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commsmb.nas01.tn.gov\aa_TPUC_Data\Division Data\Fiscal\UD Inspection Information\2026 UD Inspections\"/>
    </mc:Choice>
  </mc:AlternateContent>
  <xr:revisionPtr revIDLastSave="0" documentId="13_ncr:1_{F649CFF5-113E-42B1-B65B-4D5258D00F1F}" xr6:coauthVersionLast="47" xr6:coauthVersionMax="47" xr10:uidLastSave="{00000000-0000-0000-0000-000000000000}"/>
  <workbookProtection workbookAlgorithmName="SHA-512" workbookHashValue="IfE01UFjVSO93Lgz911BO0m+ffG/8/pK7oG0CBeE/LkPYXr3PDJLIGtjrER8LRJHB/tFafHwKVooL8D6MsMBYg==" workbookSaltValue="CrPBMKFxn+wAr/LnHeQNPQ==" workbookSpinCount="100000" lockStructure="1"/>
  <bookViews>
    <workbookView xWindow="-120" yWindow="-120" windowWidth="29040" windowHeight="15720" xr2:uid="{00000000-000D-0000-FFFF-FFFF00000000}"/>
  </bookViews>
  <sheets>
    <sheet name="UD16 Non Market Reg" sheetId="1" r:id="rId1"/>
    <sheet name="Data" sheetId="4" state="hidden" r:id="rId2"/>
  </sheets>
  <definedNames>
    <definedName name="ExternalData_1" localSheetId="1" hidden="1">Data!$A$1:$C$82</definedName>
    <definedName name="_xlnm.Print_Area" localSheetId="0">'UD16 Non Market Reg'!$A$1:$K$72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5" i="1" l="1"/>
  <c r="A59" i="1"/>
  <c r="C9" i="1"/>
  <c r="A44" i="1" l="1"/>
  <c r="A14" i="1"/>
  <c r="A7" i="1"/>
  <c r="J28" i="1" l="1"/>
  <c r="J30" i="1" l="1"/>
  <c r="J32" i="1" s="1"/>
  <c r="K37" i="1" l="1"/>
  <c r="K38" i="1" s="1"/>
  <c r="J37" i="1"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C56950E-277D-4A99-B230-5058C14A0C3E}" keepAlive="1" name="Query - UD16NonMRegDataSource" description="Connection to the 'UD16NonMRegDataSource' query in the workbook." type="5" refreshedVersion="8" saveData="1">
    <dbPr connection="Provider=Microsoft.Mashup.OleDb.1;Data Source=$Workbook$;Location=UD16NonMRegDataSource;Extended Properties=&quot;&quot;" command="SELECT * FROM [UD16NonMRegDataSource]"/>
  </connection>
</connections>
</file>

<file path=xl/sharedStrings.xml><?xml version="1.0" encoding="utf-8"?>
<sst xmlns="http://schemas.openxmlformats.org/spreadsheetml/2006/main" count="137" uniqueCount="132">
  <si>
    <t>FORM UD-16</t>
  </si>
  <si>
    <t>Gross Receipts:</t>
  </si>
  <si>
    <t>Local Service</t>
  </si>
  <si>
    <t>Access</t>
  </si>
  <si>
    <t>Long Distance</t>
  </si>
  <si>
    <t>Miscellaneous</t>
  </si>
  <si>
    <t>COMPUTATION OF FEE</t>
  </si>
  <si>
    <t>PS0370</t>
  </si>
  <si>
    <t>COMPANY ID #:</t>
  </si>
  <si>
    <t>COMPANY NAME:</t>
  </si>
  <si>
    <t>Less Exemption</t>
  </si>
  <si>
    <t>NAME:</t>
  </si>
  <si>
    <t>(Please Print)</t>
  </si>
  <si>
    <t>TITLE:</t>
  </si>
  <si>
    <t>SIGNATURE:</t>
  </si>
  <si>
    <t>TELEPHONE:</t>
  </si>
  <si>
    <t xml:space="preserve">NOTE:  </t>
  </si>
  <si>
    <t>(Excel Format)</t>
  </si>
  <si>
    <t>NON MARKET</t>
  </si>
  <si>
    <t>REGULATED</t>
  </si>
  <si>
    <t>Tennessee</t>
  </si>
  <si>
    <t>DATE:</t>
  </si>
  <si>
    <t>EMAIL:</t>
  </si>
  <si>
    <t>Intrastate</t>
  </si>
  <si>
    <t>STATEMENT OF GROSS RECEIPTS AND COMPUTATION OF INSPECTION FEE</t>
  </si>
  <si>
    <t>(1)</t>
  </si>
  <si>
    <t>(2)</t>
  </si>
  <si>
    <t>(3)</t>
  </si>
  <si>
    <t>(4)</t>
  </si>
  <si>
    <t>(5)</t>
  </si>
  <si>
    <t>(MINIMUM $100)</t>
  </si>
  <si>
    <t>WILL BE ASSESSED FOR LATE PAYMENT IF NOT PAID ON OR BEFORE APRIL 1st.</t>
  </si>
  <si>
    <t xml:space="preserve">A PENALTY OF 10% PER MONTH OR FRACTION THEREOF, PURSUANT TO T.C.A. § 65-4-308, </t>
  </si>
  <si>
    <r>
      <t xml:space="preserve">Gross Receipts from Tennessee </t>
    </r>
    <r>
      <rPr>
        <b/>
        <sz val="12"/>
        <rFont val="Arial"/>
        <family val="2"/>
      </rPr>
      <t xml:space="preserve">Intrastate </t>
    </r>
    <r>
      <rPr>
        <sz val="12"/>
        <rFont val="Arial"/>
        <family val="2"/>
      </rPr>
      <t>Operations</t>
    </r>
  </si>
  <si>
    <t>Net Intrastate Gross Receipts (Line 1 minus Line 2)</t>
  </si>
  <si>
    <t xml:space="preserve">Computed Fee on Tennessee Intrastate Gross Receipts (Line 3 x 0.00425) </t>
  </si>
  <si>
    <t>Select Your UD16 Company Name</t>
  </si>
  <si>
    <t>800 Response Information Services LLC</t>
  </si>
  <si>
    <t>Access One, Inc.</t>
  </si>
  <si>
    <t>ACCESS2GO, INC</t>
  </si>
  <si>
    <t>Affinity Networks, Inc.</t>
  </si>
  <si>
    <t>Ameri Vision Communications, Inc.</t>
  </si>
  <si>
    <t>ATN, Inc.</t>
  </si>
  <si>
    <t>BalsamWest FiberNET, LLC</t>
  </si>
  <si>
    <t>BCN Telecom, Inc.</t>
  </si>
  <si>
    <t>Broadband dynamics, LLC</t>
  </si>
  <si>
    <t>Buehner-Fry, Inc.</t>
  </si>
  <si>
    <t>Chattanooga Metropolitan Airport Authority</t>
  </si>
  <si>
    <t>Consolidated Communications Enterprise Services, Inc.</t>
  </si>
  <si>
    <t>Consumer Telecom, Inc.</t>
  </si>
  <si>
    <t>Convergia, Inc.</t>
  </si>
  <si>
    <t>Crexendo Business Solutions, Inc.</t>
  </si>
  <si>
    <t>Custom Network Solutions, Inc.</t>
  </si>
  <si>
    <t>DishNET Wireline, LLC</t>
  </si>
  <si>
    <t>ENetworks, LLC</t>
  </si>
  <si>
    <t>Enhanced Communications Group, LLC</t>
  </si>
  <si>
    <t>Enhanced Communications Network, Inc.</t>
  </si>
  <si>
    <t>EnTelegent Solutions, Inc.</t>
  </si>
  <si>
    <t>ETC Communications, LLC</t>
  </si>
  <si>
    <t>France Telecom Corporate Solutions LLC</t>
  </si>
  <si>
    <t>Granite Telecommunications, LLC</t>
  </si>
  <si>
    <t>Hamilton Relay , Inc.</t>
  </si>
  <si>
    <t>Highland Communications, LLC</t>
  </si>
  <si>
    <t>IDT Corporation</t>
  </si>
  <si>
    <t>InContact, Inc.</t>
  </si>
  <si>
    <t>Intellicall Operator Services, Inc.</t>
  </si>
  <si>
    <t>Jack W. Pruitte</t>
  </si>
  <si>
    <t>Long Distance Consolidated Billing Co.</t>
  </si>
  <si>
    <t>Millennium Telecom LLC</t>
  </si>
  <si>
    <t>MountaiNet Long Distance Inc.</t>
  </si>
  <si>
    <t>MountaiNet Telephone Company</t>
  </si>
  <si>
    <t>NetworkIP, LLC</t>
  </si>
  <si>
    <t>NOS Communications, Inc.</t>
  </si>
  <si>
    <t>NOSVA Limited Partnership</t>
  </si>
  <si>
    <t>OnWav, Inc.</t>
  </si>
  <si>
    <t>Peace Communications, LLC</t>
  </si>
  <si>
    <t>Peerless Network Of Tennessee, LLC</t>
  </si>
  <si>
    <t>RCLEC, Inc.</t>
  </si>
  <si>
    <t>RidgeLink, LLC</t>
  </si>
  <si>
    <t>Ringgold Telephone Long Distance</t>
  </si>
  <si>
    <t>RTC Solutions, Inc.</t>
  </si>
  <si>
    <t>SkyBest Communications, Inc.</t>
  </si>
  <si>
    <t>TDS Long Distance Corporation</t>
  </si>
  <si>
    <t>TeleCommunication Systems, Inc.</t>
  </si>
  <si>
    <t>Telescan, Inc.</t>
  </si>
  <si>
    <t>The Nexus Group, Inc</t>
  </si>
  <si>
    <t>Toly Digital Networks, Inc.</t>
  </si>
  <si>
    <t>Touchtone Communications, Inc.</t>
  </si>
  <si>
    <t>U.S. Telecom Long Distance, Inc.</t>
  </si>
  <si>
    <t>US South Communications, Inc.</t>
  </si>
  <si>
    <t>USA Digital Communications, Inc.</t>
  </si>
  <si>
    <t>Verizon Long Distance, LLC</t>
  </si>
  <si>
    <t>Vodafone US, Inc.</t>
  </si>
  <si>
    <t>Voicecom Telecommunications, LLC</t>
  </si>
  <si>
    <t>Wide Voice, LLC</t>
  </si>
  <si>
    <t>Worldspice Communications, Inc.</t>
  </si>
  <si>
    <t>TENNESSEE PUBLIC UTILITY COMMISSION</t>
  </si>
  <si>
    <t>GoDaddy.com, LLC</t>
  </si>
  <si>
    <t>Tri-County Fiber Communications, LLC</t>
  </si>
  <si>
    <t>Magna5 LLC</t>
  </si>
  <si>
    <t>Monster Broadband, Inc.</t>
  </si>
  <si>
    <t>Onvoy, LLC</t>
  </si>
  <si>
    <t>Premier Satellite LLC</t>
  </si>
  <si>
    <r>
      <t xml:space="preserve">100% of the Inspection Fee computed on the April 1, 2012 Return </t>
    </r>
    <r>
      <rPr>
        <b/>
        <sz val="12"/>
        <rFont val="Arial"/>
        <family val="2"/>
      </rPr>
      <t>(Maximum)</t>
    </r>
  </si>
  <si>
    <t>TIME CLOCK SOLUTIONS, LLC</t>
  </si>
  <si>
    <t>Altaworx, LLC</t>
  </si>
  <si>
    <t>Cathect Communications, Inc.</t>
  </si>
  <si>
    <t>Mastec Network Solutions, LLC</t>
  </si>
  <si>
    <t>Velocity, A Managed Services Company, Inc.</t>
  </si>
  <si>
    <t>Brightspeed Broadband, LLC</t>
  </si>
  <si>
    <t>Middle Mile Infrastructure, LLC</t>
  </si>
  <si>
    <t>Motorola Solutions Connectivity, Inc.</t>
  </si>
  <si>
    <t>United Commercial Telecom, LLC</t>
  </si>
  <si>
    <t>(6)</t>
  </si>
  <si>
    <r>
      <t xml:space="preserve">INSPECTION FEE DUE - the </t>
    </r>
    <r>
      <rPr>
        <b/>
        <sz val="12"/>
        <rFont val="Arial"/>
        <family val="2"/>
      </rPr>
      <t>LESSER OF</t>
    </r>
    <r>
      <rPr>
        <sz val="12"/>
        <rFont val="Arial"/>
        <family val="2"/>
      </rPr>
      <t xml:space="preserve"> the fees calculated on line 4 or line 5</t>
    </r>
  </si>
  <si>
    <t>Bradley Fiber LLC</t>
  </si>
  <si>
    <t>AREA FOR TENNESSEE PUBLIC UTILITY COMMISSION USE ONLY</t>
  </si>
  <si>
    <t>ID</t>
  </si>
  <si>
    <t>2011 Fee</t>
  </si>
  <si>
    <t/>
  </si>
  <si>
    <t xml:space="preserve">  CHOOSE YOUR COMPANY BEFORE</t>
  </si>
  <si>
    <t xml:space="preserve">  SUBMITTING THE FORM!</t>
  </si>
  <si>
    <t xml:space="preserve">  FAILURE TO DO SO MAY RESULT</t>
  </si>
  <si>
    <t xml:space="preserve">  IN THE PAYMENT BEING DENIED!</t>
  </si>
  <si>
    <t xml:space="preserve">Click Grey Area to Select Company </t>
  </si>
  <si>
    <t xml:space="preserve">    Post Marked ___/____/____</t>
  </si>
  <si>
    <t>Clear value if company name changes</t>
  </si>
  <si>
    <t>BIF IV Intrepid OpCo LLC</t>
  </si>
  <si>
    <t>Ripple Fiber Tennessee LLC</t>
  </si>
  <si>
    <t>Stratus Networks, Inc</t>
  </si>
  <si>
    <t>Tele-Sys, Inc.</t>
  </si>
  <si>
    <t>Zayo Network Services LLC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</si>
</sst>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44" formatCode="_(&quot;$&quot;* #,##0.00_);_(&quot;$&quot;* \(#,##0.00\);_(&quot;$&quot;* &quot;-&quot;??_);_(@_)"/>
    <numFmt numFmtId="164" formatCode="mm/dd/yyyy"/>
  </numFmts>
  <fonts count="18" x14ac:knownFonts="1">
    <font>
      <sz val="10"/>
      <name val="Arial"/>
    </font>
    <font>
      <b/>
      <sz val="10"/>
      <name val="Arial"/>
      <family val="2"/>
    </font>
    <font>
      <b/>
      <sz val="12"/>
      <name val="Arial"/>
      <family val="2"/>
    </font>
    <font>
      <b/>
      <u/>
      <sz val="10"/>
      <name val="Arial"/>
      <family val="2"/>
    </font>
    <font>
      <sz val="8"/>
      <name val="Arial"/>
      <family val="2"/>
    </font>
    <font>
      <b/>
      <u/>
      <sz val="12"/>
      <name val="Arial"/>
      <family val="2"/>
    </font>
    <font>
      <b/>
      <sz val="14"/>
      <name val="Arial"/>
      <family val="2"/>
    </font>
    <font>
      <sz val="14"/>
      <name val="Arial"/>
      <family val="2"/>
    </font>
    <font>
      <sz val="12"/>
      <name val="Arial"/>
      <family val="2"/>
    </font>
    <font>
      <sz val="10"/>
      <name val="Arial"/>
      <family val="2"/>
    </font>
    <font>
      <sz val="12"/>
      <name val="Bookman Old Style"/>
      <family val="1"/>
    </font>
    <font>
      <sz val="10"/>
      <color theme="0"/>
      <name val="Arial"/>
      <family val="2"/>
    </font>
    <font>
      <sz val="10"/>
      <color rgb="FFFF0000"/>
      <name val="Arial"/>
      <family val="2"/>
    </font>
    <font>
      <sz val="24"/>
      <color rgb="FFFF0000"/>
      <name val="Arial"/>
      <family val="2"/>
    </font>
    <font>
      <b/>
      <i/>
      <sz val="14"/>
      <name val="Arial"/>
      <family val="2"/>
    </font>
    <font>
      <b/>
      <sz val="11"/>
      <name val="Arial"/>
      <family val="2"/>
    </font>
    <font>
      <sz val="11"/>
      <color rgb="FF950000"/>
      <name val="Arial"/>
      <family val="2"/>
    </font>
    <font>
      <b/>
      <sz val="10"/>
      <color rgb="FFA20000"/>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theme="0" tint="-0.14996795556505021"/>
        <bgColor indexed="64"/>
      </patternFill>
    </fill>
  </fills>
  <borders count="17">
    <border>
      <left/>
      <right/>
      <top/>
      <bottom/>
      <diagonal/>
    </border>
    <border>
      <left/>
      <right/>
      <top/>
      <bottom style="medium">
        <color indexed="64"/>
      </bottom>
      <diagonal/>
    </border>
    <border>
      <left/>
      <right/>
      <top/>
      <bottom style="thin">
        <color indexed="64"/>
      </bottom>
      <diagonal/>
    </border>
    <border>
      <left/>
      <right/>
      <top/>
      <bottom style="double">
        <color indexed="64"/>
      </bottom>
      <diagonal/>
    </border>
    <border>
      <left/>
      <right/>
      <top style="medium">
        <color indexed="64"/>
      </top>
      <bottom style="double">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style="medium">
        <color indexed="64"/>
      </bottom>
      <diagonal/>
    </border>
    <border>
      <left/>
      <right style="thin">
        <color auto="1"/>
      </right>
      <top style="medium">
        <color indexed="64"/>
      </top>
      <bottom/>
      <diagonal/>
    </border>
    <border>
      <left/>
      <right style="thin">
        <color auto="1"/>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s>
  <cellStyleXfs count="1">
    <xf numFmtId="0" fontId="0" fillId="0" borderId="0"/>
  </cellStyleXfs>
  <cellXfs count="95">
    <xf numFmtId="0" fontId="0" fillId="0" borderId="0" xfId="0"/>
    <xf numFmtId="0" fontId="1" fillId="0" borderId="0" xfId="0" applyFont="1"/>
    <xf numFmtId="0" fontId="3" fillId="0" borderId="0" xfId="0" applyFont="1"/>
    <xf numFmtId="0" fontId="0" fillId="0" borderId="0" xfId="0" applyAlignment="1">
      <alignment horizontal="left" wrapText="1"/>
    </xf>
    <xf numFmtId="0" fontId="1" fillId="0" borderId="0" xfId="0" applyFont="1" applyAlignment="1">
      <alignment horizontal="center"/>
    </xf>
    <xf numFmtId="0" fontId="9" fillId="0" borderId="0" xfId="0" applyFont="1"/>
    <xf numFmtId="49" fontId="9" fillId="0" borderId="0" xfId="0" applyNumberFormat="1" applyFont="1" applyAlignment="1">
      <alignment horizontal="right"/>
    </xf>
    <xf numFmtId="42" fontId="0" fillId="0" borderId="0" xfId="0" applyNumberFormat="1"/>
    <xf numFmtId="14" fontId="0" fillId="0" borderId="0" xfId="0" applyNumberFormat="1"/>
    <xf numFmtId="42" fontId="1" fillId="0" borderId="0" xfId="0" applyNumberFormat="1" applyFont="1"/>
    <xf numFmtId="0" fontId="8" fillId="0" borderId="0" xfId="0" applyFont="1" applyAlignment="1">
      <alignment horizontal="center"/>
    </xf>
    <xf numFmtId="0" fontId="2" fillId="0" borderId="0" xfId="0" applyFont="1"/>
    <xf numFmtId="0" fontId="8" fillId="0" borderId="0" xfId="0" applyFont="1"/>
    <xf numFmtId="42" fontId="8" fillId="0" borderId="0" xfId="0" applyNumberFormat="1" applyFont="1"/>
    <xf numFmtId="49" fontId="8" fillId="0" borderId="0" xfId="0" applyNumberFormat="1" applyFont="1" applyAlignment="1">
      <alignment horizontal="center"/>
    </xf>
    <xf numFmtId="0" fontId="8" fillId="0" borderId="0" xfId="0" applyFont="1" applyAlignment="1">
      <alignment horizontal="left"/>
    </xf>
    <xf numFmtId="0" fontId="8" fillId="0" borderId="0" xfId="0" applyFont="1" applyAlignment="1" applyProtection="1">
      <alignment horizontal="left"/>
      <protection locked="0"/>
    </xf>
    <xf numFmtId="42" fontId="8" fillId="0" borderId="1" xfId="0" applyNumberFormat="1" applyFont="1" applyBorder="1"/>
    <xf numFmtId="42" fontId="8" fillId="0" borderId="4" xfId="0" applyNumberFormat="1" applyFont="1" applyBorder="1"/>
    <xf numFmtId="0" fontId="11" fillId="0" borderId="0" xfId="0" applyFont="1"/>
    <xf numFmtId="49" fontId="8" fillId="0" borderId="0" xfId="0" applyNumberFormat="1" applyFont="1" applyAlignment="1">
      <alignment horizontal="left" indent="1"/>
    </xf>
    <xf numFmtId="0" fontId="0" fillId="0" borderId="0" xfId="0" applyAlignment="1">
      <alignment horizontal="left" indent="1"/>
    </xf>
    <xf numFmtId="0" fontId="1" fillId="0" borderId="0" xfId="0" applyFont="1" applyAlignment="1">
      <alignment horizontal="left" indent="1"/>
    </xf>
    <xf numFmtId="42" fontId="8" fillId="0" borderId="0" xfId="0" applyNumberFormat="1" applyFont="1" applyAlignment="1">
      <alignment horizontal="left" indent="1"/>
    </xf>
    <xf numFmtId="0" fontId="2" fillId="0" borderId="0" xfId="0" applyFont="1" applyAlignment="1">
      <alignment horizontal="left"/>
    </xf>
    <xf numFmtId="0" fontId="1" fillId="0" borderId="0" xfId="0" applyFont="1" applyAlignment="1">
      <alignment horizontal="left"/>
    </xf>
    <xf numFmtId="44" fontId="8" fillId="0" borderId="3" xfId="0" applyNumberFormat="1" applyFont="1" applyBorder="1"/>
    <xf numFmtId="0" fontId="8" fillId="2" borderId="8" xfId="0" applyFont="1" applyFill="1" applyBorder="1" applyAlignment="1">
      <alignment horizontal="left"/>
    </xf>
    <xf numFmtId="0" fontId="8" fillId="2" borderId="0" xfId="0" applyFont="1" applyFill="1" applyAlignment="1">
      <alignment horizontal="left"/>
    </xf>
    <xf numFmtId="0" fontId="8" fillId="2" borderId="0" xfId="0" applyFont="1" applyFill="1" applyAlignment="1">
      <alignment horizontal="center"/>
    </xf>
    <xf numFmtId="0" fontId="8" fillId="2" borderId="0" xfId="0" applyFont="1" applyFill="1"/>
    <xf numFmtId="0" fontId="0" fillId="2" borderId="9" xfId="0" applyFill="1" applyBorder="1"/>
    <xf numFmtId="0" fontId="9" fillId="2" borderId="0" xfId="0" applyFont="1" applyFill="1" applyAlignment="1">
      <alignment horizontal="left" indent="2"/>
    </xf>
    <xf numFmtId="0" fontId="9" fillId="2" borderId="0" xfId="0" applyFont="1" applyFill="1"/>
    <xf numFmtId="0" fontId="9" fillId="2" borderId="10" xfId="0" applyFont="1" applyFill="1" applyBorder="1"/>
    <xf numFmtId="0" fontId="9" fillId="2" borderId="2" xfId="0" applyFont="1" applyFill="1" applyBorder="1"/>
    <xf numFmtId="0" fontId="9" fillId="0" borderId="0" xfId="0" applyFont="1" applyAlignment="1">
      <alignment horizontal="center"/>
    </xf>
    <xf numFmtId="14" fontId="9" fillId="0" borderId="0" xfId="0" applyNumberFormat="1" applyFont="1" applyAlignment="1">
      <alignment horizontal="center"/>
    </xf>
    <xf numFmtId="0" fontId="0" fillId="0" borderId="9" xfId="0" applyBorder="1"/>
    <xf numFmtId="0" fontId="0" fillId="2" borderId="5" xfId="0" applyFill="1" applyBorder="1"/>
    <xf numFmtId="0" fontId="0" fillId="2" borderId="6" xfId="0" applyFill="1" applyBorder="1"/>
    <xf numFmtId="0" fontId="2" fillId="2" borderId="7" xfId="0" applyFont="1" applyFill="1" applyBorder="1" applyAlignment="1">
      <alignment horizontal="center"/>
    </xf>
    <xf numFmtId="0" fontId="2" fillId="2" borderId="8" xfId="0" applyFont="1" applyFill="1" applyBorder="1"/>
    <xf numFmtId="0" fontId="0" fillId="2" borderId="0" xfId="0" applyFill="1"/>
    <xf numFmtId="0" fontId="2" fillId="2" borderId="12" xfId="0" applyFont="1" applyFill="1" applyBorder="1" applyAlignment="1">
      <alignment horizontal="center"/>
    </xf>
    <xf numFmtId="0" fontId="8" fillId="2" borderId="8" xfId="0" applyFont="1" applyFill="1" applyBorder="1"/>
    <xf numFmtId="0" fontId="0" fillId="2" borderId="13" xfId="0" applyFill="1" applyBorder="1"/>
    <xf numFmtId="44" fontId="8" fillId="2" borderId="11" xfId="0" applyNumberFormat="1" applyFont="1" applyFill="1" applyBorder="1" applyProtection="1">
      <protection locked="0"/>
    </xf>
    <xf numFmtId="44" fontId="8" fillId="2" borderId="14" xfId="0" applyNumberFormat="1" applyFont="1" applyFill="1" applyBorder="1" applyProtection="1">
      <protection locked="0"/>
    </xf>
    <xf numFmtId="0" fontId="5" fillId="2" borderId="10" xfId="0" applyFont="1" applyFill="1" applyBorder="1"/>
    <xf numFmtId="0" fontId="0" fillId="2" borderId="2" xfId="0" applyFill="1" applyBorder="1"/>
    <xf numFmtId="42" fontId="0" fillId="2" borderId="11" xfId="0" applyNumberFormat="1" applyFill="1" applyBorder="1"/>
    <xf numFmtId="44" fontId="2" fillId="0" borderId="3" xfId="0" applyNumberFormat="1" applyFont="1" applyBorder="1"/>
    <xf numFmtId="0" fontId="8" fillId="2" borderId="6" xfId="0" applyFont="1" applyFill="1" applyBorder="1" applyAlignment="1">
      <alignment horizontal="center"/>
    </xf>
    <xf numFmtId="0" fontId="2" fillId="2" borderId="6" xfId="0" applyFont="1" applyFill="1" applyBorder="1" applyAlignment="1">
      <alignment horizontal="center"/>
    </xf>
    <xf numFmtId="0" fontId="9" fillId="2" borderId="0" xfId="0" applyFont="1" applyFill="1" applyAlignment="1">
      <alignment horizontal="center"/>
    </xf>
    <xf numFmtId="42" fontId="0" fillId="2" borderId="0" xfId="0" applyNumberFormat="1" applyFill="1"/>
    <xf numFmtId="42" fontId="8" fillId="2" borderId="0" xfId="0" applyNumberFormat="1" applyFont="1" applyFill="1"/>
    <xf numFmtId="42" fontId="0" fillId="2" borderId="2" xfId="0" applyNumberFormat="1" applyFill="1" applyBorder="1"/>
    <xf numFmtId="0" fontId="8" fillId="2" borderId="2" xfId="0" applyFont="1" applyFill="1" applyBorder="1"/>
    <xf numFmtId="0" fontId="12" fillId="0" borderId="0" xfId="0" applyFont="1"/>
    <xf numFmtId="0" fontId="9" fillId="2" borderId="8" xfId="0" applyFont="1" applyFill="1" applyBorder="1"/>
    <xf numFmtId="0" fontId="14" fillId="0" borderId="0" xfId="0" applyFont="1"/>
    <xf numFmtId="0" fontId="15" fillId="0" borderId="0" xfId="0" applyFont="1"/>
    <xf numFmtId="0" fontId="16" fillId="2" borderId="0" xfId="0" applyFont="1" applyFill="1"/>
    <xf numFmtId="0" fontId="17" fillId="0" borderId="0" xfId="0" applyFont="1"/>
    <xf numFmtId="0" fontId="1" fillId="0" borderId="0" xfId="0" applyFont="1" applyAlignment="1">
      <alignment horizontal="center"/>
    </xf>
    <xf numFmtId="0" fontId="2" fillId="0" borderId="0" xfId="0" applyFont="1"/>
    <xf numFmtId="0" fontId="8" fillId="0" borderId="0" xfId="0" applyFont="1"/>
    <xf numFmtId="0" fontId="0" fillId="0" borderId="0" xfId="0"/>
    <xf numFmtId="0" fontId="8" fillId="0" borderId="1" xfId="0" applyFont="1" applyBorder="1" applyAlignment="1" applyProtection="1">
      <alignment horizontal="center"/>
      <protection locked="0"/>
    </xf>
    <xf numFmtId="0" fontId="8" fillId="0" borderId="1" xfId="0" applyFont="1" applyBorder="1" applyAlignment="1">
      <alignment horizontal="center"/>
    </xf>
    <xf numFmtId="0" fontId="2" fillId="2" borderId="5" xfId="0" applyFont="1" applyFill="1" applyBorder="1" applyAlignment="1">
      <alignment horizontal="center"/>
    </xf>
    <xf numFmtId="0" fontId="8" fillId="2" borderId="6" xfId="0" applyFont="1" applyFill="1" applyBorder="1" applyAlignment="1">
      <alignment horizontal="center"/>
    </xf>
    <xf numFmtId="0" fontId="8" fillId="2" borderId="7" xfId="0" applyFont="1" applyFill="1" applyBorder="1" applyAlignment="1">
      <alignment horizontal="center"/>
    </xf>
    <xf numFmtId="0" fontId="12" fillId="2" borderId="2" xfId="0" applyFont="1" applyFill="1" applyBorder="1" applyAlignment="1">
      <alignment horizontal="center"/>
    </xf>
    <xf numFmtId="0" fontId="12" fillId="2" borderId="11" xfId="0" applyFont="1" applyFill="1" applyBorder="1" applyAlignment="1">
      <alignment horizontal="center"/>
    </xf>
    <xf numFmtId="164" fontId="8" fillId="0" borderId="1" xfId="0" applyNumberFormat="1" applyFont="1" applyBorder="1" applyAlignment="1" applyProtection="1">
      <alignment horizontal="left"/>
      <protection locked="0"/>
    </xf>
    <xf numFmtId="0" fontId="8" fillId="0" borderId="1" xfId="0" applyFont="1" applyBorder="1" applyProtection="1">
      <protection locked="0"/>
    </xf>
    <xf numFmtId="0" fontId="13" fillId="2" borderId="8" xfId="0" applyFont="1" applyFill="1" applyBorder="1" applyAlignment="1">
      <alignment horizontal="left" indent="1"/>
    </xf>
    <xf numFmtId="0" fontId="13" fillId="2" borderId="0" xfId="0" applyFont="1" applyFill="1" applyAlignment="1">
      <alignment horizontal="left" indent="1"/>
    </xf>
    <xf numFmtId="0" fontId="8" fillId="0" borderId="0" xfId="0" applyFont="1" applyAlignment="1">
      <alignment horizontal="left" wrapText="1"/>
    </xf>
    <xf numFmtId="0" fontId="10" fillId="0" borderId="0" xfId="0" applyFont="1" applyAlignment="1">
      <alignment horizontal="left" wrapText="1"/>
    </xf>
    <xf numFmtId="0" fontId="6" fillId="0" borderId="0" xfId="0" applyFont="1" applyAlignment="1">
      <alignment horizontal="center"/>
    </xf>
    <xf numFmtId="0" fontId="7" fillId="0" borderId="0" xfId="0" applyFont="1" applyAlignment="1">
      <alignment horizontal="center"/>
    </xf>
    <xf numFmtId="0" fontId="2" fillId="0" borderId="0" xfId="0" applyFont="1" applyAlignment="1">
      <alignment horizontal="center"/>
    </xf>
    <xf numFmtId="0" fontId="8" fillId="0" borderId="0" xfId="0" applyFont="1" applyAlignment="1">
      <alignment horizontal="center"/>
    </xf>
    <xf numFmtId="0" fontId="5" fillId="0" borderId="0" xfId="0" applyFont="1" applyAlignment="1">
      <alignment horizontal="center"/>
    </xf>
    <xf numFmtId="0" fontId="1" fillId="3" borderId="15" xfId="0" applyFont="1" applyFill="1" applyBorder="1" applyProtection="1">
      <protection locked="0"/>
    </xf>
    <xf numFmtId="0" fontId="1" fillId="3" borderId="16" xfId="0" applyFont="1" applyFill="1" applyBorder="1" applyProtection="1">
      <protection locked="0"/>
    </xf>
    <xf numFmtId="0" fontId="1" fillId="3" borderId="14" xfId="0" applyFont="1" applyFill="1" applyBorder="1" applyProtection="1">
      <protection locked="0"/>
    </xf>
    <xf numFmtId="0" fontId="17" fillId="0" borderId="0" xfId="0" applyFont="1"/>
    <xf numFmtId="0" fontId="17" fillId="0" borderId="8" xfId="0" applyFont="1" applyBorder="1" applyAlignment="1">
      <alignment vertical="center"/>
    </xf>
    <xf numFmtId="0" fontId="17" fillId="0" borderId="0" xfId="0" applyFont="1" applyAlignment="1">
      <alignment vertical="center"/>
    </xf>
    <xf numFmtId="0" fontId="17" fillId="0" borderId="0" xfId="0" applyFont="1" applyAlignment="1">
      <alignment vertical="top"/>
    </xf>
  </cellXfs>
  <cellStyles count="1">
    <cellStyle name="Normal" xfId="0" builtinId="0"/>
  </cellStyles>
  <dxfs count="1">
    <dxf>
      <numFmt numFmtId="0" formatCode="Genera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59</xdr:row>
      <xdr:rowOff>38100</xdr:rowOff>
    </xdr:from>
    <xdr:to>
      <xdr:col>4</xdr:col>
      <xdr:colOff>571501</xdr:colOff>
      <xdr:row>64</xdr:row>
      <xdr:rowOff>96196</xdr:rowOff>
    </xdr:to>
    <xdr:pic>
      <xdr:nvPicPr>
        <xdr:cNvPr id="3" name="Picture 2" descr="Block detailing how to remit the form">
          <a:extLst>
            <a:ext uri="{FF2B5EF4-FFF2-40B4-BE49-F238E27FC236}">
              <a16:creationId xmlns:a16="http://schemas.microsoft.com/office/drawing/2014/main" id="{B87F4F38-484A-4D20-B4B8-609C815085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11458575"/>
          <a:ext cx="3152776" cy="1010596"/>
        </a:xfrm>
        <a:prstGeom prst="rect">
          <a:avLst/>
        </a:prstGeom>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F78D65CC-2E8D-4D8D-A08F-0BB904D13FAF}" autoFormatId="16" applyNumberFormats="0" applyBorderFormats="0" applyFontFormats="0" applyPatternFormats="0" applyAlignmentFormats="0" applyWidthHeightFormats="0">
  <queryTableRefresh nextId="4">
    <queryTableFields count="3">
      <queryTableField id="1" name="Select Your UD16 Company Name" tableColumnId="1"/>
      <queryTableField id="2" name="ID" tableColumnId="2"/>
      <queryTableField id="3" name="2011 Fee" tableColumnId="3"/>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8F3BFAD-61BF-4972-9635-DE3DE8A5CEBA}" name="UD16NonMRegDataSource" displayName="UD16NonMRegDataSource" ref="A1:C82" tableType="queryTable" totalsRowShown="0">
  <autoFilter ref="A1:C82" xr:uid="{A8F3BFAD-61BF-4972-9635-DE3DE8A5CEBA}"/>
  <tableColumns count="3">
    <tableColumn id="1" xr3:uid="{2369604C-C299-46EB-AAA6-AD40CA77F25C}" uniqueName="1" name="Select Your UD16 Company Name" queryTableFieldId="1" dataDxfId="0"/>
    <tableColumn id="2" xr3:uid="{D680EA70-CD58-439F-91A9-A8E08E88C02F}" uniqueName="2" name="ID" queryTableFieldId="2"/>
    <tableColumn id="3" xr3:uid="{86EF8696-EC34-4148-9D53-35B827C129B5}" uniqueName="3" name="2011 Fee" queryTableFieldId="3"/>
  </tableColumns>
  <tableStyleInfo name="TableStyleMedium7"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75"/>
  <sheetViews>
    <sheetView tabSelected="1" zoomScaleNormal="100" workbookViewId="0">
      <selection activeCell="J20" sqref="J20"/>
    </sheetView>
  </sheetViews>
  <sheetFormatPr defaultRowHeight="12.75" x14ac:dyDescent="0.2"/>
  <cols>
    <col min="1" max="1" width="12.28515625" customWidth="1"/>
    <col min="2" max="2" width="10.140625" bestFit="1" customWidth="1"/>
    <col min="6" max="6" width="12.28515625" customWidth="1"/>
    <col min="7" max="7" width="15.140625" customWidth="1"/>
    <col min="8" max="8" width="19.28515625" customWidth="1"/>
    <col min="9" max="9" width="10" customWidth="1"/>
    <col min="10" max="10" width="18.7109375" customWidth="1"/>
    <col min="11" max="11" width="15.7109375" customWidth="1"/>
  </cols>
  <sheetData>
    <row r="1" spans="1:12" x14ac:dyDescent="0.2">
      <c r="K1" s="4" t="s">
        <v>18</v>
      </c>
    </row>
    <row r="2" spans="1:12" x14ac:dyDescent="0.2">
      <c r="K2" s="4" t="s">
        <v>19</v>
      </c>
    </row>
    <row r="3" spans="1:12" x14ac:dyDescent="0.2">
      <c r="K3" s="4" t="s">
        <v>0</v>
      </c>
    </row>
    <row r="4" spans="1:12" x14ac:dyDescent="0.2">
      <c r="K4" s="4" t="s">
        <v>17</v>
      </c>
    </row>
    <row r="5" spans="1:12" ht="18" x14ac:dyDescent="0.25">
      <c r="A5" s="83" t="s">
        <v>96</v>
      </c>
      <c r="B5" s="84"/>
      <c r="C5" s="84"/>
      <c r="D5" s="84"/>
      <c r="E5" s="84"/>
      <c r="F5" s="84"/>
      <c r="G5" s="84"/>
      <c r="H5" s="84"/>
      <c r="I5" s="84"/>
      <c r="J5" s="84"/>
      <c r="K5" s="84"/>
    </row>
    <row r="6" spans="1:12" ht="15.75" x14ac:dyDescent="0.25">
      <c r="A6" s="85" t="s">
        <v>24</v>
      </c>
      <c r="B6" s="86"/>
      <c r="C6" s="86"/>
      <c r="D6" s="86"/>
      <c r="E6" s="86"/>
      <c r="F6" s="86"/>
      <c r="G6" s="86"/>
      <c r="H6" s="86"/>
      <c r="I6" s="86"/>
      <c r="J6" s="86"/>
      <c r="K6" s="86"/>
    </row>
    <row r="7" spans="1:12" ht="15.75" x14ac:dyDescent="0.25">
      <c r="A7" s="85" t="str">
        <f ca="1">"DUE DATE:  April 1, " &amp; YEAR(NOW())</f>
        <v>DUE DATE:  April 1, 2026</v>
      </c>
      <c r="B7" s="86"/>
      <c r="C7" s="86"/>
      <c r="D7" s="86"/>
      <c r="E7" s="86"/>
      <c r="F7" s="86"/>
      <c r="G7" s="86"/>
      <c r="H7" s="86"/>
      <c r="I7" s="86"/>
      <c r="J7" s="86"/>
      <c r="K7" s="86"/>
    </row>
    <row r="8" spans="1:12" x14ac:dyDescent="0.2">
      <c r="J8" s="91" t="s">
        <v>120</v>
      </c>
      <c r="K8" s="91"/>
      <c r="L8" s="60"/>
    </row>
    <row r="9" spans="1:12" ht="15" x14ac:dyDescent="0.25">
      <c r="A9" s="63" t="s">
        <v>8</v>
      </c>
      <c r="C9" s="25">
        <f>VLOOKUP(C10,Data!$A$1:$B$109,2,FALSE)</f>
        <v>0</v>
      </c>
      <c r="J9" s="91" t="s">
        <v>121</v>
      </c>
      <c r="K9" s="91"/>
      <c r="L9" s="60"/>
    </row>
    <row r="10" spans="1:12" ht="17.25" customHeight="1" x14ac:dyDescent="0.25">
      <c r="A10" s="63" t="s">
        <v>9</v>
      </c>
      <c r="C10" s="88" t="s">
        <v>119</v>
      </c>
      <c r="D10" s="89"/>
      <c r="E10" s="89"/>
      <c r="F10" s="89"/>
      <c r="G10" s="89"/>
      <c r="H10" s="89"/>
      <c r="I10" s="90"/>
      <c r="J10" s="92" t="s">
        <v>122</v>
      </c>
      <c r="K10" s="93"/>
      <c r="L10" s="60"/>
    </row>
    <row r="11" spans="1:12" x14ac:dyDescent="0.2">
      <c r="A11" s="1"/>
      <c r="C11" s="65" t="s">
        <v>124</v>
      </c>
      <c r="J11" s="94" t="s">
        <v>123</v>
      </c>
      <c r="K11" s="94"/>
      <c r="L11" s="60"/>
    </row>
    <row r="12" spans="1:12" x14ac:dyDescent="0.2">
      <c r="A12" s="1"/>
      <c r="C12" s="1"/>
    </row>
    <row r="14" spans="1:12" ht="15" x14ac:dyDescent="0.2">
      <c r="A14" s="12" t="str">
        <f ca="1">"State the gross receipts from all sources of the utility for the Calendar Year "  &amp; YEAR(NOW())-1 &amp; " as provided by T.C.A. § 65-4-303:"</f>
        <v>State the gross receipts from all sources of the utility for the Calendar Year 2025 as provided by T.C.A. § 65-4-303:</v>
      </c>
    </row>
    <row r="17" spans="1:11" ht="15.75" x14ac:dyDescent="0.25">
      <c r="A17" s="38"/>
      <c r="B17" s="39"/>
      <c r="C17" s="40"/>
      <c r="D17" s="40"/>
      <c r="E17" s="40"/>
      <c r="F17" s="40"/>
      <c r="G17" s="40"/>
      <c r="H17" s="54"/>
      <c r="I17" s="53"/>
      <c r="J17" s="41" t="s">
        <v>20</v>
      </c>
    </row>
    <row r="18" spans="1:11" ht="16.5" thickBot="1" x14ac:dyDescent="0.3">
      <c r="A18" s="38"/>
      <c r="B18" s="42" t="s">
        <v>1</v>
      </c>
      <c r="C18" s="43"/>
      <c r="D18" s="43"/>
      <c r="E18" s="43"/>
      <c r="F18" s="55"/>
      <c r="G18" s="43"/>
      <c r="H18" s="43"/>
      <c r="I18" s="30"/>
      <c r="J18" s="44" t="s">
        <v>23</v>
      </c>
    </row>
    <row r="19" spans="1:11" ht="15" x14ac:dyDescent="0.2">
      <c r="A19" s="38"/>
      <c r="B19" s="45"/>
      <c r="C19" s="43"/>
      <c r="D19" s="43"/>
      <c r="E19" s="43"/>
      <c r="F19" s="43"/>
      <c r="G19" s="43"/>
      <c r="H19" s="43"/>
      <c r="I19" s="30"/>
      <c r="J19" s="46"/>
    </row>
    <row r="20" spans="1:11" ht="18.75" x14ac:dyDescent="0.3">
      <c r="A20" s="38"/>
      <c r="B20" s="45" t="s">
        <v>2</v>
      </c>
      <c r="C20" s="43"/>
      <c r="D20" s="43"/>
      <c r="E20" s="43"/>
      <c r="F20" s="56"/>
      <c r="G20" s="64" t="s">
        <v>126</v>
      </c>
      <c r="H20" s="30"/>
      <c r="I20" s="57"/>
      <c r="J20" s="47">
        <v>0</v>
      </c>
      <c r="K20" s="62"/>
    </row>
    <row r="21" spans="1:11" ht="15" x14ac:dyDescent="0.2">
      <c r="A21" s="38"/>
      <c r="B21" s="45" t="s">
        <v>3</v>
      </c>
      <c r="C21" s="43"/>
      <c r="D21" s="43"/>
      <c r="E21" s="43"/>
      <c r="F21" s="56"/>
      <c r="G21" s="64" t="s">
        <v>126</v>
      </c>
      <c r="H21" s="30"/>
      <c r="I21" s="57"/>
      <c r="J21" s="47">
        <v>0</v>
      </c>
    </row>
    <row r="22" spans="1:11" ht="15" x14ac:dyDescent="0.2">
      <c r="A22" s="38"/>
      <c r="B22" s="45" t="s">
        <v>4</v>
      </c>
      <c r="C22" s="43"/>
      <c r="D22" s="43"/>
      <c r="E22" s="43"/>
      <c r="F22" s="56"/>
      <c r="G22" s="64" t="s">
        <v>126</v>
      </c>
      <c r="H22" s="30"/>
      <c r="I22" s="57"/>
      <c r="J22" s="48">
        <v>0</v>
      </c>
    </row>
    <row r="23" spans="1:11" ht="15" x14ac:dyDescent="0.2">
      <c r="A23" s="38"/>
      <c r="B23" s="45" t="s">
        <v>5</v>
      </c>
      <c r="C23" s="43"/>
      <c r="D23" s="43"/>
      <c r="E23" s="43"/>
      <c r="F23" s="56"/>
      <c r="G23" s="64" t="s">
        <v>126</v>
      </c>
      <c r="H23" s="30"/>
      <c r="I23" s="57"/>
      <c r="J23" s="48">
        <v>0</v>
      </c>
    </row>
    <row r="24" spans="1:11" ht="15.75" x14ac:dyDescent="0.25">
      <c r="A24" s="38"/>
      <c r="B24" s="49"/>
      <c r="C24" s="50"/>
      <c r="D24" s="50"/>
      <c r="E24" s="50"/>
      <c r="F24" s="58"/>
      <c r="G24" s="50"/>
      <c r="H24" s="50"/>
      <c r="I24" s="59"/>
      <c r="J24" s="51"/>
    </row>
    <row r="26" spans="1:11" ht="15.75" x14ac:dyDescent="0.25">
      <c r="A26" s="87" t="s">
        <v>6</v>
      </c>
      <c r="B26" s="87"/>
      <c r="C26" s="87"/>
      <c r="D26" s="87"/>
      <c r="E26" s="87"/>
      <c r="F26" s="87"/>
      <c r="G26" s="87"/>
      <c r="H26" s="87"/>
      <c r="I26" s="87"/>
      <c r="J26" s="87"/>
    </row>
    <row r="28" spans="1:11" ht="16.5" thickBot="1" x14ac:dyDescent="0.3">
      <c r="A28" s="14" t="s">
        <v>25</v>
      </c>
      <c r="B28" s="12" t="s">
        <v>33</v>
      </c>
      <c r="J28" s="52">
        <f>SUM(J20:J23)</f>
        <v>0</v>
      </c>
    </row>
    <row r="29" spans="1:11" ht="16.5" thickTop="1" thickBot="1" x14ac:dyDescent="0.25">
      <c r="A29" s="14" t="s">
        <v>26</v>
      </c>
      <c r="B29" s="12" t="s">
        <v>10</v>
      </c>
      <c r="J29" s="17">
        <v>5000</v>
      </c>
    </row>
    <row r="30" spans="1:11" ht="15.75" thickBot="1" x14ac:dyDescent="0.25">
      <c r="A30" s="14" t="s">
        <v>27</v>
      </c>
      <c r="B30" s="12" t="s">
        <v>34</v>
      </c>
      <c r="J30" s="18">
        <f>J28-J29</f>
        <v>-5000</v>
      </c>
    </row>
    <row r="31" spans="1:11" ht="15.75" thickTop="1" x14ac:dyDescent="0.2">
      <c r="A31" s="14"/>
      <c r="J31" s="13"/>
    </row>
    <row r="32" spans="1:11" ht="15.75" thickBot="1" x14ac:dyDescent="0.25">
      <c r="A32" s="14" t="s">
        <v>28</v>
      </c>
      <c r="B32" s="12" t="s">
        <v>35</v>
      </c>
      <c r="J32" s="26">
        <f>IF((J30*0.00425)&lt;=0,100,(J30*0.00425))</f>
        <v>100</v>
      </c>
    </row>
    <row r="33" spans="1:11" ht="16.5" thickTop="1" x14ac:dyDescent="0.25">
      <c r="A33" s="14"/>
      <c r="B33" s="11" t="s">
        <v>30</v>
      </c>
      <c r="J33" s="13"/>
    </row>
    <row r="34" spans="1:11" ht="15" x14ac:dyDescent="0.2">
      <c r="A34" s="14"/>
      <c r="B34" s="5"/>
      <c r="J34" s="13"/>
    </row>
    <row r="35" spans="1:11" ht="16.5" thickBot="1" x14ac:dyDescent="0.3">
      <c r="A35" s="14" t="s">
        <v>29</v>
      </c>
      <c r="B35" s="12" t="s">
        <v>103</v>
      </c>
      <c r="J35" s="26" t="e">
        <f>VLOOKUP(C10,Data!$A$3:$C$109,3,FALSE)</f>
        <v>#N/A</v>
      </c>
    </row>
    <row r="36" spans="1:11" ht="15.75" thickTop="1" x14ac:dyDescent="0.2">
      <c r="A36" s="14"/>
      <c r="B36" s="2"/>
      <c r="J36" s="13"/>
    </row>
    <row r="37" spans="1:11" ht="16.5" thickBot="1" x14ac:dyDescent="0.3">
      <c r="A37" s="14" t="s">
        <v>113</v>
      </c>
      <c r="B37" s="12" t="s">
        <v>114</v>
      </c>
      <c r="J37" s="26" t="e">
        <f>K38</f>
        <v>#N/A</v>
      </c>
      <c r="K37" s="19" t="e">
        <f>IF(J35&lt;J32,J35,J32)</f>
        <v>#N/A</v>
      </c>
    </row>
    <row r="38" spans="1:11" ht="16.5" thickTop="1" x14ac:dyDescent="0.25">
      <c r="A38" s="20"/>
      <c r="B38" s="24" t="s">
        <v>30</v>
      </c>
      <c r="C38" s="21"/>
      <c r="D38" s="21"/>
      <c r="E38" s="22"/>
      <c r="F38" s="21"/>
      <c r="G38" s="21"/>
      <c r="H38" s="21"/>
      <c r="I38" s="21"/>
      <c r="J38" s="23"/>
      <c r="K38" s="19" t="e">
        <f>IF(K37&lt;100,100,K37)</f>
        <v>#N/A</v>
      </c>
    </row>
    <row r="39" spans="1:11" x14ac:dyDescent="0.2">
      <c r="A39" s="6"/>
      <c r="H39" s="8"/>
      <c r="J39" s="7"/>
    </row>
    <row r="40" spans="1:11" ht="15.75" x14ac:dyDescent="0.25">
      <c r="A40" s="11" t="s">
        <v>16</v>
      </c>
      <c r="B40" s="67" t="s">
        <v>32</v>
      </c>
      <c r="C40" s="68"/>
      <c r="D40" s="68"/>
      <c r="E40" s="68"/>
      <c r="F40" s="68"/>
      <c r="G40" s="68"/>
      <c r="H40" s="68"/>
      <c r="I40" s="68"/>
      <c r="J40" s="68"/>
    </row>
    <row r="41" spans="1:11" ht="15.75" x14ac:dyDescent="0.25">
      <c r="A41" s="6"/>
      <c r="B41" s="67" t="s">
        <v>31</v>
      </c>
      <c r="C41" s="68"/>
      <c r="D41" s="68"/>
      <c r="E41" s="68"/>
      <c r="F41" s="68"/>
      <c r="G41" s="68"/>
      <c r="H41" s="68"/>
      <c r="I41" s="69"/>
      <c r="J41" s="69"/>
    </row>
    <row r="42" spans="1:11" x14ac:dyDescent="0.2">
      <c r="A42" s="6"/>
      <c r="H42" s="8"/>
      <c r="J42" s="7"/>
    </row>
    <row r="43" spans="1:11" x14ac:dyDescent="0.2">
      <c r="B43" s="2"/>
      <c r="H43" s="8"/>
      <c r="J43" s="9"/>
    </row>
    <row r="44" spans="1:11" ht="32.25" customHeight="1" x14ac:dyDescent="0.25">
      <c r="A44" s="81" t="str">
        <f ca="1">"I attest that I have the authority to submit this form on behalf of the regulated entity and that the figures above accurately state the gross receipts from all sources of the utility in Tennessee for Calendar Year " &amp;YEAR(NOW())-1 &amp;"."</f>
        <v>I attest that I have the authority to submit this form on behalf of the regulated entity and that the figures above accurately state the gross receipts from all sources of the utility in Tennessee for Calendar Year 2025.</v>
      </c>
      <c r="B44" s="82"/>
      <c r="C44" s="82"/>
      <c r="D44" s="82"/>
      <c r="E44" s="82"/>
      <c r="F44" s="82"/>
      <c r="G44" s="82"/>
      <c r="H44" s="82"/>
      <c r="I44" s="82"/>
      <c r="J44" s="82"/>
    </row>
    <row r="45" spans="1:11" ht="12.75" customHeight="1" x14ac:dyDescent="0.2">
      <c r="A45" s="3"/>
      <c r="B45" s="3"/>
      <c r="C45" s="3"/>
      <c r="D45" s="3"/>
      <c r="E45" s="3"/>
      <c r="F45" s="3"/>
      <c r="G45" s="3"/>
      <c r="H45" s="3"/>
      <c r="I45" s="3"/>
      <c r="J45" s="3"/>
    </row>
    <row r="47" spans="1:11" ht="15.75" thickBot="1" x14ac:dyDescent="0.25">
      <c r="A47" s="12" t="s">
        <v>11</v>
      </c>
      <c r="B47" s="70"/>
      <c r="C47" s="70"/>
      <c r="D47" s="70"/>
      <c r="E47" s="70"/>
      <c r="F47" s="12"/>
      <c r="G47" s="12" t="s">
        <v>14</v>
      </c>
      <c r="H47" s="71"/>
      <c r="I47" s="71"/>
      <c r="J47" s="71"/>
    </row>
    <row r="48" spans="1:11" ht="15" x14ac:dyDescent="0.2">
      <c r="A48" s="12"/>
      <c r="B48" s="12"/>
      <c r="C48" s="12" t="s">
        <v>12</v>
      </c>
      <c r="D48" s="12"/>
      <c r="E48" s="12"/>
      <c r="F48" s="12"/>
      <c r="G48" s="12"/>
      <c r="H48" s="12"/>
      <c r="I48" s="12"/>
      <c r="J48" s="12"/>
    </row>
    <row r="49" spans="1:11" ht="15" x14ac:dyDescent="0.2">
      <c r="A49" s="12"/>
      <c r="B49" s="12"/>
      <c r="C49" s="12"/>
      <c r="D49" s="12"/>
      <c r="E49" s="12"/>
      <c r="F49" s="12"/>
      <c r="G49" s="12"/>
      <c r="H49" s="12"/>
      <c r="I49" s="12"/>
      <c r="J49" s="12"/>
    </row>
    <row r="50" spans="1:11" ht="15.75" thickBot="1" x14ac:dyDescent="0.25">
      <c r="A50" s="12" t="s">
        <v>13</v>
      </c>
      <c r="B50" s="70"/>
      <c r="C50" s="70"/>
      <c r="D50" s="70"/>
      <c r="E50" s="70"/>
      <c r="F50" s="12"/>
      <c r="G50" s="12" t="s">
        <v>15</v>
      </c>
      <c r="H50" s="70"/>
      <c r="I50" s="70"/>
      <c r="J50" s="70"/>
    </row>
    <row r="51" spans="1:11" ht="15" x14ac:dyDescent="0.2">
      <c r="A51" s="12"/>
      <c r="B51" s="12"/>
      <c r="C51" s="12"/>
      <c r="D51" s="12"/>
      <c r="E51" s="12"/>
      <c r="F51" s="12"/>
      <c r="G51" s="12"/>
      <c r="H51" s="12"/>
      <c r="I51" s="12"/>
      <c r="J51" s="12"/>
    </row>
    <row r="52" spans="1:11" ht="15" x14ac:dyDescent="0.2">
      <c r="A52" s="12"/>
      <c r="B52" s="12"/>
      <c r="C52" s="12"/>
      <c r="D52" s="12"/>
      <c r="E52" s="12"/>
      <c r="F52" s="12"/>
      <c r="G52" s="12"/>
      <c r="H52" s="12"/>
      <c r="I52" s="12"/>
      <c r="J52" s="12"/>
    </row>
    <row r="53" spans="1:11" ht="15.75" thickBot="1" x14ac:dyDescent="0.25">
      <c r="A53" s="15" t="s">
        <v>21</v>
      </c>
      <c r="B53" s="77"/>
      <c r="C53" s="77"/>
      <c r="D53" s="77"/>
      <c r="E53" s="77"/>
      <c r="F53" s="10"/>
      <c r="G53" s="16" t="s">
        <v>22</v>
      </c>
      <c r="H53" s="78"/>
      <c r="I53" s="78"/>
      <c r="J53" s="78"/>
    </row>
    <row r="54" spans="1:11" ht="15" x14ac:dyDescent="0.2">
      <c r="A54" s="15"/>
      <c r="B54" s="15"/>
      <c r="C54" s="15"/>
      <c r="D54" s="15"/>
      <c r="E54" s="10"/>
      <c r="F54" s="10"/>
      <c r="G54" s="16"/>
      <c r="H54" s="12"/>
      <c r="I54" s="12"/>
      <c r="J54" s="12"/>
    </row>
    <row r="55" spans="1:11" ht="15" x14ac:dyDescent="0.2">
      <c r="A55" s="15"/>
      <c r="B55" s="15"/>
      <c r="C55" s="15"/>
      <c r="D55" s="15"/>
      <c r="E55" s="10"/>
      <c r="F55" s="10"/>
      <c r="G55" s="15"/>
      <c r="H55" s="12"/>
      <c r="I55" s="12"/>
      <c r="J55" s="12"/>
    </row>
    <row r="56" spans="1:11" ht="15.75" x14ac:dyDescent="0.25">
      <c r="A56" s="72" t="s">
        <v>116</v>
      </c>
      <c r="B56" s="73"/>
      <c r="C56" s="73"/>
      <c r="D56" s="73"/>
      <c r="E56" s="73"/>
      <c r="F56" s="73"/>
      <c r="G56" s="73"/>
      <c r="H56" s="73"/>
      <c r="I56" s="73"/>
      <c r="J56" s="73"/>
      <c r="K56" s="74"/>
    </row>
    <row r="57" spans="1:11" ht="15" x14ac:dyDescent="0.2">
      <c r="A57" s="27"/>
      <c r="B57" s="28"/>
      <c r="C57" s="28"/>
      <c r="D57" s="28"/>
      <c r="E57" s="29"/>
      <c r="F57" s="29"/>
      <c r="G57" s="28"/>
      <c r="H57" s="30"/>
      <c r="I57" s="30"/>
      <c r="J57" s="30"/>
      <c r="K57" s="31"/>
    </row>
    <row r="58" spans="1:11" ht="15" x14ac:dyDescent="0.2">
      <c r="A58" s="27"/>
      <c r="B58" s="28"/>
      <c r="C58" s="28"/>
      <c r="D58" s="28"/>
      <c r="E58" s="29"/>
      <c r="F58" s="29"/>
      <c r="G58" s="28"/>
      <c r="H58" s="30"/>
      <c r="I58" s="30"/>
      <c r="J58" s="30"/>
      <c r="K58" s="31"/>
    </row>
    <row r="59" spans="1:11" ht="30" x14ac:dyDescent="0.4">
      <c r="A59" s="79">
        <f ca="1">YEAR(NOW())-1</f>
        <v>2025</v>
      </c>
      <c r="B59" s="80"/>
      <c r="C59" s="28"/>
      <c r="D59" s="28"/>
      <c r="E59" s="29"/>
      <c r="F59" s="29"/>
      <c r="G59" s="28"/>
      <c r="H59" s="30"/>
      <c r="I59" s="30"/>
      <c r="J59" s="30"/>
      <c r="K59" s="31"/>
    </row>
    <row r="60" spans="1:11" ht="15" x14ac:dyDescent="0.2">
      <c r="A60" s="27"/>
      <c r="B60" s="28"/>
      <c r="C60" s="28"/>
      <c r="D60" s="28"/>
      <c r="E60" s="29"/>
      <c r="F60" s="29"/>
      <c r="G60" s="28"/>
      <c r="H60" s="30"/>
      <c r="I60" s="30"/>
      <c r="J60" s="30"/>
      <c r="K60" s="31"/>
    </row>
    <row r="61" spans="1:11" ht="15" x14ac:dyDescent="0.2">
      <c r="A61" s="27"/>
      <c r="B61" s="28"/>
      <c r="C61" s="28"/>
      <c r="D61" s="28"/>
      <c r="E61" s="29"/>
      <c r="F61" s="29"/>
      <c r="G61" s="28"/>
      <c r="H61" s="30"/>
      <c r="I61" s="30"/>
      <c r="J61" s="30"/>
      <c r="K61" s="31"/>
    </row>
    <row r="62" spans="1:11" ht="15" x14ac:dyDescent="0.2">
      <c r="A62" s="27"/>
      <c r="B62" s="28"/>
      <c r="C62" s="28"/>
      <c r="D62" s="28"/>
      <c r="E62" s="29"/>
      <c r="F62" s="29"/>
      <c r="G62" s="28"/>
      <c r="H62" s="30"/>
      <c r="I62" s="30"/>
      <c r="J62" s="30"/>
      <c r="K62" s="31"/>
    </row>
    <row r="63" spans="1:11" ht="15" x14ac:dyDescent="0.2">
      <c r="A63" s="27"/>
      <c r="B63" s="28"/>
      <c r="C63" s="28"/>
      <c r="D63" s="28"/>
      <c r="E63" s="29"/>
      <c r="F63" s="29"/>
      <c r="G63" s="28"/>
      <c r="H63" s="30"/>
      <c r="I63" s="30"/>
      <c r="J63" s="30"/>
      <c r="K63" s="31"/>
    </row>
    <row r="64" spans="1:11" ht="15" x14ac:dyDescent="0.2">
      <c r="A64" s="27"/>
      <c r="B64" s="28"/>
      <c r="C64" s="28"/>
      <c r="D64" s="28"/>
      <c r="E64" s="29"/>
      <c r="F64" s="29"/>
      <c r="G64" s="28"/>
      <c r="H64" s="30"/>
      <c r="I64" s="30"/>
      <c r="J64" s="30"/>
      <c r="K64" s="31"/>
    </row>
    <row r="65" spans="1:11" ht="15" x14ac:dyDescent="0.2">
      <c r="A65" s="27"/>
      <c r="B65" s="28"/>
      <c r="C65" s="28"/>
      <c r="D65" s="28"/>
      <c r="E65" s="29"/>
      <c r="F65" s="29"/>
      <c r="G65" s="28"/>
      <c r="H65" s="30"/>
      <c r="I65" s="30"/>
      <c r="J65" s="30"/>
      <c r="K65" s="31"/>
    </row>
    <row r="66" spans="1:11" x14ac:dyDescent="0.2">
      <c r="A66" s="61" t="s">
        <v>125</v>
      </c>
      <c r="B66" s="32"/>
      <c r="C66" s="32"/>
      <c r="D66" s="32"/>
      <c r="E66" s="32"/>
      <c r="F66" s="33"/>
      <c r="G66" s="33"/>
      <c r="H66" s="33"/>
      <c r="I66" s="33"/>
      <c r="J66" s="33"/>
      <c r="K66" s="31"/>
    </row>
    <row r="67" spans="1:11" x14ac:dyDescent="0.2">
      <c r="A67" s="34"/>
      <c r="B67" s="35"/>
      <c r="C67" s="35"/>
      <c r="D67" s="35"/>
      <c r="E67" s="35"/>
      <c r="F67" s="35"/>
      <c r="G67" s="35"/>
      <c r="H67" s="35"/>
      <c r="I67" s="35"/>
      <c r="J67" s="75"/>
      <c r="K67" s="76"/>
    </row>
    <row r="68" spans="1:11" x14ac:dyDescent="0.2">
      <c r="A68" s="66" t="s">
        <v>7</v>
      </c>
      <c r="B68" s="66"/>
      <c r="C68" s="66"/>
      <c r="D68" s="66"/>
      <c r="E68" s="66"/>
      <c r="F68" s="66"/>
      <c r="G68" s="66"/>
      <c r="H68" s="66"/>
      <c r="I68" s="66"/>
      <c r="J68" s="66"/>
    </row>
    <row r="70" spans="1:11" x14ac:dyDescent="0.2">
      <c r="A70" s="5"/>
      <c r="B70" s="36"/>
      <c r="C70" s="36"/>
      <c r="D70" s="36"/>
      <c r="E70" s="36"/>
      <c r="F70" s="5"/>
      <c r="G70" s="5"/>
      <c r="H70" s="37"/>
      <c r="I70" s="36"/>
      <c r="J70" s="36"/>
    </row>
    <row r="72" spans="1:11" x14ac:dyDescent="0.2">
      <c r="A72" s="5"/>
      <c r="B72" s="1"/>
      <c r="C72" s="5"/>
      <c r="D72" s="5"/>
      <c r="E72" s="5"/>
      <c r="F72" s="5"/>
      <c r="G72" s="5"/>
      <c r="H72" s="5"/>
      <c r="I72" s="5"/>
      <c r="J72" s="5"/>
    </row>
    <row r="73" spans="1:11" x14ac:dyDescent="0.2">
      <c r="A73" s="5"/>
      <c r="B73" s="5"/>
      <c r="C73" s="5"/>
      <c r="D73" s="5"/>
      <c r="E73" s="5"/>
      <c r="F73" s="5"/>
      <c r="G73" s="5"/>
      <c r="H73" s="5"/>
      <c r="I73" s="5"/>
      <c r="J73" s="5"/>
    </row>
    <row r="74" spans="1:11" x14ac:dyDescent="0.2">
      <c r="A74" s="4"/>
      <c r="B74" s="4"/>
      <c r="C74" s="4"/>
      <c r="D74" s="4"/>
      <c r="E74" s="4"/>
      <c r="F74" s="4"/>
      <c r="G74" s="4"/>
      <c r="H74" s="4"/>
      <c r="I74" s="4"/>
      <c r="J74" s="4"/>
    </row>
    <row r="75" spans="1:11" x14ac:dyDescent="0.2">
      <c r="A75" s="5"/>
      <c r="B75" s="5"/>
      <c r="C75" s="5"/>
      <c r="D75" s="5"/>
      <c r="E75" s="5"/>
      <c r="F75" s="5"/>
      <c r="G75" s="5"/>
      <c r="H75" s="5"/>
      <c r="I75" s="5"/>
      <c r="J75" s="5"/>
    </row>
  </sheetData>
  <sheetProtection algorithmName="SHA-512" hashValue="e8itB2wxkOq3teUVFwrS7E5uaUZxYAiSLgqq+ddrFKLIU1gqOW6QkplXc/qXYD13SmPfuaneLO2McsQ62h4NWw==" saltValue="mtpnAjJgQRp9lMYttoIdnQ==" spinCount="100000" sheet="1" objects="1" scenarios="1" selectLockedCells="1"/>
  <protectedRanges>
    <protectedRange sqref="B70:J70 B47:J67" name="Range3"/>
    <protectedRange sqref="J8 C11:J12 J10 C9:I9 G20:G23" name="Range2"/>
    <protectedRange password="DD67" sqref="F20:F23 H20:J23" name="Range 1" securityDescriptor="O:WDG:WDD:(A;;CC;;;WD)"/>
    <protectedRange sqref="C10:I10" name="Range2_1"/>
  </protectedRanges>
  <mergeCells count="22">
    <mergeCell ref="B40:J40"/>
    <mergeCell ref="A44:J44"/>
    <mergeCell ref="A5:K5"/>
    <mergeCell ref="A6:K6"/>
    <mergeCell ref="A7:K7"/>
    <mergeCell ref="A26:J26"/>
    <mergeCell ref="C10:I10"/>
    <mergeCell ref="J8:K8"/>
    <mergeCell ref="J9:K9"/>
    <mergeCell ref="J10:K10"/>
    <mergeCell ref="J11:K11"/>
    <mergeCell ref="A68:J68"/>
    <mergeCell ref="B41:J41"/>
    <mergeCell ref="B47:E47"/>
    <mergeCell ref="B50:E50"/>
    <mergeCell ref="H47:J47"/>
    <mergeCell ref="H50:J50"/>
    <mergeCell ref="A56:K56"/>
    <mergeCell ref="J67:K67"/>
    <mergeCell ref="B53:E53"/>
    <mergeCell ref="H53:J53"/>
    <mergeCell ref="A59:B59"/>
  </mergeCells>
  <phoneticPr fontId="4" type="noConversion"/>
  <dataValidations count="1">
    <dataValidation type="date" allowBlank="1" showInputMessage="1" showErrorMessage="1" error="Invalid Date Entered" sqref="B53:E53" xr:uid="{BEAEBF2F-C7F8-4D9D-8FBA-D4695730BB7E}">
      <formula1>44197</formula1>
      <formula2>TODAY()</formula2>
    </dataValidation>
  </dataValidations>
  <printOptions horizontalCentered="1"/>
  <pageMargins left="0.25" right="0.25" top="0.25" bottom="0.25" header="0.5" footer="0.5"/>
  <pageSetup scale="71" orientation="portrait" r:id="rId1"/>
  <headerFooter alignWithMargins="0">
    <oddHeader>&amp;C&amp;G</oddHeader>
  </headerFooter>
  <drawing r:id="rId2"/>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prompt="Select Your Company Name" xr:uid="{5C36E246-D14B-47FA-B175-2B9E491E9769}">
          <x14:formula1>
            <xm:f>Data!$A$2:$A$109</xm:f>
          </x14:formula1>
          <xm:sqref>C10:I10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85A5A-365A-4A7C-A254-EAFE58E78D0F}">
  <sheetPr codeName="Sheet2"/>
  <dimension ref="A1:C82"/>
  <sheetViews>
    <sheetView workbookViewId="0">
      <selection activeCell="D3" sqref="D3"/>
    </sheetView>
  </sheetViews>
  <sheetFormatPr defaultRowHeight="12.75" x14ac:dyDescent="0.2"/>
  <cols>
    <col min="1" max="1" width="48.140625" bestFit="1" customWidth="1"/>
    <col min="2" max="2" width="7" bestFit="1" customWidth="1"/>
    <col min="3" max="3" width="11.28515625" bestFit="1" customWidth="1"/>
  </cols>
  <sheetData>
    <row r="1" spans="1:3" x14ac:dyDescent="0.2">
      <c r="A1" t="s">
        <v>36</v>
      </c>
      <c r="B1" t="s">
        <v>117</v>
      </c>
      <c r="C1" t="s">
        <v>118</v>
      </c>
    </row>
    <row r="2" spans="1:3" x14ac:dyDescent="0.2">
      <c r="A2" t="s">
        <v>119</v>
      </c>
    </row>
    <row r="3" spans="1:3" x14ac:dyDescent="0.2">
      <c r="A3" t="s">
        <v>37</v>
      </c>
      <c r="B3">
        <v>128941</v>
      </c>
      <c r="C3">
        <v>329.05</v>
      </c>
    </row>
    <row r="4" spans="1:3" x14ac:dyDescent="0.2">
      <c r="A4" t="s">
        <v>38</v>
      </c>
      <c r="B4">
        <v>128296</v>
      </c>
      <c r="C4">
        <v>100</v>
      </c>
    </row>
    <row r="5" spans="1:3" x14ac:dyDescent="0.2">
      <c r="A5" t="s">
        <v>39</v>
      </c>
      <c r="B5">
        <v>129098</v>
      </c>
      <c r="C5">
        <v>100</v>
      </c>
    </row>
    <row r="6" spans="1:3" x14ac:dyDescent="0.2">
      <c r="A6" t="s">
        <v>40</v>
      </c>
      <c r="B6">
        <v>115910</v>
      </c>
      <c r="C6">
        <v>100</v>
      </c>
    </row>
    <row r="7" spans="1:3" x14ac:dyDescent="0.2">
      <c r="A7" t="s">
        <v>105</v>
      </c>
      <c r="B7">
        <v>129226</v>
      </c>
      <c r="C7">
        <v>0</v>
      </c>
    </row>
    <row r="8" spans="1:3" x14ac:dyDescent="0.2">
      <c r="A8" t="s">
        <v>41</v>
      </c>
      <c r="B8">
        <v>112334</v>
      </c>
      <c r="C8">
        <v>100</v>
      </c>
    </row>
    <row r="9" spans="1:3" x14ac:dyDescent="0.2">
      <c r="A9" t="s">
        <v>42</v>
      </c>
      <c r="B9">
        <v>128646</v>
      </c>
      <c r="C9">
        <v>352.65</v>
      </c>
    </row>
    <row r="10" spans="1:3" x14ac:dyDescent="0.2">
      <c r="A10" t="s">
        <v>43</v>
      </c>
      <c r="B10">
        <v>128925</v>
      </c>
      <c r="C10">
        <v>100</v>
      </c>
    </row>
    <row r="11" spans="1:3" x14ac:dyDescent="0.2">
      <c r="A11" t="s">
        <v>44</v>
      </c>
      <c r="B11">
        <v>128780</v>
      </c>
      <c r="C11">
        <v>100</v>
      </c>
    </row>
    <row r="12" spans="1:3" x14ac:dyDescent="0.2">
      <c r="A12" t="s">
        <v>127</v>
      </c>
      <c r="B12">
        <v>129260</v>
      </c>
      <c r="C12">
        <v>0</v>
      </c>
    </row>
    <row r="13" spans="1:3" x14ac:dyDescent="0.2">
      <c r="A13" t="s">
        <v>115</v>
      </c>
      <c r="B13">
        <v>129265</v>
      </c>
      <c r="C13">
        <v>0</v>
      </c>
    </row>
    <row r="14" spans="1:3" x14ac:dyDescent="0.2">
      <c r="A14" t="s">
        <v>109</v>
      </c>
      <c r="B14">
        <v>129245</v>
      </c>
      <c r="C14">
        <v>0</v>
      </c>
    </row>
    <row r="15" spans="1:3" x14ac:dyDescent="0.2">
      <c r="A15" t="s">
        <v>45</v>
      </c>
      <c r="B15">
        <v>128899</v>
      </c>
      <c r="C15">
        <v>121.3</v>
      </c>
    </row>
    <row r="16" spans="1:3" x14ac:dyDescent="0.2">
      <c r="A16" t="s">
        <v>46</v>
      </c>
      <c r="B16">
        <v>116467</v>
      </c>
      <c r="C16">
        <v>100</v>
      </c>
    </row>
    <row r="17" spans="1:3" x14ac:dyDescent="0.2">
      <c r="A17" t="s">
        <v>106</v>
      </c>
      <c r="B17">
        <v>129236</v>
      </c>
      <c r="C17">
        <v>0</v>
      </c>
    </row>
    <row r="18" spans="1:3" x14ac:dyDescent="0.2">
      <c r="A18" t="s">
        <v>47</v>
      </c>
      <c r="B18">
        <v>128338</v>
      </c>
      <c r="C18">
        <v>174.22</v>
      </c>
    </row>
    <row r="19" spans="1:3" x14ac:dyDescent="0.2">
      <c r="A19" t="s">
        <v>48</v>
      </c>
      <c r="B19">
        <v>128828</v>
      </c>
      <c r="C19">
        <v>100</v>
      </c>
    </row>
    <row r="20" spans="1:3" x14ac:dyDescent="0.2">
      <c r="A20" t="s">
        <v>49</v>
      </c>
      <c r="B20">
        <v>129022</v>
      </c>
      <c r="C20">
        <v>100</v>
      </c>
    </row>
    <row r="21" spans="1:3" x14ac:dyDescent="0.2">
      <c r="A21" t="s">
        <v>50</v>
      </c>
      <c r="B21">
        <v>128992</v>
      </c>
      <c r="C21">
        <v>100</v>
      </c>
    </row>
    <row r="22" spans="1:3" x14ac:dyDescent="0.2">
      <c r="A22" t="s">
        <v>51</v>
      </c>
      <c r="B22">
        <v>129110</v>
      </c>
      <c r="C22">
        <v>100</v>
      </c>
    </row>
    <row r="23" spans="1:3" x14ac:dyDescent="0.2">
      <c r="A23" t="s">
        <v>52</v>
      </c>
      <c r="B23">
        <v>128113</v>
      </c>
      <c r="C23">
        <v>100</v>
      </c>
    </row>
    <row r="24" spans="1:3" x14ac:dyDescent="0.2">
      <c r="A24" t="s">
        <v>53</v>
      </c>
      <c r="B24">
        <v>129119</v>
      </c>
      <c r="C24">
        <v>0</v>
      </c>
    </row>
    <row r="25" spans="1:3" x14ac:dyDescent="0.2">
      <c r="A25" t="s">
        <v>54</v>
      </c>
      <c r="B25">
        <v>129186</v>
      </c>
      <c r="C25">
        <v>0</v>
      </c>
    </row>
    <row r="26" spans="1:3" x14ac:dyDescent="0.2">
      <c r="A26" t="s">
        <v>55</v>
      </c>
      <c r="B26">
        <v>128563</v>
      </c>
      <c r="C26">
        <v>0</v>
      </c>
    </row>
    <row r="27" spans="1:3" x14ac:dyDescent="0.2">
      <c r="A27" t="s">
        <v>56</v>
      </c>
      <c r="B27">
        <v>128336</v>
      </c>
      <c r="C27">
        <v>100</v>
      </c>
    </row>
    <row r="28" spans="1:3" x14ac:dyDescent="0.2">
      <c r="A28" t="s">
        <v>57</v>
      </c>
      <c r="B28">
        <v>129063</v>
      </c>
      <c r="C28">
        <v>163.13</v>
      </c>
    </row>
    <row r="29" spans="1:3" x14ac:dyDescent="0.2">
      <c r="A29" t="s">
        <v>58</v>
      </c>
      <c r="B29">
        <v>128954</v>
      </c>
      <c r="C29">
        <v>7282.08</v>
      </c>
    </row>
    <row r="30" spans="1:3" x14ac:dyDescent="0.2">
      <c r="A30" t="s">
        <v>59</v>
      </c>
      <c r="B30">
        <v>128823</v>
      </c>
      <c r="C30">
        <v>1670.24</v>
      </c>
    </row>
    <row r="31" spans="1:3" x14ac:dyDescent="0.2">
      <c r="A31" t="s">
        <v>97</v>
      </c>
      <c r="B31">
        <v>129188</v>
      </c>
      <c r="C31">
        <v>0</v>
      </c>
    </row>
    <row r="32" spans="1:3" x14ac:dyDescent="0.2">
      <c r="A32" t="s">
        <v>60</v>
      </c>
      <c r="B32">
        <v>128822</v>
      </c>
      <c r="C32">
        <v>27992.39</v>
      </c>
    </row>
    <row r="33" spans="1:3" x14ac:dyDescent="0.2">
      <c r="A33" t="s">
        <v>61</v>
      </c>
      <c r="B33">
        <v>129092</v>
      </c>
      <c r="C33">
        <v>100</v>
      </c>
    </row>
    <row r="34" spans="1:3" x14ac:dyDescent="0.2">
      <c r="A34" t="s">
        <v>62</v>
      </c>
      <c r="B34">
        <v>125558</v>
      </c>
      <c r="C34">
        <v>1502.97</v>
      </c>
    </row>
    <row r="35" spans="1:3" x14ac:dyDescent="0.2">
      <c r="A35" t="s">
        <v>63</v>
      </c>
      <c r="B35">
        <v>122030</v>
      </c>
      <c r="C35">
        <v>349.99</v>
      </c>
    </row>
    <row r="36" spans="1:3" x14ac:dyDescent="0.2">
      <c r="A36" t="s">
        <v>64</v>
      </c>
      <c r="B36">
        <v>128142</v>
      </c>
      <c r="C36">
        <v>250.16</v>
      </c>
    </row>
    <row r="37" spans="1:3" x14ac:dyDescent="0.2">
      <c r="A37" t="s">
        <v>65</v>
      </c>
      <c r="B37">
        <v>114371</v>
      </c>
      <c r="C37">
        <v>607.64</v>
      </c>
    </row>
    <row r="38" spans="1:3" x14ac:dyDescent="0.2">
      <c r="A38" t="s">
        <v>66</v>
      </c>
      <c r="B38">
        <v>128726</v>
      </c>
      <c r="C38">
        <v>224.77</v>
      </c>
    </row>
    <row r="39" spans="1:3" x14ac:dyDescent="0.2">
      <c r="A39" t="s">
        <v>67</v>
      </c>
      <c r="B39">
        <v>128474</v>
      </c>
      <c r="C39">
        <v>100</v>
      </c>
    </row>
    <row r="40" spans="1:3" x14ac:dyDescent="0.2">
      <c r="A40" t="s">
        <v>99</v>
      </c>
      <c r="B40">
        <v>129203</v>
      </c>
      <c r="C40">
        <v>0</v>
      </c>
    </row>
    <row r="41" spans="1:3" x14ac:dyDescent="0.2">
      <c r="A41" t="s">
        <v>107</v>
      </c>
      <c r="B41">
        <v>129232</v>
      </c>
      <c r="C41">
        <v>0</v>
      </c>
    </row>
    <row r="42" spans="1:3" x14ac:dyDescent="0.2">
      <c r="A42" t="s">
        <v>110</v>
      </c>
      <c r="B42">
        <v>129242</v>
      </c>
      <c r="C42">
        <v>0</v>
      </c>
    </row>
    <row r="43" spans="1:3" x14ac:dyDescent="0.2">
      <c r="A43" t="s">
        <v>68</v>
      </c>
      <c r="B43">
        <v>128575</v>
      </c>
      <c r="C43">
        <v>0</v>
      </c>
    </row>
    <row r="44" spans="1:3" x14ac:dyDescent="0.2">
      <c r="A44" t="s">
        <v>100</v>
      </c>
      <c r="B44">
        <v>129193</v>
      </c>
      <c r="C44">
        <v>0</v>
      </c>
    </row>
    <row r="45" spans="1:3" x14ac:dyDescent="0.2">
      <c r="A45" t="s">
        <v>111</v>
      </c>
      <c r="B45">
        <v>129231</v>
      </c>
      <c r="C45">
        <v>0</v>
      </c>
    </row>
    <row r="46" spans="1:3" x14ac:dyDescent="0.2">
      <c r="A46" t="s">
        <v>69</v>
      </c>
      <c r="B46">
        <v>128409</v>
      </c>
      <c r="C46">
        <v>111.85</v>
      </c>
    </row>
    <row r="47" spans="1:3" x14ac:dyDescent="0.2">
      <c r="A47" t="s">
        <v>70</v>
      </c>
      <c r="B47">
        <v>128777</v>
      </c>
      <c r="C47">
        <v>587.80999999999995</v>
      </c>
    </row>
    <row r="48" spans="1:3" x14ac:dyDescent="0.2">
      <c r="A48" t="s">
        <v>71</v>
      </c>
      <c r="B48">
        <v>128490</v>
      </c>
      <c r="C48">
        <v>100</v>
      </c>
    </row>
    <row r="49" spans="1:3" x14ac:dyDescent="0.2">
      <c r="A49" t="s">
        <v>72</v>
      </c>
      <c r="B49">
        <v>115923</v>
      </c>
      <c r="C49">
        <v>100</v>
      </c>
    </row>
    <row r="50" spans="1:3" x14ac:dyDescent="0.2">
      <c r="A50" t="s">
        <v>73</v>
      </c>
      <c r="B50">
        <v>115906</v>
      </c>
      <c r="C50">
        <v>100</v>
      </c>
    </row>
    <row r="51" spans="1:3" x14ac:dyDescent="0.2">
      <c r="A51" t="s">
        <v>101</v>
      </c>
      <c r="B51">
        <v>129200</v>
      </c>
      <c r="C51">
        <v>0</v>
      </c>
    </row>
    <row r="52" spans="1:3" x14ac:dyDescent="0.2">
      <c r="A52" t="s">
        <v>74</v>
      </c>
      <c r="B52">
        <v>129041</v>
      </c>
      <c r="C52">
        <v>839.27</v>
      </c>
    </row>
    <row r="53" spans="1:3" x14ac:dyDescent="0.2">
      <c r="A53" t="s">
        <v>75</v>
      </c>
      <c r="B53">
        <v>129077</v>
      </c>
      <c r="C53">
        <v>4161.96</v>
      </c>
    </row>
    <row r="54" spans="1:3" x14ac:dyDescent="0.2">
      <c r="A54" t="s">
        <v>76</v>
      </c>
      <c r="B54">
        <v>129047</v>
      </c>
      <c r="C54">
        <v>100</v>
      </c>
    </row>
    <row r="55" spans="1:3" x14ac:dyDescent="0.2">
      <c r="A55" t="s">
        <v>102</v>
      </c>
      <c r="B55">
        <v>129194</v>
      </c>
      <c r="C55">
        <v>0</v>
      </c>
    </row>
    <row r="56" spans="1:3" x14ac:dyDescent="0.2">
      <c r="A56" t="s">
        <v>77</v>
      </c>
      <c r="B56">
        <v>129171</v>
      </c>
      <c r="C56">
        <v>0</v>
      </c>
    </row>
    <row r="57" spans="1:3" x14ac:dyDescent="0.2">
      <c r="A57" t="s">
        <v>78</v>
      </c>
      <c r="B57">
        <v>129150</v>
      </c>
      <c r="C57">
        <v>0</v>
      </c>
    </row>
    <row r="58" spans="1:3" x14ac:dyDescent="0.2">
      <c r="A58" t="s">
        <v>79</v>
      </c>
      <c r="B58">
        <v>128752</v>
      </c>
      <c r="C58">
        <v>100</v>
      </c>
    </row>
    <row r="59" spans="1:3" x14ac:dyDescent="0.2">
      <c r="A59" t="s">
        <v>128</v>
      </c>
      <c r="B59">
        <v>129277</v>
      </c>
      <c r="C59">
        <v>0</v>
      </c>
    </row>
    <row r="60" spans="1:3" x14ac:dyDescent="0.2">
      <c r="A60" t="s">
        <v>80</v>
      </c>
      <c r="B60">
        <v>128964</v>
      </c>
      <c r="C60">
        <v>100</v>
      </c>
    </row>
    <row r="61" spans="1:3" x14ac:dyDescent="0.2">
      <c r="A61" t="s">
        <v>81</v>
      </c>
      <c r="B61">
        <v>128662</v>
      </c>
      <c r="C61">
        <v>0</v>
      </c>
    </row>
    <row r="62" spans="1:3" x14ac:dyDescent="0.2">
      <c r="A62" t="s">
        <v>129</v>
      </c>
      <c r="B62">
        <v>129273</v>
      </c>
      <c r="C62">
        <v>0</v>
      </c>
    </row>
    <row r="63" spans="1:3" x14ac:dyDescent="0.2">
      <c r="A63" t="s">
        <v>82</v>
      </c>
      <c r="B63">
        <v>128594</v>
      </c>
      <c r="C63">
        <v>12013.89</v>
      </c>
    </row>
    <row r="64" spans="1:3" x14ac:dyDescent="0.2">
      <c r="A64" t="s">
        <v>83</v>
      </c>
      <c r="B64">
        <v>129021</v>
      </c>
      <c r="C64">
        <v>100</v>
      </c>
    </row>
    <row r="65" spans="1:3" x14ac:dyDescent="0.2">
      <c r="A65" t="s">
        <v>84</v>
      </c>
      <c r="B65">
        <v>41371</v>
      </c>
      <c r="C65">
        <v>1721.93</v>
      </c>
    </row>
    <row r="66" spans="1:3" x14ac:dyDescent="0.2">
      <c r="A66" t="s">
        <v>130</v>
      </c>
      <c r="B66">
        <v>111593</v>
      </c>
      <c r="C66">
        <v>3310.72</v>
      </c>
    </row>
    <row r="67" spans="1:3" x14ac:dyDescent="0.2">
      <c r="A67" t="s">
        <v>85</v>
      </c>
      <c r="B67">
        <v>129182</v>
      </c>
      <c r="C67">
        <v>0</v>
      </c>
    </row>
    <row r="68" spans="1:3" x14ac:dyDescent="0.2">
      <c r="A68" t="s">
        <v>104</v>
      </c>
      <c r="B68">
        <v>129210</v>
      </c>
      <c r="C68">
        <v>0</v>
      </c>
    </row>
    <row r="69" spans="1:3" x14ac:dyDescent="0.2">
      <c r="A69" t="s">
        <v>86</v>
      </c>
      <c r="B69">
        <v>129114</v>
      </c>
      <c r="C69">
        <v>100</v>
      </c>
    </row>
    <row r="70" spans="1:3" x14ac:dyDescent="0.2">
      <c r="A70" t="s">
        <v>87</v>
      </c>
      <c r="B70">
        <v>128807</v>
      </c>
      <c r="C70">
        <v>326</v>
      </c>
    </row>
    <row r="71" spans="1:3" x14ac:dyDescent="0.2">
      <c r="A71" t="s">
        <v>98</v>
      </c>
      <c r="B71">
        <v>129192</v>
      </c>
      <c r="C71">
        <v>0</v>
      </c>
    </row>
    <row r="72" spans="1:3" x14ac:dyDescent="0.2">
      <c r="A72" t="s">
        <v>88</v>
      </c>
      <c r="B72">
        <v>128756</v>
      </c>
      <c r="C72">
        <v>100</v>
      </c>
    </row>
    <row r="73" spans="1:3" x14ac:dyDescent="0.2">
      <c r="A73" t="s">
        <v>112</v>
      </c>
      <c r="B73">
        <v>129244</v>
      </c>
      <c r="C73">
        <v>0</v>
      </c>
    </row>
    <row r="74" spans="1:3" x14ac:dyDescent="0.2">
      <c r="A74" t="s">
        <v>89</v>
      </c>
      <c r="B74">
        <v>116864</v>
      </c>
      <c r="C74">
        <v>100</v>
      </c>
    </row>
    <row r="75" spans="1:3" x14ac:dyDescent="0.2">
      <c r="A75" t="s">
        <v>90</v>
      </c>
      <c r="B75">
        <v>128529</v>
      </c>
      <c r="C75">
        <v>100</v>
      </c>
    </row>
    <row r="76" spans="1:3" x14ac:dyDescent="0.2">
      <c r="A76" t="s">
        <v>108</v>
      </c>
      <c r="B76">
        <v>129191</v>
      </c>
      <c r="C76">
        <v>0</v>
      </c>
    </row>
    <row r="77" spans="1:3" x14ac:dyDescent="0.2">
      <c r="A77" t="s">
        <v>91</v>
      </c>
      <c r="B77">
        <v>120445</v>
      </c>
      <c r="C77">
        <v>100</v>
      </c>
    </row>
    <row r="78" spans="1:3" x14ac:dyDescent="0.2">
      <c r="A78" t="s">
        <v>92</v>
      </c>
      <c r="B78">
        <v>129148</v>
      </c>
      <c r="C78">
        <v>0</v>
      </c>
    </row>
    <row r="79" spans="1:3" x14ac:dyDescent="0.2">
      <c r="A79" t="s">
        <v>93</v>
      </c>
      <c r="B79">
        <v>116052</v>
      </c>
      <c r="C79">
        <v>100</v>
      </c>
    </row>
    <row r="80" spans="1:3" x14ac:dyDescent="0.2">
      <c r="A80" t="s">
        <v>94</v>
      </c>
      <c r="B80">
        <v>129152</v>
      </c>
      <c r="C80">
        <v>0</v>
      </c>
    </row>
    <row r="81" spans="1:3" x14ac:dyDescent="0.2">
      <c r="A81" t="s">
        <v>95</v>
      </c>
      <c r="B81">
        <v>129070</v>
      </c>
      <c r="C81">
        <v>100</v>
      </c>
    </row>
    <row r="82" spans="1:3" x14ac:dyDescent="0.2">
      <c r="A82" t="s">
        <v>131</v>
      </c>
      <c r="B82">
        <v>129285</v>
      </c>
      <c r="C82">
        <v>0</v>
      </c>
    </row>
  </sheetData>
  <sheetProtection algorithmName="SHA-512" hashValue="9mi8yFoxjj37yRNrKOxIsJrtIBm6v6TyVtwG43dbJs7oXhaG6b6S9/eSwaTF6EQQzUmK8qNX8ouFKn+TsZKAnQ==" saltValue="8/5U+XZvMhOmhe8B2kfnzw==" spinCount="100000" sheet="1" objects="1" scenarios="1" selectLockedCells="1" selectUnlockedCells="1"/>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2 c 9 9 0 1 5 2 - 9 6 1 b - 4 3 e a - 8 c f e - 2 f 1 3 8 3 2 7 f a e c "   x m l n s = " h t t p : / / s c h e m a s . m i c r o s o f t . c o m / D a t a M a s h u p " > A A A A A D I E A A B Q S w M E F A A C A A g A U 2 V R X A Y q j Q u k A A A A 9 g A A A B I A H A B D b 2 5 m a W c v U G F j a 2 F n Z S 5 4 b W w g o h g A K K A U A A A A A A A A A A A A A A A A A A A A A A A A A A A A h Y 8 x D o I w G I W v Q r r T l q r R k F I G V 0 l M i M a 1 K R U a 4 c f Q Y r m b g 0 f y C m I U d X N 8 3 / u G 9 + 7 X G 0 + H p g 4 u u r O m h Q R F m K J A g 2 o L A 2 W C e n c M V y g V f C v V S Z Y 6 G G W w 8 W C L B F X O n W N C v P f Y z 3 D b l Y R R G p F D t s l V p R u J P r L 5 L 4 c G r J O g N B J 8 / x o j G I 4 W F M / Z E l N O J s g z A 1 + B j X u f 7 Q / k 6 7 5 2 f a e F h n C X c z J F T t 4 f x A N Q S w M E F A A C A A g A U 2 V R 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N l U V x u 1 E Z K L A E A A O I B A A A T A B w A R m 9 y b X V s Y X M v U 2 V j d G l v b j E u b S C i G A A o o B Q A A A A A A A A A A A A A A A A A A A A A A A A A A A B t U E 1 P w k A Q v T f p f 5 i s l 5 J s G o v K Q d K D a S V i I l G L B w M e l u 0 I T f a D 7 G 6 J h P D f H S h B D + x l d 9 + b e f P m e Z S h s Q a q 7 s 6 G c R R H f i U c 1 v B R Z o O J N S / v u C x F E J V t n U T I Q W G I I 6 B z R g q / S U s r W 4 0 m J K N G Y V p Y E + j j E / Z 8 P 8 e f 4 I Q M 8 4 u C q f Q b 1 u O z E l W j m 4 A u Z 5 x x K K x q t f H 5 D Y d H I 2 3 d m G W e 9 e / 6 H N 5 a G 7 A K W 4 X 5 3 z M l X f z q 8 c 7 Y F X t 1 V h N X w x O K G p 1 n 5 H I q F l R 4 Y k 5 4 0 p n g M D v h D 0 p V U i j h f B 5 c + 1 + y W A m z J M X p d o 1 / c l M n j P + 2 T n e G D 6 R P L s z n u x 2 r U F H M 8 E k j j + H S k n o t z B Y m Q i P t H K g Z A q W 1 5 7 B j 4 5 K g s Q m D 2 / S g e s T 6 1 1 k G I z w X m 1 Y v 0 O 3 3 v T h q z E W j w 1 9 Q S w E C L Q A U A A I A C A B T Z V F c B i q N C 6 Q A A A D 2 A A A A E g A A A A A A A A A A A A A A A A A A A A A A Q 2 9 u Z m l n L 1 B h Y 2 t h Z 2 U u e G 1 s U E s B A i 0 A F A A C A A g A U 2 V R X A / K 6 a u k A A A A 6 Q A A A B M A A A A A A A A A A A A A A A A A 8 A A A A F t D b 2 5 0 Z W 5 0 X 1 R 5 c G V z X S 5 4 b W x Q S w E C L Q A U A A I A C A B T Z V F c b t R G S i w B A A D i A Q A A E w A A A A A A A A A A A A A A A A D h A Q A A R m 9 y b X V s Y X M v U 2 V j d G l v b j E u b V B L B Q Y A A A A A A w A D A M I A A A B a A 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5 2 C g A A A A A A A F Q K 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y A v P j w v S X R l b T 4 8 S X R l b T 4 8 S X R l b U x v Y 2 F 0 a W 9 u P j x J d G V t V H l w Z T 5 G b 3 J t d W x h P C 9 J d G V t V H l w Z T 4 8 S X R l b V B h d G g + U 2 V j d G l v b j E v V U Q x N k 5 v b k 1 S Z W d E Y X R h U 2 9 1 c m N l 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l F 1 Z X J 5 S U Q i I F Z h b H V l P S J z M D I z M j A y O T k t N T M z N i 0 0 Y m Y w L W I w M 2 Y t Y T N k O W J h M D Q 3 O D U y I i A v P j x F b n R y e S B U e X B l P S J O Y W 1 l V X B k Y X R l Z E F m d G V y R m l s b C I g V m F s d W U 9 I m w w I i A v P j x F b n R y e S B U e X B l P S J S Z X N 1 b H R U e X B l I i B W Y W x 1 Z T 0 i c 1 R h Y m x l I i A v P j x F b n R y e S B U e X B l P S J C d W Z m Z X J O Z X h 0 U m V m c m V z a C I g V m F s d W U 9 I m w w I i A v P j x F b n R y e S B U e X B l P S J G a W x s V G F y Z 2 V 0 I i B W Y W x 1 Z T 0 i c 1 V E M T Z O b 2 5 N U m V n R G F 0 Y V N v d X J j Z S I g L z 4 8 R W 5 0 c n k g V H l w Z T 0 i R m l s b G V k Q 2 9 t c G x l d G V S Z X N 1 b H R U b 1 d v c m t z a G V l d C I g V m F s d W U 9 I m w x I i A v P j x F b n R y e S B U e X B l P S J G a W x s R X J y b 3 J D b 3 V u d C I g V m F s d W U 9 I m w w I i A v P j x F b n R y e S B U e X B l P S J G a W x s T G F z d F V w Z G F 0 Z W Q i I F Z h b H V l P S J k M j A y N i 0 w M i 0 x N 1 Q x O D o 0 M j o z O C 4 2 M D c w N T Y z W i I g L z 4 8 R W 5 0 c n k g V H l w Z T 0 i R m l s b E N v b H V t b l R 5 c G V z I i B W Y W x 1 Z T 0 i c 0 J n T U Y i I C 8 + P E V u d H J 5 I F R 5 c G U 9 I k Z p b G x F c n J v c k N v Z G U i I F Z h b H V l P S J z V W 5 r b m 9 3 b i I g L z 4 8 R W 5 0 c n k g V H l w Z T 0 i R m l s b E N v b H V t b k 5 h b W V z I i B W Y W x 1 Z T 0 i c 1 s m c X V v d D t T Z W x l Y 3 Q g W W 9 1 c i B V R D E 2 I E N v b X B h b n k g T m F t Z S Z x d W 9 0 O y w m c X V v d D t J R C Z x d W 9 0 O y w m c X V v d D s y M D E x I E Z l Z S Z x d W 9 0 O 1 0 i I C 8 + P E V u d H J 5 I F R 5 c G U 9 I k Z p b G x D b 3 V u d C I g V m F s d W U 9 I m w 4 M i I g L z 4 8 R W 5 0 c n k g V H l w Z T 0 i R m l s b F N 0 Y X R 1 c y I g V m F s d W U 9 I n N D b 2 1 w b G V 0 Z S I g L z 4 8 R W 5 0 c n k g V H l w Z T 0 i Q W R k Z W R U b 0 R h d G F N b 2 R l b C I g V m F s d W U 9 I m w w I i A v P j x F b n R y e S B U e X B l P S J S Z W x h d G l v b n N o a X B J b m Z v Q 2 9 u d G F p b m V y I i B W Y W x 1 Z T 0 i c 3 s m c X V v d D t j b 2 x 1 b W 5 D b 3 V u d C Z x d W 9 0 O z o z L C Z x d W 9 0 O 2 t l e U N v b H V t b k 5 h b W V z J n F 1 b 3 Q 7 O l t d L C Z x d W 9 0 O 3 F 1 Z X J 5 U m V s Y X R p b 2 5 z a G l w c y Z x d W 9 0 O z p b X S w m c X V v d D t j b 2 x 1 b W 5 J Z G V u d G l 0 a W V z J n F 1 b 3 Q 7 O l s m c X V v d D t T Z W N 0 a W 9 u M S 9 V R D E 2 T m 9 u T V J l Z 0 R h d G F T b 3 V y Y 2 U v Q X V 0 b 1 J l b W 9 2 Z W R D b 2 x 1 b W 5 z M S 5 7 U 2 V s Z W N 0 I F l v d X I g V U Q x N i B D b 2 1 w Y W 5 5 I E 5 h b W U s M H 0 m c X V v d D s s J n F 1 b 3 Q 7 U 2 V j d G l v b j E v V U Q x N k 5 v b k 1 S Z W d E Y X R h U 2 9 1 c m N l L 0 F 1 d G 9 S Z W 1 v d m V k Q 2 9 s d W 1 u c z E u e 0 l E L D F 9 J n F 1 b 3 Q 7 L C Z x d W 9 0 O 1 N l Y 3 R p b 2 4 x L 1 V E M T Z O b 2 5 N U m V n R G F 0 Y V N v d X J j Z S 9 B d X R v U m V t b 3 Z l Z E N v b H V t b n M x L n s y M D E x I E Z l Z S w y f S Z x d W 9 0 O 1 0 s J n F 1 b 3 Q 7 Q 2 9 s d W 1 u Q 2 9 1 b n Q m c X V v d D s 6 M y w m c X V v d D t L Z X l D b 2 x 1 b W 5 O Y W 1 l c y Z x d W 9 0 O z p b X S w m c X V v d D t D b 2 x 1 b W 5 J Z G V u d G l 0 a W V z J n F 1 b 3 Q 7 O l s m c X V v d D t T Z W N 0 a W 9 u M S 9 V R D E 2 T m 9 u T V J l Z 0 R h d G F T b 3 V y Y 2 U v Q X V 0 b 1 J l b W 9 2 Z W R D b 2 x 1 b W 5 z M S 5 7 U 2 V s Z W N 0 I F l v d X I g V U Q x N i B D b 2 1 w Y W 5 5 I E 5 h b W U s M H 0 m c X V v d D s s J n F 1 b 3 Q 7 U 2 V j d G l v b j E v V U Q x N k 5 v b k 1 S Z W d E Y X R h U 2 9 1 c m N l L 0 F 1 d G 9 S Z W 1 v d m V k Q 2 9 s d W 1 u c z E u e 0 l E L D F 9 J n F 1 b 3 Q 7 L C Z x d W 9 0 O 1 N l Y 3 R p b 2 4 x L 1 V E M T Z O b 2 5 N U m V n R G F 0 Y V N v d X J j Z S 9 B d X R v U m V t b 3 Z l Z E N v b H V t b n M x L n s y M D E x I E Z l Z S w y f S Z x d W 9 0 O 1 0 s J n F 1 b 3 Q 7 U m V s Y X R p b 2 5 z a G l w S W 5 m b y Z x d W 9 0 O z p b X X 0 i I C 8 + P C 9 T d G F i b G V F b n R y a W V z P j w v S X R l b T 4 8 S X R l b T 4 8 S X R l b U x v Y 2 F 0 a W 9 u P j x J d G V t V H l w Z T 5 G b 3 J t d W x h P C 9 J d G V t V H l w Z T 4 8 S X R l b V B h d G g + U 2 V j d G l v b j E v V U Q x N k 5 v b k 1 S Z W d E Y X R h U 2 9 1 c m N l L 1 N v d X J j Z T w v S X R l b V B h d G g + P C 9 J d G V t T G 9 j Y X R p b 2 4 + P F N 0 Y W J s Z U V u d H J p Z X M g L z 4 8 L 0 l 0 Z W 0 + P E l 0 Z W 0 + P E l 0 Z W 1 M b 2 N h d G l v b j 4 8 S X R l b V R 5 c G U + R m 9 y b X V s Y T w v S X R l b V R 5 c G U + P E l 0 Z W 1 Q Y X R o P l N l Y 3 R p b 2 4 x L 1 V E M T Z O b 2 5 N U m V n R G F 0 Y V N v d X J j Z S 9 Q c m 9 t b 3 R l Z C U y M E h l Y W R l c n M 8 L 0 l 0 Z W 1 Q Y X R o P j w v S X R l b U x v Y 2 F 0 a W 9 u P j x T d G F i b G V F b n R y a W V z I C 8 + P C 9 J d G V t P j x J d G V t P j x J d G V t T G 9 j Y X R p b 2 4 + P E l 0 Z W 1 U e X B l P k Z v c m 1 1 b G E 8 L 0 l 0 Z W 1 U e X B l P j x J d G V t U G F 0 a D 5 T Z W N 0 a W 9 u M S 9 V R D E 2 T m 9 u T V J l Z 0 R h d G F T b 3 V y Y 2 U v Q 2 h h b m d l Z C U y M F R 5 c G U 8 L 0 l 0 Z W 1 Q Y X R o P j w v S X R l b U x v Y 2 F 0 a W 9 u P j x T d G F i b G V F b n R y a W V z I C 8 + P C 9 J d G V t P j w v S X R l b X M + P C 9 M b 2 N h b F B h Y 2 t h Z 2 V N Z X R h Z G F 0 Y U Z p b G U + F g A A A F B L B Q Y A A A A A A A A A A A A A A A A A A A A A A A A m A Q A A A Q A A A N C M n d 8 B F d E R j H o A w E / C l + s B A A A A S 5 O 4 K q 3 I i E q 4 J 6 9 3 R b g 2 L g A A A A A C A A A A A A A Q Z g A A A A E A A C A A A A D v 8 X D F k J e L C a C z 8 6 U o J J t X h F 5 C h c U I a 7 r m Z R + 6 L l b k P A A A A A A O g A A A A A I A A C A A A A B L D M K d Q R 5 m p U G / a z S P + w X W q Q D z 8 n g g i Y 5 s r m J v c 2 9 U b F A A A A D z m w L B H D M N m M 6 3 2 4 g b I k x L 9 T 9 D + G q 8 X X E O Q C o W M 6 Y t i 2 8 F u i v Z L E z K X T 1 4 0 y g q x m s E D v c + F 0 l H 1 e f 3 3 x r M l U X 4 o L U d 7 w r T q j 5 T H k y r g B f 2 1 0 A A A A A s Q m / o M d W K c u c d V 1 U P O 0 Y O u y a H h N 7 8 f l 5 t U M i G x U y R m J / 8 w c 2 L u T H 5 M 8 Q U z j V v l N Y U O e t 6 l 7 u / + A r 8 z k D X G O J k < / D a t a M a s h u p > 
</file>

<file path=customXml/itemProps1.xml><?xml version="1.0" encoding="utf-8"?>
<ds:datastoreItem xmlns:ds="http://schemas.openxmlformats.org/officeDocument/2006/customXml" ds:itemID="{02CB8A8B-621E-4D82-803E-1CCD0266AC9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UD16 Non Market Reg</vt:lpstr>
      <vt:lpstr>Data</vt:lpstr>
      <vt:lpstr>'UD16 Non Market Reg'!Print_Area</vt:lpstr>
    </vt:vector>
  </TitlesOfParts>
  <Company>Tennessee Regulatory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AA02003</dc:creator>
  <cp:lastModifiedBy>Tracy Stinson</cp:lastModifiedBy>
  <cp:lastPrinted>2025-09-30T15:07:37Z</cp:lastPrinted>
  <dcterms:created xsi:type="dcterms:W3CDTF">2004-03-18T16:03:53Z</dcterms:created>
  <dcterms:modified xsi:type="dcterms:W3CDTF">2026-03-19T21:21:15Z</dcterms:modified>
</cp:coreProperties>
</file>