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mmsmb.nas01.tn.gov\aa_TPUC_Data\Division Data\Fiscal\UD Inspection Information\2026 UD Inspections\"/>
    </mc:Choice>
  </mc:AlternateContent>
  <xr:revisionPtr revIDLastSave="0" documentId="13_ncr:1_{4A08695A-4294-49C0-9442-32375628786D}" xr6:coauthVersionLast="47" xr6:coauthVersionMax="47" xr10:uidLastSave="{00000000-0000-0000-0000-000000000000}"/>
  <workbookProtection workbookAlgorithmName="SHA-512" workbookHashValue="YMG7l0cICx2ma/IdNn/W5O3lnhMTel3GZXsAq2JHcbLolsuqWefLDh9/OsETdi+JWk1XS0L/K09ZHdO8gOxRBQ==" workbookSaltValue="h2oiD17mMqIdF5TcbcOIHQ==" workbookSpinCount="100000" lockStructure="1"/>
  <bookViews>
    <workbookView xWindow="-120" yWindow="-120" windowWidth="29040" windowHeight="15720" xr2:uid="{00000000-000D-0000-FFFF-FFFF00000000}"/>
  </bookViews>
  <sheets>
    <sheet name="UD-16 Market Reg" sheetId="1" r:id="rId1"/>
    <sheet name="Data" sheetId="5" state="hidden" r:id="rId2"/>
    <sheet name="Instructions" sheetId="3" state="hidden" r:id="rId3"/>
  </sheets>
  <definedNames>
    <definedName name="ExternalData_1" localSheetId="1" hidden="1">Data!$A$1:$C$167</definedName>
    <definedName name="_xlnm.Print_Area" localSheetId="0">'UD-16 Market Reg'!$A$1:$K$62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G27" i="1"/>
  <c r="A53" i="1"/>
  <c r="A39" i="1" s="1"/>
  <c r="A6" i="1" l="1"/>
  <c r="K27" i="1" l="1"/>
  <c r="K23" i="1" l="1"/>
  <c r="K25" i="1" s="1"/>
  <c r="L28" i="1" l="1"/>
  <c r="L29" i="1" s="1"/>
  <c r="K29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F5017F3-4D59-4784-A5CD-3D6BC697AF52}" keepAlive="1" name="Query - UD16MRegDataSource" description="Connection to the 'UD16MRegDataSource' query in the workbook." type="5" refreshedVersion="8" saveData="1">
    <dbPr connection="Provider=Microsoft.Mashup.OleDb.1;Data Source=$Workbook$;Location=UD16MRegDataSource;Extended Properties=&quot;&quot;" command="SELECT * FROM [UD16MRegDataSource]"/>
  </connection>
</connections>
</file>

<file path=xl/sharedStrings.xml><?xml version="1.0" encoding="utf-8"?>
<sst xmlns="http://schemas.openxmlformats.org/spreadsheetml/2006/main" count="217" uniqueCount="217">
  <si>
    <t>FORM UD-16</t>
  </si>
  <si>
    <t>STATEMENT OF GROSS EARNINGS AND COMPUTATION OF INSPECTION FEE</t>
  </si>
  <si>
    <t>PS0370</t>
  </si>
  <si>
    <t>COMPANY ID #:</t>
  </si>
  <si>
    <t>COMPANY NAME:</t>
  </si>
  <si>
    <t>NAME:</t>
  </si>
  <si>
    <t>(Please Print)</t>
  </si>
  <si>
    <t>TITLE:</t>
  </si>
  <si>
    <t>SIGNATURE:</t>
  </si>
  <si>
    <t>TELEPHONE:</t>
  </si>
  <si>
    <t xml:space="preserve">NOTE:  </t>
  </si>
  <si>
    <t>(Excel Format)</t>
  </si>
  <si>
    <t>Market Regulated</t>
  </si>
  <si>
    <t>(1)</t>
  </si>
  <si>
    <t>(2)</t>
  </si>
  <si>
    <t>(3)</t>
  </si>
  <si>
    <t>(4)</t>
  </si>
  <si>
    <t>Less $5,000 exemption</t>
  </si>
  <si>
    <t>Net Gross Receipts from Tennessee Intrastate Operations (line 1 minus line 2)</t>
  </si>
  <si>
    <t>(5)</t>
  </si>
  <si>
    <t>x</t>
  </si>
  <si>
    <t xml:space="preserve">The fee paid with your April 1, 2012 return    </t>
  </si>
  <si>
    <t>DATE:</t>
  </si>
  <si>
    <t>EMAIL:</t>
  </si>
  <si>
    <t>The inspection fee due pursuant to TCA §65-4-303 is based upon the amount of gross receipts from intrastate operations</t>
  </si>
  <si>
    <t xml:space="preserve">provision of intrastate services to non-affiliated telecommunications carriers, including specifically revenue from </t>
  </si>
  <si>
    <t>carriers is excluded.</t>
  </si>
  <si>
    <t>I attest that I have the authority to submit this form on behalf of the regulated entity and that the figures above accurately</t>
  </si>
  <si>
    <t xml:space="preserve">state the gross receipts from intrastate operations in Tennessee, as defined above, from all sources of the utility in </t>
  </si>
  <si>
    <t>in Tennessee.  Gross receipts from intrastate operations in Tennessee is defined as - the total revenue derived from the</t>
  </si>
  <si>
    <t xml:space="preserve">interconnection, collocation, billing and collection, inter-carrier compensation, services sold for resale and carrier access.  </t>
  </si>
  <si>
    <t xml:space="preserve">Revenues derived from the provision of retail services and products to consumers that are not telecommunications </t>
  </si>
  <si>
    <t>WILL BE ASSESSED FOR LATE PAYMENT IF NOT PAID ON OR BEFORE APRIL 1st.</t>
  </si>
  <si>
    <t>(MINIMUM $100)</t>
  </si>
  <si>
    <r>
      <t xml:space="preserve">A PENALTY OF 10% PER MONTH OR A FRACTION THEREOF, PURSUANT TO TCA </t>
    </r>
    <r>
      <rPr>
        <b/>
        <sz val="10"/>
        <rFont val="Calibri"/>
        <family val="2"/>
      </rPr>
      <t>§</t>
    </r>
    <r>
      <rPr>
        <b/>
        <sz val="10"/>
        <rFont val="Arial"/>
        <family val="2"/>
      </rPr>
      <t xml:space="preserve"> 65-4-308, </t>
    </r>
  </si>
  <si>
    <r>
      <rPr>
        <sz val="11"/>
        <rFont val="Arial"/>
        <family val="2"/>
      </rPr>
      <t xml:space="preserve">Computed Fee on Intrastate Wholesale Revenues (line 3 x 0.00425)  </t>
    </r>
    <r>
      <rPr>
        <b/>
        <sz val="11"/>
        <rFont val="Arial"/>
        <family val="2"/>
      </rPr>
      <t>(MINIMUM $100)</t>
    </r>
  </si>
  <si>
    <t>Select Your UD16 Company Name</t>
  </si>
  <si>
    <t>Access Point, Inc.</t>
  </si>
  <si>
    <t>AccessLine Communications Corporation</t>
  </si>
  <si>
    <t>Airespring, Inc.</t>
  </si>
  <si>
    <t>Airus, Inc.</t>
  </si>
  <si>
    <t>ANPI Business, LLC</t>
  </si>
  <si>
    <t>ANPI, LLC</t>
  </si>
  <si>
    <t>Ardmore Telephone Company</t>
  </si>
  <si>
    <t>AT&amp;T Corp</t>
  </si>
  <si>
    <t>ATC Outdoor DAS, LLC</t>
  </si>
  <si>
    <t>Bandwidth.com CLEC, LLC</t>
  </si>
  <si>
    <t>BellSouth Long Distance, Inc.</t>
  </si>
  <si>
    <t>BellSouth Telecommunications, LLC</t>
  </si>
  <si>
    <t>Ben Lomand Communications, LLC</t>
  </si>
  <si>
    <t>Bristol Tennessee Essential Services</t>
  </si>
  <si>
    <t>Broadview Networks, Inc.</t>
  </si>
  <si>
    <t>Broadvox-CLEC, LLC</t>
  </si>
  <si>
    <t>BROADWING COMMUNICATIONS, LLC</t>
  </si>
  <si>
    <t>Bullseye Telecom, Inc.</t>
  </si>
  <si>
    <t>Business Telecom, LLC</t>
  </si>
  <si>
    <t>CenturyLink Communications, LLC</t>
  </si>
  <si>
    <t>Charter Fiberlink-Tennessee, LLC</t>
  </si>
  <si>
    <t>City Tele Coin Company, Inc.</t>
  </si>
  <si>
    <t>Comcast Phone of Tennessee, LLC</t>
  </si>
  <si>
    <t>Conterra Ultra Broadband, LLC</t>
  </si>
  <si>
    <t>Crockett Telephone Company</t>
  </si>
  <si>
    <t>Crosstel Tandem, Inc.</t>
  </si>
  <si>
    <t>Custom Teleconnect, Inc.</t>
  </si>
  <si>
    <t>DeltaCom, Inc.</t>
  </si>
  <si>
    <t>Dukenet Communications, LLC</t>
  </si>
  <si>
    <t>Electric Power Board of Chattanooga</t>
  </si>
  <si>
    <t>First Choice Technology, Inc.</t>
  </si>
  <si>
    <t>First Communications, LLC</t>
  </si>
  <si>
    <t>Frontier Communications of Tennessee</t>
  </si>
  <si>
    <t>G3 Telecom USA, Inc.</t>
  </si>
  <si>
    <t>GC Pivotal, LLC</t>
  </si>
  <si>
    <t>Global Crossing Local Services, Inc.</t>
  </si>
  <si>
    <t>Global Crossing Telecommunications, Inc.</t>
  </si>
  <si>
    <t>Global Tel Link</t>
  </si>
  <si>
    <t>Inmate Calling Solutions, LLC</t>
  </si>
  <si>
    <t>IPC Network Services, Inc.</t>
  </si>
  <si>
    <t>Jackson Energy Authority</t>
  </si>
  <si>
    <t>KDDI AMERICA, INC.</t>
  </si>
  <si>
    <t>Knology of Tennessee, Inc.</t>
  </si>
  <si>
    <t>Level 3 Communications, LLC</t>
  </si>
  <si>
    <t>Level 3 Telecom Of Tennessee, LLC</t>
  </si>
  <si>
    <t>LMK Communications LLC</t>
  </si>
  <si>
    <t>Loretto Telephone Company</t>
  </si>
  <si>
    <t>MCC TELEPHONY OF THE SOUTH, LLC</t>
  </si>
  <si>
    <t>McLeod USA Telecommunications Services, LLC</t>
  </si>
  <si>
    <t>Morristown Utilities Commission</t>
  </si>
  <si>
    <t>Network Communications International Corp.</t>
  </si>
  <si>
    <t>Network Telephone, LLC</t>
  </si>
  <si>
    <t>Neutral Tandem-Tennessee, LLC</t>
  </si>
  <si>
    <t>New Horizons Communications Corp.</t>
  </si>
  <si>
    <t>PaeTec Communications, LLC</t>
  </si>
  <si>
    <t>Pay Tel Communications, Inc.</t>
  </si>
  <si>
    <t>Peoples Telephone Company</t>
  </si>
  <si>
    <t>PNG Telecommunications, Inc.</t>
  </si>
  <si>
    <t>Public Communications Services, Inc.</t>
  </si>
  <si>
    <t>RevTel, LLC</t>
  </si>
  <si>
    <t>SBC LONG DISTANCE, LLC</t>
  </si>
  <si>
    <t>SNET America, Inc.</t>
  </si>
  <si>
    <t>Talk America, LLC</t>
  </si>
  <si>
    <t>Telcove Operations, LLC</t>
  </si>
  <si>
    <t>Telepak Networks, Inc.</t>
  </si>
  <si>
    <t>Tellico Telephone Company</t>
  </si>
  <si>
    <t>Telrite Corporation</t>
  </si>
  <si>
    <t>Time Warner Cable Business, LLC</t>
  </si>
  <si>
    <t>Time Warner Cable Information Services (Tennessee), LLC</t>
  </si>
  <si>
    <t>Twin Lakes Communications, Inc.</t>
  </si>
  <si>
    <t>US LEC Of Tennessee, LLC</t>
  </si>
  <si>
    <t>Verizon Select Services, Inc.</t>
  </si>
  <si>
    <t>Voyant Communications, LLC</t>
  </si>
  <si>
    <t>West Tennessee Telephone Co.</t>
  </si>
  <si>
    <t>WilTel Communications, LLC</t>
  </si>
  <si>
    <t>WiMacTel, Inc.</t>
  </si>
  <si>
    <t>Windstream Communications, LLC</t>
  </si>
  <si>
    <t>Windstream KDL, LLC</t>
  </si>
  <si>
    <t>Windstream Norlight, LLC</t>
  </si>
  <si>
    <t>Windstream Nuvox, LLC</t>
  </si>
  <si>
    <t>Working Assets Funding Service, Inc.</t>
  </si>
  <si>
    <t>XO Communications Services, LLC</t>
  </si>
  <si>
    <t>YMax Communications Corp.</t>
  </si>
  <si>
    <t>Zayo Group, LLC</t>
  </si>
  <si>
    <t xml:space="preserve">  Post Marked ___/____/____</t>
  </si>
  <si>
    <t>ACN Communication Services, LLC</t>
  </si>
  <si>
    <t>Combined Public Communications, LLC</t>
  </si>
  <si>
    <t>North Central Communications</t>
  </si>
  <si>
    <t>Sunset Fiber, LLC</t>
  </si>
  <si>
    <t>Teleport Communications Of America, LLC</t>
  </si>
  <si>
    <t>Telmate LLC</t>
  </si>
  <si>
    <t>TN Backhaul Networks, LLC</t>
  </si>
  <si>
    <t>United Communications, Inc.</t>
  </si>
  <si>
    <t>TENNESSEE PUBLIC UTILITY COMMISSION</t>
  </si>
  <si>
    <t>BCM One, Inc.</t>
  </si>
  <si>
    <t>BTC  Communications, LLC</t>
  </si>
  <si>
    <t>Crown Castle Fiber, LLC</t>
  </si>
  <si>
    <t>Illinois Network Alliance, LLC</t>
  </si>
  <si>
    <t>Loretto Communication Services, Inc.</t>
  </si>
  <si>
    <t>Tennessee Independent Telecommunications Group, LLC</t>
  </si>
  <si>
    <t>United Telephone Company, Inc.</t>
  </si>
  <si>
    <t>UTC Long Distance, LLC</t>
  </si>
  <si>
    <t>(6)</t>
  </si>
  <si>
    <r>
      <t xml:space="preserve">Inspection Fee Due - The </t>
    </r>
    <r>
      <rPr>
        <b/>
        <sz val="11"/>
        <rFont val="Arial"/>
        <family val="2"/>
      </rPr>
      <t>GREATER OF</t>
    </r>
    <r>
      <rPr>
        <sz val="11"/>
        <rFont val="Arial"/>
        <family val="2"/>
      </rPr>
      <t xml:space="preserve"> the fees calculated on line 4 or line 5</t>
    </r>
  </si>
  <si>
    <t>Advantage Cellular Systems, Inc.</t>
  </si>
  <si>
    <t>Aeneas Communications, LLC</t>
  </si>
  <si>
    <t>Extenet Asset Entity, LLC</t>
  </si>
  <si>
    <t>Fiberlight, LLC</t>
  </si>
  <si>
    <t>Fusion, LLC</t>
  </si>
  <si>
    <t>Uniti Fiber LLC</t>
  </si>
  <si>
    <t>CBTS Technology Solutions, LLC</t>
  </si>
  <si>
    <t>E. Ritter Communication, LLC</t>
  </si>
  <si>
    <t>Frontier Communications of America</t>
  </si>
  <si>
    <t>Fusion Cloud Services, LLC</t>
  </si>
  <si>
    <t>Hudson Fiber Network, Inc</t>
  </si>
  <si>
    <t>Intrado Safety Communications, Inc.</t>
  </si>
  <si>
    <t>MCI Communications Services, LLC</t>
  </si>
  <si>
    <t>Millington Telephone Company, LLC</t>
  </si>
  <si>
    <t>Missouri Network Alliance, LLC</t>
  </si>
  <si>
    <t>Mtel Long Distance, LLC</t>
  </si>
  <si>
    <t>Point Broadband Fiber</t>
  </si>
  <si>
    <t>Securus Technolgies, LLC</t>
  </si>
  <si>
    <t>Telco Experts, LLC</t>
  </si>
  <si>
    <t>Alliance Global Networks LLC</t>
  </si>
  <si>
    <t>DCT Telecom Group, LLC</t>
  </si>
  <si>
    <t>Foursight Communications, LLC</t>
  </si>
  <si>
    <t>Full Tilt Communications, LLC</t>
  </si>
  <si>
    <t>Johnson City Energy Authority</t>
  </si>
  <si>
    <t>MCImetro Access Transmission Services, LLC</t>
  </si>
  <si>
    <t>Network Innovations, Inc.</t>
  </si>
  <si>
    <t>Spectrotel Of The South, LLC</t>
  </si>
  <si>
    <t>Vero Fiber Networks, LLC</t>
  </si>
  <si>
    <t>West Kentucky Rural Telephone Cooperative Corporation, Inc.</t>
  </si>
  <si>
    <t>Wholesale Carrier Services, Inc.</t>
  </si>
  <si>
    <t>Accelecom GA, LLC</t>
  </si>
  <si>
    <t>Brightspeed Of Appalachia, LLC</t>
  </si>
  <si>
    <t>Brightspeed Of East Tennessee, LLC</t>
  </si>
  <si>
    <t>Brightspeed Of Southern Tennessee, LLC</t>
  </si>
  <si>
    <t>DSI-ITI, Inc.</t>
  </si>
  <si>
    <t>Lingo Telecom LLC</t>
  </si>
  <si>
    <t>NGA 911 LLC</t>
  </si>
  <si>
    <t>US Signal Company LLC</t>
  </si>
  <si>
    <t>Big River Telephone Company, LLC</t>
  </si>
  <si>
    <t>BrightSpeed Of Western Tennessee, LLC</t>
  </si>
  <si>
    <t>Easton Telecom Services LLC</t>
  </si>
  <si>
    <t>Extenet Systems, LLC</t>
  </si>
  <si>
    <t>Windstream New Edge, LLC</t>
  </si>
  <si>
    <t>AREA FOR TENNESSEE PUBLIC UTILITY COMMISSION USE ONLY</t>
  </si>
  <si>
    <t>FAILURE TO DO SO MAY RESULT</t>
  </si>
  <si>
    <t>IN THE PAYMENT BEING DENIED!</t>
  </si>
  <si>
    <t>SUBMITTING THE FORM!</t>
  </si>
  <si>
    <t>Campus Communications Group, Inc.</t>
  </si>
  <si>
    <t>Communications Venture Corporation</t>
  </si>
  <si>
    <t>Fiber Connect LLC  Known As  Fiber Connect TN</t>
  </si>
  <si>
    <t>Hypercube Networks, LLC</t>
  </si>
  <si>
    <t>Impact Telecom LLC</t>
  </si>
  <si>
    <t>Metropolitan Telecommunications Of Tennessee, LLC</t>
  </si>
  <si>
    <t>Transworld Network, LLC</t>
  </si>
  <si>
    <t>Zayo Education, LLC</t>
  </si>
  <si>
    <t>EarthGrid PBC, Inc.</t>
  </si>
  <si>
    <t>American Dark Fiber LLC</t>
  </si>
  <si>
    <t>Cincinnati Bell Extended Territories Known As  Altafiber Connected Services</t>
  </si>
  <si>
    <t>qqqCorrect Solutions, LLC</t>
  </si>
  <si>
    <t/>
  </si>
  <si>
    <t>SELECT YOUR COMPANY BEFORE</t>
  </si>
  <si>
    <t>ID</t>
  </si>
  <si>
    <t>2011 Fee</t>
  </si>
  <si>
    <r>
      <t xml:space="preserve">Gross Receipts from TN </t>
    </r>
    <r>
      <rPr>
        <b/>
        <sz val="11"/>
        <rFont val="Arial"/>
        <family val="2"/>
      </rPr>
      <t>Intrastate</t>
    </r>
    <r>
      <rPr>
        <sz val="11"/>
        <rFont val="Arial"/>
        <family val="2"/>
      </rPr>
      <t xml:space="preserve"> Operations</t>
    </r>
  </si>
  <si>
    <t>Click Grey Area To Select Company</t>
  </si>
  <si>
    <t>Zero if company name changes</t>
  </si>
  <si>
    <t>Cablevision Lightpath LLC</t>
  </si>
  <si>
    <t>CTC Communications Corp.</t>
  </si>
  <si>
    <t>Megawatt Communications, LLC</t>
  </si>
  <si>
    <t>Metro Fibernet LLC</t>
  </si>
  <si>
    <t>QuantumShift Communications, Inc.</t>
  </si>
  <si>
    <t>SQF, LLC</t>
  </si>
  <si>
    <t>TEC Of Jackson, Inc.</t>
  </si>
  <si>
    <t>Teliax, Inc.</t>
  </si>
  <si>
    <t>Fiber AssetCO LLC</t>
  </si>
  <si>
    <t>Humphreys County Telephone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</si>
</sst>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  <numFmt numFmtId="165" formatCode="mm/dd/yyyy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b/>
      <sz val="1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FF0000"/>
      <name val="Arial"/>
      <family val="2"/>
    </font>
    <font>
      <sz val="24"/>
      <color rgb="FFFF0000"/>
      <name val="Arial"/>
      <family val="2"/>
    </font>
    <font>
      <sz val="11"/>
      <color rgb="FFFF0000"/>
      <name val="Arial"/>
      <family val="2"/>
    </font>
    <font>
      <sz val="10"/>
      <color rgb="FFC00000"/>
      <name val="Arial"/>
      <family val="2"/>
    </font>
    <font>
      <b/>
      <sz val="10"/>
      <color rgb="FFA2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1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6" applyNumberFormat="0" applyAlignment="0" applyProtection="0"/>
    <xf numFmtId="0" fontId="23" fillId="8" borderId="17" applyNumberFormat="0" applyAlignment="0" applyProtection="0"/>
    <xf numFmtId="0" fontId="24" fillId="8" borderId="16" applyNumberFormat="0" applyAlignment="0" applyProtection="0"/>
    <xf numFmtId="0" fontId="25" fillId="0" borderId="18" applyNumberFormat="0" applyFill="0" applyAlignment="0" applyProtection="0"/>
    <xf numFmtId="0" fontId="26" fillId="9" borderId="19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3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0" fillId="34" borderId="0" applyNumberFormat="0" applyBorder="0" applyAlignment="0" applyProtection="0"/>
    <xf numFmtId="0" fontId="1" fillId="0" borderId="0"/>
    <xf numFmtId="0" fontId="1" fillId="10" borderId="20" applyNumberFormat="0" applyFont="0" applyAlignment="0" applyProtection="0"/>
  </cellStyleXfs>
  <cellXfs count="65">
    <xf numFmtId="0" fontId="0" fillId="0" borderId="0" xfId="0"/>
    <xf numFmtId="0" fontId="2" fillId="0" borderId="0" xfId="0" applyFont="1"/>
    <xf numFmtId="0" fontId="4" fillId="0" borderId="0" xfId="0" applyFont="1"/>
    <xf numFmtId="2" fontId="9" fillId="0" borderId="0" xfId="0" applyNumberFormat="1" applyFont="1" applyAlignment="1">
      <alignment horizontal="center"/>
    </xf>
    <xf numFmtId="0" fontId="3" fillId="0" borderId="0" xfId="0" applyFont="1"/>
    <xf numFmtId="0" fontId="10" fillId="0" borderId="0" xfId="0" applyFont="1" applyProtection="1">
      <protection hidden="1"/>
    </xf>
    <xf numFmtId="0" fontId="8" fillId="0" borderId="0" xfId="0" applyFont="1"/>
    <xf numFmtId="42" fontId="8" fillId="0" borderId="0" xfId="0" applyNumberFormat="1" applyFont="1"/>
    <xf numFmtId="49" fontId="2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right"/>
    </xf>
    <xf numFmtId="49" fontId="13" fillId="0" borderId="0" xfId="0" applyNumberFormat="1" applyFont="1" applyAlignment="1">
      <alignment horizontal="center"/>
    </xf>
    <xf numFmtId="0" fontId="13" fillId="0" borderId="0" xfId="0" applyFont="1"/>
    <xf numFmtId="49" fontId="13" fillId="0" borderId="0" xfId="0" applyNumberFormat="1" applyFont="1"/>
    <xf numFmtId="0" fontId="13" fillId="0" borderId="0" xfId="0" applyFont="1" applyAlignment="1">
      <alignment horizontal="center"/>
    </xf>
    <xf numFmtId="9" fontId="13" fillId="0" borderId="0" xfId="0" applyNumberFormat="1" applyFont="1"/>
    <xf numFmtId="0" fontId="14" fillId="0" borderId="0" xfId="0" applyFont="1"/>
    <xf numFmtId="49" fontId="11" fillId="0" borderId="0" xfId="0" applyNumberFormat="1" applyFont="1" applyAlignment="1">
      <alignment horizontal="center"/>
    </xf>
    <xf numFmtId="44" fontId="8" fillId="0" borderId="0" xfId="0" applyNumberFormat="1" applyFont="1"/>
    <xf numFmtId="0" fontId="11" fillId="0" borderId="0" xfId="0" applyFont="1"/>
    <xf numFmtId="42" fontId="2" fillId="0" borderId="0" xfId="0" applyNumberFormat="1" applyFont="1"/>
    <xf numFmtId="0" fontId="8" fillId="0" borderId="0" xfId="0" applyFont="1" applyAlignment="1">
      <alignment horizontal="left" wrapText="1"/>
    </xf>
    <xf numFmtId="0" fontId="8" fillId="0" borderId="0" xfId="0" applyFont="1" applyAlignment="1" applyProtection="1">
      <alignment horizontal="center"/>
      <protection locked="0"/>
    </xf>
    <xf numFmtId="164" fontId="13" fillId="0" borderId="5" xfId="0" applyNumberFormat="1" applyFont="1" applyBorder="1"/>
    <xf numFmtId="44" fontId="8" fillId="0" borderId="2" xfId="0" applyNumberFormat="1" applyFont="1" applyBorder="1"/>
    <xf numFmtId="44" fontId="8" fillId="0" borderId="0" xfId="0" applyNumberFormat="1" applyFont="1" applyProtection="1">
      <protection locked="0"/>
    </xf>
    <xf numFmtId="0" fontId="7" fillId="0" borderId="0" xfId="0" applyFont="1"/>
    <xf numFmtId="0" fontId="7" fillId="3" borderId="9" xfId="0" applyFont="1" applyFill="1" applyBorder="1"/>
    <xf numFmtId="0" fontId="7" fillId="3" borderId="0" xfId="0" applyFont="1" applyFill="1"/>
    <xf numFmtId="0" fontId="7" fillId="3" borderId="10" xfId="0" applyFont="1" applyFill="1" applyBorder="1"/>
    <xf numFmtId="0" fontId="0" fillId="3" borderId="9" xfId="0" applyFill="1" applyBorder="1"/>
    <xf numFmtId="0" fontId="0" fillId="3" borderId="0" xfId="0" applyFill="1"/>
    <xf numFmtId="0" fontId="0" fillId="3" borderId="10" xfId="0" applyFill="1" applyBorder="1"/>
    <xf numFmtId="0" fontId="0" fillId="3" borderId="11" xfId="0" applyFill="1" applyBorder="1"/>
    <xf numFmtId="0" fontId="0" fillId="3" borderId="5" xfId="0" applyFill="1" applyBorder="1"/>
    <xf numFmtId="0" fontId="2" fillId="0" borderId="0" xfId="0" applyFont="1" applyAlignment="1">
      <alignment horizontal="left"/>
    </xf>
    <xf numFmtId="42" fontId="13" fillId="0" borderId="0" xfId="0" applyNumberFormat="1" applyFont="1"/>
    <xf numFmtId="0" fontId="14" fillId="0" borderId="0" xfId="0" applyFont="1" applyAlignment="1">
      <alignment horizontal="center"/>
    </xf>
    <xf numFmtId="0" fontId="31" fillId="3" borderId="12" xfId="0" applyFont="1" applyFill="1" applyBorder="1"/>
    <xf numFmtId="0" fontId="8" fillId="0" borderId="0" xfId="0" applyFont="1" applyAlignment="1">
      <alignment horizontal="center"/>
    </xf>
    <xf numFmtId="0" fontId="32" fillId="3" borderId="9" xfId="0" applyFont="1" applyFill="1" applyBorder="1" applyAlignment="1">
      <alignment horizontal="left"/>
    </xf>
    <xf numFmtId="42" fontId="33" fillId="0" borderId="0" xfId="0" applyNumberFormat="1" applyFont="1" applyAlignment="1">
      <alignment horizontal="left" indent="2"/>
    </xf>
    <xf numFmtId="0" fontId="34" fillId="0" borderId="0" xfId="0" applyFont="1"/>
    <xf numFmtId="0" fontId="35" fillId="0" borderId="0" xfId="0" applyFont="1"/>
    <xf numFmtId="0" fontId="13" fillId="0" borderId="0" xfId="0" applyFont="1"/>
    <xf numFmtId="49" fontId="13" fillId="0" borderId="0" xfId="0" applyNumberFormat="1" applyFont="1"/>
    <xf numFmtId="0" fontId="2" fillId="0" borderId="0" xfId="0" applyFont="1"/>
    <xf numFmtId="0" fontId="8" fillId="0" borderId="0" xfId="0" applyFont="1"/>
    <xf numFmtId="165" fontId="7" fillId="0" borderId="1" xfId="0" applyNumberFormat="1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35" borderId="22" xfId="0" applyFont="1" applyFill="1" applyBorder="1" applyProtection="1">
      <protection locked="0"/>
    </xf>
    <xf numFmtId="0" fontId="2" fillId="35" borderId="23" xfId="0" applyFont="1" applyFill="1" applyBorder="1" applyProtection="1">
      <protection locked="0"/>
    </xf>
    <xf numFmtId="0" fontId="2" fillId="35" borderId="24" xfId="0" applyFont="1" applyFill="1" applyBorder="1" applyProtection="1">
      <protection locked="0"/>
    </xf>
    <xf numFmtId="49" fontId="14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5000000}"/>
    <cellStyle name="Note 2" xfId="42" xr:uid="{00000000-0005-0000-0000-000026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"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52</xdr:row>
      <xdr:rowOff>377918</xdr:rowOff>
    </xdr:from>
    <xdr:to>
      <xdr:col>4</xdr:col>
      <xdr:colOff>676276</xdr:colOff>
      <xdr:row>58</xdr:row>
      <xdr:rowOff>83589</xdr:rowOff>
    </xdr:to>
    <xdr:pic>
      <xdr:nvPicPr>
        <xdr:cNvPr id="3" name="Picture 2" descr="Block detailing how to submit the for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9788618"/>
          <a:ext cx="3152776" cy="10105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600075</xdr:colOff>
          <xdr:row>42</xdr:row>
          <xdr:rowOff>133350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1" xr16:uid="{B142781C-F9AB-4048-A91A-009F83E4835F}" autoFormatId="16" applyNumberFormats="0" applyBorderFormats="0" applyFontFormats="0" applyPatternFormats="0" applyAlignmentFormats="0" applyWidthHeightFormats="0">
  <queryTableRefresh nextId="4">
    <queryTableFields count="3">
      <queryTableField id="1" name="Select Your UD16 Company Name" tableColumnId="1"/>
      <queryTableField id="2" name="ID" tableColumnId="2"/>
      <queryTableField id="3" name="2011 Fee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5F0536B-A1A1-47BC-BE56-9B0F3DC434C2}" name="UD16MRegDataSource_1" displayName="UD16MRegDataSource_1" ref="A1:C167" tableType="queryTable" totalsRowShown="0">
  <autoFilter ref="A1:C167" xr:uid="{75F0536B-A1A1-47BC-BE56-9B0F3DC434C2}"/>
  <tableColumns count="3">
    <tableColumn id="1" xr3:uid="{31D522EA-F656-43C2-84F8-27F53E674607}" uniqueName="1" name="Select Your UD16 Company Name" queryTableFieldId="1" dataDxfId="0"/>
    <tableColumn id="2" xr3:uid="{B0A4CFEE-4C2C-4E0B-9383-38D4A90E1416}" uniqueName="2" name="ID" queryTableFieldId="2"/>
    <tableColumn id="3" xr3:uid="{967EB6C7-E584-4C4A-A0C7-05D36B8F72A6}" uniqueName="3" name="2011 Fee" queryTableFieldId="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99"/>
  <sheetViews>
    <sheetView tabSelected="1" zoomScaleNormal="100" workbookViewId="0">
      <selection activeCell="K19" sqref="K19"/>
    </sheetView>
  </sheetViews>
  <sheetFormatPr defaultRowHeight="12.75" x14ac:dyDescent="0.2"/>
  <cols>
    <col min="1" max="1" width="12.28515625" customWidth="1"/>
    <col min="3" max="3" width="12.28515625" customWidth="1"/>
    <col min="4" max="4" width="4.7109375" customWidth="1"/>
    <col min="5" max="5" width="13.42578125" customWidth="1"/>
    <col min="6" max="6" width="5.7109375" customWidth="1"/>
    <col min="7" max="7" width="13.7109375" customWidth="1"/>
    <col min="8" max="8" width="2.85546875" customWidth="1"/>
    <col min="9" max="9" width="25.42578125" customWidth="1"/>
    <col min="10" max="10" width="3.5703125" customWidth="1"/>
    <col min="11" max="11" width="19.42578125" customWidth="1"/>
    <col min="12" max="12" width="9.85546875" bestFit="1" customWidth="1"/>
  </cols>
  <sheetData>
    <row r="1" spans="1:14" ht="13.5" thickBot="1" x14ac:dyDescent="0.25">
      <c r="J1" s="48" t="s">
        <v>0</v>
      </c>
      <c r="K1" s="48"/>
    </row>
    <row r="2" spans="1:14" ht="13.5" thickBot="1" x14ac:dyDescent="0.25">
      <c r="J2" s="54" t="s">
        <v>12</v>
      </c>
      <c r="K2" s="55"/>
    </row>
    <row r="3" spans="1:14" x14ac:dyDescent="0.2">
      <c r="J3" s="48" t="s">
        <v>11</v>
      </c>
      <c r="K3" s="48"/>
    </row>
    <row r="4" spans="1:14" ht="18" x14ac:dyDescent="0.25">
      <c r="A4" s="56" t="s">
        <v>130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4" ht="15.75" x14ac:dyDescent="0.25">
      <c r="A5" s="58" t="s">
        <v>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4" ht="15.75" x14ac:dyDescent="0.25">
      <c r="A6" s="58" t="str">
        <f ca="1">"DUE DATE:  April 1, " &amp; YEAR(NOW())</f>
        <v>DUE DATE:  April 1, 2026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14" x14ac:dyDescent="0.2">
      <c r="K7" s="42" t="s">
        <v>201</v>
      </c>
      <c r="L7" s="41"/>
      <c r="M7" s="41"/>
      <c r="N7" s="41"/>
    </row>
    <row r="8" spans="1:14" ht="15" x14ac:dyDescent="0.25">
      <c r="A8" s="15" t="s">
        <v>3</v>
      </c>
      <c r="C8" s="34" t="e">
        <f>VLOOKUP(C9,Data!$A$1:$B$200,2,FALSE)</f>
        <v>#N/A</v>
      </c>
      <c r="K8" s="42" t="s">
        <v>187</v>
      </c>
      <c r="L8" s="42"/>
      <c r="M8" s="42"/>
      <c r="N8" s="42"/>
    </row>
    <row r="9" spans="1:14" ht="15" x14ac:dyDescent="0.25">
      <c r="A9" s="15" t="s">
        <v>4</v>
      </c>
      <c r="B9" s="11"/>
      <c r="C9" s="60"/>
      <c r="D9" s="61"/>
      <c r="E9" s="61"/>
      <c r="F9" s="61"/>
      <c r="G9" s="61"/>
      <c r="H9" s="61"/>
      <c r="I9" s="62"/>
      <c r="K9" s="42" t="s">
        <v>185</v>
      </c>
      <c r="L9" s="42"/>
      <c r="M9" s="42"/>
      <c r="N9" s="42"/>
    </row>
    <row r="10" spans="1:14" ht="15.75" x14ac:dyDescent="0.25">
      <c r="A10" s="4"/>
      <c r="C10" s="42" t="s">
        <v>205</v>
      </c>
      <c r="K10" s="42" t="s">
        <v>186</v>
      </c>
      <c r="L10" s="42"/>
      <c r="M10" s="42"/>
      <c r="N10" s="42"/>
    </row>
    <row r="11" spans="1:14" ht="15.75" x14ac:dyDescent="0.25">
      <c r="A11" s="4"/>
      <c r="C11" s="1"/>
    </row>
    <row r="12" spans="1:14" ht="14.25" x14ac:dyDescent="0.2">
      <c r="A12" s="43" t="s">
        <v>24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4" ht="14.25" x14ac:dyDescent="0.2">
      <c r="A13" s="43" t="s">
        <v>29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4" ht="14.25" x14ac:dyDescent="0.2">
      <c r="A14" s="43" t="s">
        <v>25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2"/>
    </row>
    <row r="15" spans="1:14" ht="14.25" x14ac:dyDescent="0.2">
      <c r="A15" s="43" t="s">
        <v>30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2"/>
    </row>
    <row r="16" spans="1:14" ht="14.25" x14ac:dyDescent="0.2">
      <c r="A16" s="43" t="s">
        <v>31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2"/>
    </row>
    <row r="17" spans="1:14" ht="15" x14ac:dyDescent="0.25">
      <c r="A17" s="11" t="s">
        <v>26</v>
      </c>
      <c r="B17" s="11"/>
      <c r="C17" s="11"/>
      <c r="D17" s="11"/>
      <c r="E17" s="11"/>
      <c r="F17" s="11"/>
      <c r="G17" s="36"/>
      <c r="H17" s="36"/>
      <c r="I17" s="7"/>
      <c r="J17" s="7"/>
      <c r="K17" s="7"/>
      <c r="L17" s="2"/>
    </row>
    <row r="18" spans="1:14" x14ac:dyDescent="0.2">
      <c r="A18" s="6"/>
      <c r="B18" s="6"/>
      <c r="C18" s="6"/>
      <c r="D18" s="6"/>
      <c r="E18" s="7"/>
      <c r="F18" s="6"/>
      <c r="G18" s="7"/>
      <c r="H18" s="7"/>
      <c r="K18" s="42" t="s">
        <v>206</v>
      </c>
      <c r="L18" s="2"/>
    </row>
    <row r="19" spans="1:14" ht="15" x14ac:dyDescent="0.25">
      <c r="A19" s="10" t="s">
        <v>13</v>
      </c>
      <c r="B19" s="43" t="s">
        <v>204</v>
      </c>
      <c r="C19" s="43"/>
      <c r="D19" s="43"/>
      <c r="E19" s="43"/>
      <c r="F19" s="43"/>
      <c r="G19" s="43"/>
      <c r="I19" s="35"/>
      <c r="J19" s="7"/>
      <c r="K19" s="24">
        <v>0</v>
      </c>
      <c r="L19" s="2"/>
      <c r="N19" s="6"/>
    </row>
    <row r="20" spans="1:14" ht="14.25" x14ac:dyDescent="0.2">
      <c r="A20" s="10"/>
      <c r="B20" s="11"/>
      <c r="C20" s="11"/>
      <c r="D20" s="11"/>
      <c r="E20" s="35"/>
      <c r="F20" s="11"/>
      <c r="G20" s="35"/>
      <c r="H20" s="35"/>
      <c r="I20" s="35"/>
      <c r="J20" s="7"/>
      <c r="K20" s="7"/>
      <c r="L20" s="2"/>
    </row>
    <row r="21" spans="1:14" ht="14.25" x14ac:dyDescent="0.2">
      <c r="A21" s="10" t="s">
        <v>14</v>
      </c>
      <c r="B21" s="11" t="s">
        <v>17</v>
      </c>
      <c r="C21" s="11"/>
      <c r="D21" s="11"/>
      <c r="E21" s="35"/>
      <c r="F21" s="11"/>
      <c r="G21" s="40"/>
      <c r="H21" s="35"/>
      <c r="I21" s="35"/>
      <c r="J21" s="7"/>
      <c r="K21" s="7">
        <v>5000</v>
      </c>
      <c r="L21" s="2"/>
    </row>
    <row r="22" spans="1:14" ht="14.25" x14ac:dyDescent="0.2">
      <c r="A22" s="10"/>
      <c r="B22" s="11"/>
      <c r="C22" s="11"/>
      <c r="D22" s="11"/>
      <c r="E22" s="11"/>
      <c r="F22" s="11"/>
      <c r="G22" s="11"/>
      <c r="H22" s="11"/>
      <c r="I22" s="11"/>
      <c r="J22" s="6"/>
      <c r="K22" s="6"/>
      <c r="L22" s="2"/>
    </row>
    <row r="23" spans="1:14" ht="14.25" x14ac:dyDescent="0.2">
      <c r="A23" s="10" t="s">
        <v>15</v>
      </c>
      <c r="B23" s="43" t="s">
        <v>18</v>
      </c>
      <c r="C23" s="43"/>
      <c r="D23" s="43"/>
      <c r="E23" s="43"/>
      <c r="F23" s="43"/>
      <c r="G23" s="43"/>
      <c r="H23" s="43"/>
      <c r="I23" s="43"/>
      <c r="J23" s="6"/>
      <c r="K23" s="17">
        <f>K19-K21</f>
        <v>-5000</v>
      </c>
      <c r="L23" s="2"/>
    </row>
    <row r="24" spans="1:14" ht="14.25" x14ac:dyDescent="0.2">
      <c r="A24" s="12"/>
      <c r="B24" s="11"/>
      <c r="C24" s="11"/>
      <c r="D24" s="11"/>
      <c r="E24" s="11"/>
      <c r="F24" s="11"/>
      <c r="G24" s="11"/>
      <c r="H24" s="11"/>
      <c r="I24" s="11"/>
      <c r="J24" s="6"/>
      <c r="K24" s="6"/>
      <c r="L24" s="2"/>
    </row>
    <row r="25" spans="1:14" ht="15" x14ac:dyDescent="0.25">
      <c r="A25" s="10" t="s">
        <v>16</v>
      </c>
      <c r="B25" s="63" t="s">
        <v>35</v>
      </c>
      <c r="C25" s="64"/>
      <c r="D25" s="64"/>
      <c r="E25" s="64"/>
      <c r="F25" s="64"/>
      <c r="G25" s="64"/>
      <c r="H25" s="64"/>
      <c r="I25" s="64"/>
      <c r="J25" s="16"/>
      <c r="K25" s="17">
        <f>IF((K23*0.00425)&lt;=0,100,(K23*0.00425))</f>
        <v>100</v>
      </c>
      <c r="L25" s="2"/>
      <c r="M25" s="3"/>
    </row>
    <row r="26" spans="1:14" ht="14.25" x14ac:dyDescent="0.2">
      <c r="A26" s="11"/>
      <c r="B26" s="11"/>
      <c r="C26" s="11"/>
      <c r="D26" s="11"/>
      <c r="E26" s="11"/>
      <c r="F26" s="11"/>
      <c r="G26" s="11"/>
      <c r="H26" s="11"/>
      <c r="I26" s="11"/>
      <c r="J26" s="6"/>
      <c r="K26" s="6"/>
      <c r="L26" s="2"/>
    </row>
    <row r="27" spans="1:14" ht="14.25" x14ac:dyDescent="0.2">
      <c r="A27" s="10" t="s">
        <v>19</v>
      </c>
      <c r="B27" s="11" t="s">
        <v>21</v>
      </c>
      <c r="C27" s="11"/>
      <c r="D27" s="11"/>
      <c r="E27" s="11"/>
      <c r="F27" s="11"/>
      <c r="G27" s="22" t="e">
        <f>VLOOKUP($C$9,Data!$A$3:$C$200,3,FALSE)</f>
        <v>#N/A</v>
      </c>
      <c r="H27" s="13" t="s">
        <v>20</v>
      </c>
      <c r="I27" s="14">
        <v>0.49</v>
      </c>
      <c r="J27" s="6"/>
      <c r="K27" s="17" t="e">
        <f>G27*I27</f>
        <v>#N/A</v>
      </c>
      <c r="L27" s="2"/>
    </row>
    <row r="28" spans="1:14" ht="14.25" x14ac:dyDescent="0.2">
      <c r="A28" s="10"/>
      <c r="B28" s="11"/>
      <c r="C28" s="11"/>
      <c r="D28" s="11"/>
      <c r="E28" s="11"/>
      <c r="F28" s="11"/>
      <c r="G28" s="11"/>
      <c r="H28" s="11"/>
      <c r="I28" s="11"/>
      <c r="J28" s="6"/>
      <c r="K28" s="7"/>
      <c r="L28" s="5" t="e">
        <f>IF(K27&lt;K25,K25,K27)</f>
        <v>#N/A</v>
      </c>
    </row>
    <row r="29" spans="1:14" ht="15.75" thickBot="1" x14ac:dyDescent="0.3">
      <c r="A29" s="10" t="s">
        <v>139</v>
      </c>
      <c r="B29" s="43" t="s">
        <v>140</v>
      </c>
      <c r="C29" s="43"/>
      <c r="D29" s="43"/>
      <c r="E29" s="43"/>
      <c r="F29" s="43"/>
      <c r="G29" s="43"/>
      <c r="H29" s="43"/>
      <c r="I29" s="43"/>
      <c r="J29" s="6"/>
      <c r="K29" s="23" t="e">
        <f>L29</f>
        <v>#N/A</v>
      </c>
      <c r="L29" s="5" t="e">
        <f>IF(L28&lt;100,100,L28)</f>
        <v>#N/A</v>
      </c>
    </row>
    <row r="30" spans="1:14" ht="15.75" thickTop="1" x14ac:dyDescent="0.25">
      <c r="A30" s="10"/>
      <c r="B30" s="15" t="s">
        <v>33</v>
      </c>
      <c r="C30" s="11"/>
      <c r="D30" s="11"/>
      <c r="E30" s="11"/>
      <c r="F30" s="11"/>
      <c r="G30" s="11"/>
      <c r="H30" s="11"/>
      <c r="I30" s="11"/>
      <c r="J30" s="6"/>
      <c r="K30" s="7"/>
      <c r="L30" s="2"/>
    </row>
    <row r="31" spans="1:14" x14ac:dyDescent="0.2">
      <c r="A31" s="9"/>
      <c r="B31" s="6"/>
      <c r="C31" s="6"/>
      <c r="D31" s="6"/>
      <c r="E31" s="6"/>
      <c r="F31" s="6"/>
      <c r="G31" s="6"/>
      <c r="H31" s="6"/>
      <c r="I31" s="6"/>
      <c r="J31" s="6"/>
      <c r="K31" s="7"/>
      <c r="L31" s="2"/>
    </row>
    <row r="32" spans="1:14" x14ac:dyDescent="0.2">
      <c r="A32" s="9"/>
      <c r="B32" s="6"/>
      <c r="C32" s="6"/>
      <c r="D32" s="6"/>
      <c r="E32" s="6"/>
      <c r="F32" s="6"/>
      <c r="G32" s="6"/>
      <c r="H32" s="6"/>
      <c r="I32" s="6"/>
      <c r="J32" s="6"/>
      <c r="K32" s="7"/>
      <c r="L32" s="2"/>
    </row>
    <row r="33" spans="1:12" x14ac:dyDescent="0.2">
      <c r="A33" s="8" t="s">
        <v>10</v>
      </c>
      <c r="B33" s="45" t="s">
        <v>34</v>
      </c>
      <c r="C33" s="46"/>
      <c r="D33" s="46"/>
      <c r="E33" s="46"/>
      <c r="F33" s="46"/>
      <c r="G33" s="46"/>
      <c r="H33" s="46"/>
      <c r="I33" s="46"/>
      <c r="J33" s="46"/>
      <c r="K33" s="46"/>
      <c r="L33" s="2"/>
    </row>
    <row r="34" spans="1:12" x14ac:dyDescent="0.2">
      <c r="A34" s="9"/>
      <c r="B34" s="45" t="s">
        <v>32</v>
      </c>
      <c r="C34" s="46"/>
      <c r="D34" s="46"/>
      <c r="E34" s="46"/>
      <c r="F34" s="46"/>
      <c r="G34" s="46"/>
      <c r="H34" s="46"/>
      <c r="I34" s="46"/>
      <c r="J34" s="46"/>
      <c r="K34" s="46"/>
      <c r="L34" s="2"/>
    </row>
    <row r="35" spans="1:12" x14ac:dyDescent="0.2">
      <c r="A35" s="9"/>
      <c r="B35" s="6"/>
      <c r="C35" s="6"/>
      <c r="D35" s="6"/>
      <c r="E35" s="6"/>
      <c r="F35" s="6"/>
      <c r="G35" s="6"/>
      <c r="H35" s="6"/>
      <c r="I35" s="6"/>
      <c r="J35" s="6"/>
      <c r="K35" s="7"/>
      <c r="L35" s="2"/>
    </row>
    <row r="36" spans="1:12" x14ac:dyDescent="0.2">
      <c r="A36" s="9"/>
      <c r="B36" s="18"/>
      <c r="C36" s="6"/>
      <c r="D36" s="6"/>
      <c r="E36" s="6"/>
      <c r="F36" s="6"/>
      <c r="G36" s="6"/>
      <c r="H36" s="6"/>
      <c r="I36" s="6"/>
      <c r="J36" s="6"/>
      <c r="K36" s="19"/>
      <c r="L36" s="2"/>
    </row>
    <row r="37" spans="1:12" ht="14.25" x14ac:dyDescent="0.2">
      <c r="A37" s="44" t="s">
        <v>27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2"/>
    </row>
    <row r="38" spans="1:12" ht="14.25" x14ac:dyDescent="0.2">
      <c r="A38" s="43" t="s">
        <v>28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2"/>
    </row>
    <row r="39" spans="1:12" ht="14.25" x14ac:dyDescent="0.2">
      <c r="A39" s="43" t="str">
        <f ca="1">"Tennessee for Calendar Year " &amp; A53 &amp; "."</f>
        <v>Tennessee for Calendar Year 2025.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2"/>
    </row>
    <row r="40" spans="1:12" ht="12.75" customHeight="1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1:12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2" ht="15.75" thickBot="1" x14ac:dyDescent="0.25">
      <c r="A42" s="6" t="s">
        <v>5</v>
      </c>
      <c r="B42" s="49"/>
      <c r="C42" s="49"/>
      <c r="D42" s="49"/>
      <c r="E42" s="49"/>
      <c r="F42" s="6"/>
      <c r="G42" s="46" t="s">
        <v>8</v>
      </c>
      <c r="H42" s="46"/>
      <c r="I42" s="50"/>
      <c r="J42" s="50"/>
      <c r="K42" s="50"/>
    </row>
    <row r="43" spans="1:12" x14ac:dyDescent="0.2">
      <c r="A43" s="6"/>
      <c r="B43" s="6"/>
      <c r="C43" s="6" t="s">
        <v>6</v>
      </c>
      <c r="D43" s="6"/>
      <c r="E43" s="6"/>
      <c r="F43" s="6"/>
      <c r="G43" s="6"/>
      <c r="H43" s="6"/>
      <c r="I43" s="6"/>
      <c r="J43" s="6"/>
      <c r="K43" s="6"/>
    </row>
    <row r="44" spans="1:12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2" ht="15.75" thickBot="1" x14ac:dyDescent="0.25">
      <c r="A45" s="6" t="s">
        <v>7</v>
      </c>
      <c r="B45" s="49"/>
      <c r="C45" s="49"/>
      <c r="D45" s="49"/>
      <c r="E45" s="49"/>
      <c r="F45" s="6"/>
      <c r="G45" s="46" t="s">
        <v>9</v>
      </c>
      <c r="H45" s="46"/>
      <c r="I45" s="49"/>
      <c r="J45" s="49"/>
      <c r="K45" s="49"/>
    </row>
    <row r="46" spans="1:12" x14ac:dyDescent="0.2">
      <c r="A46" s="6"/>
      <c r="B46" s="38"/>
      <c r="C46" s="38"/>
      <c r="D46" s="38"/>
      <c r="E46" s="38"/>
      <c r="F46" s="6"/>
      <c r="G46" s="6"/>
      <c r="H46" s="6"/>
      <c r="I46" s="38"/>
      <c r="J46" s="21"/>
      <c r="K46" s="21"/>
    </row>
    <row r="47" spans="1:12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2" ht="15.75" thickBot="1" x14ac:dyDescent="0.25">
      <c r="A48" s="6" t="s">
        <v>22</v>
      </c>
      <c r="B48" s="47"/>
      <c r="C48" s="47"/>
      <c r="D48" s="47"/>
      <c r="E48" s="47"/>
      <c r="F48" s="6"/>
      <c r="G48" s="6" t="s">
        <v>23</v>
      </c>
      <c r="H48" s="6"/>
      <c r="I48" s="49"/>
      <c r="J48" s="49"/>
      <c r="K48" s="49"/>
    </row>
    <row r="49" spans="1:1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ht="1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  <row r="51" spans="1:11" ht="15.75" x14ac:dyDescent="0.25">
      <c r="A51" s="51" t="s">
        <v>184</v>
      </c>
      <c r="B51" s="52"/>
      <c r="C51" s="52"/>
      <c r="D51" s="52"/>
      <c r="E51" s="52"/>
      <c r="F51" s="52"/>
      <c r="G51" s="52"/>
      <c r="H51" s="52"/>
      <c r="I51" s="52"/>
      <c r="J51" s="52"/>
      <c r="K51" s="53"/>
    </row>
    <row r="52" spans="1:11" ht="15" x14ac:dyDescent="0.2">
      <c r="A52" s="26"/>
      <c r="B52" s="27"/>
      <c r="C52" s="27"/>
      <c r="D52" s="27"/>
      <c r="E52" s="27"/>
      <c r="F52" s="27"/>
      <c r="G52" s="27"/>
      <c r="H52" s="27"/>
      <c r="I52" s="27"/>
      <c r="J52" s="27"/>
      <c r="K52" s="28"/>
    </row>
    <row r="53" spans="1:11" ht="30" x14ac:dyDescent="0.4">
      <c r="A53" s="39">
        <f ca="1">YEAR(NOW())-1</f>
        <v>2025</v>
      </c>
      <c r="B53" s="27"/>
      <c r="C53" s="27"/>
      <c r="D53" s="27"/>
      <c r="E53" s="27"/>
      <c r="F53" s="27"/>
      <c r="G53" s="27"/>
      <c r="H53" s="27"/>
      <c r="I53" s="27"/>
      <c r="J53" s="27"/>
      <c r="K53" s="28"/>
    </row>
    <row r="54" spans="1:11" ht="15" x14ac:dyDescent="0.2">
      <c r="A54" s="26"/>
      <c r="B54" s="27"/>
      <c r="C54" s="27"/>
      <c r="D54" s="27"/>
      <c r="E54" s="27"/>
      <c r="F54" s="27"/>
      <c r="G54" s="27"/>
      <c r="H54" s="27"/>
      <c r="I54" s="27"/>
      <c r="J54" s="27"/>
      <c r="K54" s="28"/>
    </row>
    <row r="55" spans="1:11" ht="15" x14ac:dyDescent="0.2">
      <c r="A55" s="26"/>
      <c r="B55" s="27"/>
      <c r="C55" s="27"/>
      <c r="D55" s="27"/>
      <c r="E55" s="27"/>
      <c r="F55" s="27"/>
      <c r="G55" s="27"/>
      <c r="H55" s="27"/>
      <c r="I55" s="27"/>
      <c r="J55" s="27"/>
      <c r="K55" s="28"/>
    </row>
    <row r="56" spans="1:11" ht="15" x14ac:dyDescent="0.2">
      <c r="A56" s="26"/>
      <c r="B56" s="27"/>
      <c r="C56" s="27"/>
      <c r="D56" s="27"/>
      <c r="E56" s="27"/>
      <c r="F56" s="27"/>
      <c r="G56" s="27"/>
      <c r="H56" s="27"/>
      <c r="I56" s="27"/>
      <c r="J56" s="27"/>
      <c r="K56" s="28"/>
    </row>
    <row r="57" spans="1:11" ht="15" x14ac:dyDescent="0.2">
      <c r="A57" s="26"/>
      <c r="B57" s="27"/>
      <c r="C57" s="27"/>
      <c r="D57" s="27"/>
      <c r="E57" s="27"/>
      <c r="F57" s="27"/>
      <c r="G57" s="27"/>
      <c r="H57" s="27"/>
      <c r="I57" s="27"/>
      <c r="J57" s="27"/>
      <c r="K57" s="28"/>
    </row>
    <row r="58" spans="1:11" x14ac:dyDescent="0.2">
      <c r="A58" s="29"/>
      <c r="B58" s="30"/>
      <c r="C58" s="30"/>
      <c r="D58" s="30"/>
      <c r="E58" s="30"/>
      <c r="F58" s="30"/>
      <c r="G58" s="30"/>
      <c r="H58" s="30"/>
      <c r="I58" s="30"/>
      <c r="J58" s="30"/>
      <c r="K58" s="31"/>
    </row>
    <row r="59" spans="1:11" x14ac:dyDescent="0.2">
      <c r="A59" s="29"/>
      <c r="B59" s="30"/>
      <c r="C59" s="30"/>
      <c r="D59" s="30"/>
      <c r="E59" s="30"/>
      <c r="F59" s="30"/>
      <c r="G59" s="30"/>
      <c r="H59" s="30"/>
      <c r="I59" s="30"/>
      <c r="J59" s="30"/>
      <c r="K59" s="31"/>
    </row>
    <row r="60" spans="1:11" x14ac:dyDescent="0.2">
      <c r="A60" s="29" t="s">
        <v>121</v>
      </c>
      <c r="B60" s="30"/>
      <c r="C60" s="30"/>
      <c r="D60" s="30"/>
      <c r="E60" s="30"/>
      <c r="F60" s="30"/>
      <c r="G60" s="30"/>
      <c r="H60" s="30"/>
      <c r="I60" s="30"/>
      <c r="J60" s="30"/>
      <c r="K60" s="31"/>
    </row>
    <row r="61" spans="1:11" x14ac:dyDescent="0.2">
      <c r="A61" s="32"/>
      <c r="B61" s="33"/>
      <c r="C61" s="33"/>
      <c r="D61" s="33"/>
      <c r="E61" s="33"/>
      <c r="F61" s="33"/>
      <c r="G61" s="33"/>
      <c r="H61" s="33"/>
      <c r="I61" s="33"/>
      <c r="J61" s="33"/>
      <c r="K61" s="37"/>
    </row>
    <row r="62" spans="1:11" x14ac:dyDescent="0.2">
      <c r="A62" s="48" t="s">
        <v>2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</row>
    <row r="63" spans="1:11" x14ac:dyDescent="0.2">
      <c r="A63" s="1"/>
      <c r="B63" s="1"/>
    </row>
    <row r="64" spans="1:11" x14ac:dyDescent="0.2">
      <c r="B64" s="1"/>
    </row>
    <row r="98" spans="1:1" x14ac:dyDescent="0.2">
      <c r="A98" s="6"/>
    </row>
    <row r="99" spans="1:1" x14ac:dyDescent="0.2">
      <c r="A99" s="6"/>
    </row>
  </sheetData>
  <sheetProtection algorithmName="SHA-512" hashValue="kYoH6D6hqf9a1XAB/BZF4yriR9leaB+8QCPzEtjxT498XGmXfxpNGH2WanDa1Hi7sg/SRCZbN39yJEvWx37EYQ==" saltValue="IsdxxqQd+wG7GAkqYEFyWQ==" spinCount="100000" sheet="1" objects="1" scenarios="1" selectLockedCells="1"/>
  <protectedRanges>
    <protectedRange sqref="B42:K61" name="Range3"/>
    <protectedRange sqref="C8:J11 K7:K8 K10:K11" name="Range2"/>
    <protectedRange password="DD67" sqref="E18:E21 I17:K17 K18 I19:K21 G18:G21 H18 H20:H21" name="Range 1" securityDescriptor="O:WDG:WDD:(A;;CC;;;WD)"/>
  </protectedRanges>
  <mergeCells count="31">
    <mergeCell ref="B25:I25"/>
    <mergeCell ref="B23:I23"/>
    <mergeCell ref="A13:K13"/>
    <mergeCell ref="A14:K14"/>
    <mergeCell ref="A15:K15"/>
    <mergeCell ref="C9:I9"/>
    <mergeCell ref="A6:L6"/>
    <mergeCell ref="A12:K12"/>
    <mergeCell ref="A16:K16"/>
    <mergeCell ref="B19:G19"/>
    <mergeCell ref="J1:K1"/>
    <mergeCell ref="J2:K2"/>
    <mergeCell ref="J3:K3"/>
    <mergeCell ref="A4:L4"/>
    <mergeCell ref="A5:L5"/>
    <mergeCell ref="B48:E48"/>
    <mergeCell ref="A62:K62"/>
    <mergeCell ref="B42:E42"/>
    <mergeCell ref="B45:E45"/>
    <mergeCell ref="I42:K42"/>
    <mergeCell ref="I45:K45"/>
    <mergeCell ref="G45:H45"/>
    <mergeCell ref="G42:H42"/>
    <mergeCell ref="A51:K51"/>
    <mergeCell ref="I48:K48"/>
    <mergeCell ref="A39:K39"/>
    <mergeCell ref="B29:I29"/>
    <mergeCell ref="A37:K37"/>
    <mergeCell ref="A38:K38"/>
    <mergeCell ref="B33:K33"/>
    <mergeCell ref="B34:K34"/>
  </mergeCells>
  <phoneticPr fontId="4" type="noConversion"/>
  <dataValidations count="3">
    <dataValidation type="date" allowBlank="1" showInputMessage="1" showErrorMessage="1" error="Invalid Date Entered" sqref="B48:E48" xr:uid="{FB1E3FAD-36DE-41DD-B3C8-9B5F5EBC0024}">
      <formula1>44197</formula1>
      <formula2>TODAY()</formula2>
    </dataValidation>
    <dataValidation type="whole" allowBlank="1" showInputMessage="1" showErrorMessage="1" promptTitle="ID" sqref="O9" xr:uid="{7399B7D6-C890-44AF-9AAB-52E99CF54C3B}">
      <formula1>1</formula1>
      <formula2>2</formula2>
    </dataValidation>
    <dataValidation type="list" errorStyle="warning" allowBlank="1" showInputMessage="1" showErrorMessage="1" promptTitle="Select Your UD16 Company Name" prompt="Select Your UD16 Company Name" sqref="A10" xr:uid="{0D88821C-1D2A-4D56-87F4-8B8BEBB8E32C}">
      <formula1>#REF!</formula1>
    </dataValidation>
  </dataValidations>
  <printOptions horizontalCentered="1"/>
  <pageMargins left="0.25" right="0.25" top="0.25" bottom="0.25" header="0.5" footer="0.5"/>
  <pageSetup scale="85" orientation="portrait" r:id="rId1"/>
  <headerFooter alignWithMargins="0"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Click Cancel and choose a company from the drop down list" prompt="Select Your UD16 Company Name" xr:uid="{6788D8C1-4D27-4BBE-99C5-9463C3385F01}">
          <x14:formula1>
            <xm:f>Data!$A$2:$A$200</xm:f>
          </x14:formula1>
          <xm:sqref>C9:I9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5F8F9-BAB3-4318-A08E-1C0014DA8436}">
  <sheetPr codeName="Sheet2"/>
  <dimension ref="A1:C167"/>
  <sheetViews>
    <sheetView workbookViewId="0">
      <selection activeCell="D2" sqref="D2"/>
    </sheetView>
  </sheetViews>
  <sheetFormatPr defaultRowHeight="12.75" x14ac:dyDescent="0.2"/>
  <cols>
    <col min="1" max="1" width="65.7109375" bestFit="1" customWidth="1"/>
    <col min="2" max="2" width="7" bestFit="1" customWidth="1"/>
    <col min="3" max="3" width="11.28515625" bestFit="1" customWidth="1"/>
  </cols>
  <sheetData>
    <row r="1" spans="1:3" x14ac:dyDescent="0.2">
      <c r="A1" t="s">
        <v>36</v>
      </c>
      <c r="B1" t="s">
        <v>202</v>
      </c>
      <c r="C1" t="s">
        <v>203</v>
      </c>
    </row>
    <row r="2" spans="1:3" x14ac:dyDescent="0.2">
      <c r="A2" t="s">
        <v>200</v>
      </c>
    </row>
    <row r="3" spans="1:3" x14ac:dyDescent="0.2">
      <c r="A3" t="s">
        <v>171</v>
      </c>
      <c r="B3">
        <v>129072</v>
      </c>
      <c r="C3">
        <v>100</v>
      </c>
    </row>
    <row r="4" spans="1:3" x14ac:dyDescent="0.2">
      <c r="A4" t="s">
        <v>37</v>
      </c>
      <c r="B4">
        <v>122649</v>
      </c>
      <c r="C4">
        <v>2903.63</v>
      </c>
    </row>
    <row r="5" spans="1:3" x14ac:dyDescent="0.2">
      <c r="A5" t="s">
        <v>38</v>
      </c>
      <c r="B5">
        <v>128967</v>
      </c>
      <c r="C5">
        <v>323.89999999999998</v>
      </c>
    </row>
    <row r="6" spans="1:3" x14ac:dyDescent="0.2">
      <c r="A6" t="s">
        <v>122</v>
      </c>
      <c r="B6">
        <v>128505</v>
      </c>
      <c r="C6">
        <v>1316.55</v>
      </c>
    </row>
    <row r="7" spans="1:3" x14ac:dyDescent="0.2">
      <c r="A7" t="s">
        <v>141</v>
      </c>
      <c r="B7">
        <v>128698</v>
      </c>
      <c r="C7">
        <v>1311.49</v>
      </c>
    </row>
    <row r="8" spans="1:3" x14ac:dyDescent="0.2">
      <c r="A8" t="s">
        <v>142</v>
      </c>
      <c r="B8">
        <v>128370</v>
      </c>
      <c r="C8">
        <v>12718.57</v>
      </c>
    </row>
    <row r="9" spans="1:3" x14ac:dyDescent="0.2">
      <c r="A9" t="s">
        <v>39</v>
      </c>
      <c r="B9">
        <v>128888</v>
      </c>
      <c r="C9">
        <v>1247.6300000000001</v>
      </c>
    </row>
    <row r="10" spans="1:3" x14ac:dyDescent="0.2">
      <c r="A10" t="s">
        <v>40</v>
      </c>
      <c r="B10">
        <v>129082</v>
      </c>
      <c r="C10">
        <v>4464.3500000000004</v>
      </c>
    </row>
    <row r="11" spans="1:3" x14ac:dyDescent="0.2">
      <c r="A11" t="s">
        <v>160</v>
      </c>
      <c r="B11">
        <v>129080</v>
      </c>
      <c r="C11">
        <v>100</v>
      </c>
    </row>
    <row r="12" spans="1:3" x14ac:dyDescent="0.2">
      <c r="A12" t="s">
        <v>197</v>
      </c>
      <c r="B12">
        <v>129259</v>
      </c>
      <c r="C12">
        <v>0</v>
      </c>
    </row>
    <row r="13" spans="1:3" x14ac:dyDescent="0.2">
      <c r="A13" t="s">
        <v>41</v>
      </c>
      <c r="B13">
        <v>128652</v>
      </c>
      <c r="C13">
        <v>0</v>
      </c>
    </row>
    <row r="14" spans="1:3" x14ac:dyDescent="0.2">
      <c r="A14" t="s">
        <v>42</v>
      </c>
      <c r="B14">
        <v>128318</v>
      </c>
      <c r="C14">
        <v>9671.43</v>
      </c>
    </row>
    <row r="15" spans="1:3" x14ac:dyDescent="0.2">
      <c r="A15" t="s">
        <v>43</v>
      </c>
      <c r="B15">
        <v>21</v>
      </c>
      <c r="C15">
        <v>2994.52</v>
      </c>
    </row>
    <row r="16" spans="1:3" x14ac:dyDescent="0.2">
      <c r="A16" t="s">
        <v>44</v>
      </c>
      <c r="B16">
        <v>7</v>
      </c>
      <c r="C16">
        <v>175870.29</v>
      </c>
    </row>
    <row r="17" spans="1:3" x14ac:dyDescent="0.2">
      <c r="A17" t="s">
        <v>45</v>
      </c>
      <c r="B17">
        <v>129105</v>
      </c>
      <c r="C17">
        <v>100</v>
      </c>
    </row>
    <row r="18" spans="1:3" x14ac:dyDescent="0.2">
      <c r="A18" t="s">
        <v>46</v>
      </c>
      <c r="B18">
        <v>128872</v>
      </c>
      <c r="C18">
        <v>100</v>
      </c>
    </row>
    <row r="19" spans="1:3" x14ac:dyDescent="0.2">
      <c r="A19" t="s">
        <v>131</v>
      </c>
      <c r="B19">
        <v>129139</v>
      </c>
      <c r="C19">
        <v>0</v>
      </c>
    </row>
    <row r="20" spans="1:3" x14ac:dyDescent="0.2">
      <c r="A20" t="s">
        <v>47</v>
      </c>
      <c r="B20">
        <v>126174</v>
      </c>
      <c r="C20">
        <v>108052.32</v>
      </c>
    </row>
    <row r="21" spans="1:3" x14ac:dyDescent="0.2">
      <c r="A21" t="s">
        <v>48</v>
      </c>
      <c r="B21">
        <v>1</v>
      </c>
      <c r="C21">
        <v>1822537.34</v>
      </c>
    </row>
    <row r="22" spans="1:3" x14ac:dyDescent="0.2">
      <c r="A22" t="s">
        <v>49</v>
      </c>
      <c r="B22">
        <v>128221</v>
      </c>
      <c r="C22">
        <v>12326.67</v>
      </c>
    </row>
    <row r="23" spans="1:3" x14ac:dyDescent="0.2">
      <c r="A23" t="s">
        <v>179</v>
      </c>
      <c r="B23">
        <v>128931</v>
      </c>
      <c r="C23">
        <v>2254.0100000000002</v>
      </c>
    </row>
    <row r="24" spans="1:3" x14ac:dyDescent="0.2">
      <c r="A24" t="s">
        <v>172</v>
      </c>
      <c r="B24">
        <v>3</v>
      </c>
      <c r="C24">
        <v>208100.74</v>
      </c>
    </row>
    <row r="25" spans="1:3" x14ac:dyDescent="0.2">
      <c r="A25" t="s">
        <v>173</v>
      </c>
      <c r="B25">
        <v>15</v>
      </c>
      <c r="C25">
        <v>13396.4</v>
      </c>
    </row>
    <row r="26" spans="1:3" x14ac:dyDescent="0.2">
      <c r="A26" t="s">
        <v>174</v>
      </c>
      <c r="B26">
        <v>17</v>
      </c>
      <c r="C26">
        <v>7350.85</v>
      </c>
    </row>
    <row r="27" spans="1:3" x14ac:dyDescent="0.2">
      <c r="A27" t="s">
        <v>180</v>
      </c>
      <c r="B27">
        <v>14</v>
      </c>
      <c r="C27">
        <v>8501.39</v>
      </c>
    </row>
    <row r="28" spans="1:3" x14ac:dyDescent="0.2">
      <c r="A28" t="s">
        <v>50</v>
      </c>
      <c r="B28">
        <v>128970</v>
      </c>
      <c r="C28">
        <v>8853.15</v>
      </c>
    </row>
    <row r="29" spans="1:3" x14ac:dyDescent="0.2">
      <c r="A29" t="s">
        <v>51</v>
      </c>
      <c r="B29">
        <v>129067</v>
      </c>
      <c r="C29">
        <v>100</v>
      </c>
    </row>
    <row r="30" spans="1:3" x14ac:dyDescent="0.2">
      <c r="A30" t="s">
        <v>52</v>
      </c>
      <c r="B30">
        <v>129071</v>
      </c>
      <c r="C30">
        <v>100</v>
      </c>
    </row>
    <row r="31" spans="1:3" x14ac:dyDescent="0.2">
      <c r="A31" t="s">
        <v>53</v>
      </c>
      <c r="B31">
        <v>115538</v>
      </c>
      <c r="C31">
        <v>3107.45</v>
      </c>
    </row>
    <row r="32" spans="1:3" x14ac:dyDescent="0.2">
      <c r="A32" t="s">
        <v>132</v>
      </c>
      <c r="B32">
        <v>129202</v>
      </c>
      <c r="C32">
        <v>0</v>
      </c>
    </row>
    <row r="33" spans="1:3" x14ac:dyDescent="0.2">
      <c r="A33" t="s">
        <v>54</v>
      </c>
      <c r="B33">
        <v>128827</v>
      </c>
      <c r="C33">
        <v>3044.67</v>
      </c>
    </row>
    <row r="34" spans="1:3" x14ac:dyDescent="0.2">
      <c r="A34" t="s">
        <v>55</v>
      </c>
      <c r="B34">
        <v>113859</v>
      </c>
      <c r="C34">
        <v>1078.6300000000001</v>
      </c>
    </row>
    <row r="35" spans="1:3" x14ac:dyDescent="0.2">
      <c r="A35" t="s">
        <v>207</v>
      </c>
      <c r="B35">
        <v>129279</v>
      </c>
      <c r="C35">
        <v>0</v>
      </c>
    </row>
    <row r="36" spans="1:3" x14ac:dyDescent="0.2">
      <c r="A36" t="s">
        <v>188</v>
      </c>
      <c r="B36">
        <v>129156</v>
      </c>
      <c r="C36">
        <v>0</v>
      </c>
    </row>
    <row r="37" spans="1:3" x14ac:dyDescent="0.2">
      <c r="A37" t="s">
        <v>147</v>
      </c>
      <c r="B37">
        <v>128879</v>
      </c>
      <c r="C37">
        <v>320.05</v>
      </c>
    </row>
    <row r="38" spans="1:3" x14ac:dyDescent="0.2">
      <c r="A38" t="s">
        <v>56</v>
      </c>
      <c r="B38">
        <v>115310</v>
      </c>
      <c r="C38">
        <v>43425.02</v>
      </c>
    </row>
    <row r="39" spans="1:3" x14ac:dyDescent="0.2">
      <c r="A39" t="s">
        <v>57</v>
      </c>
      <c r="B39">
        <v>128863</v>
      </c>
      <c r="C39">
        <v>168214.52</v>
      </c>
    </row>
    <row r="40" spans="1:3" x14ac:dyDescent="0.2">
      <c r="A40" t="s">
        <v>198</v>
      </c>
      <c r="B40">
        <v>129266</v>
      </c>
      <c r="C40">
        <v>0</v>
      </c>
    </row>
    <row r="41" spans="1:3" x14ac:dyDescent="0.2">
      <c r="A41" t="s">
        <v>58</v>
      </c>
      <c r="B41">
        <v>129046</v>
      </c>
      <c r="C41">
        <v>6472.97</v>
      </c>
    </row>
    <row r="42" spans="1:3" x14ac:dyDescent="0.2">
      <c r="A42" t="s">
        <v>123</v>
      </c>
      <c r="B42">
        <v>128559</v>
      </c>
      <c r="C42">
        <v>2997.47</v>
      </c>
    </row>
    <row r="43" spans="1:3" x14ac:dyDescent="0.2">
      <c r="A43" t="s">
        <v>59</v>
      </c>
      <c r="B43">
        <v>128928</v>
      </c>
      <c r="C43">
        <v>272219.45</v>
      </c>
    </row>
    <row r="44" spans="1:3" x14ac:dyDescent="0.2">
      <c r="A44" t="s">
        <v>189</v>
      </c>
      <c r="B44">
        <v>129206</v>
      </c>
      <c r="C44">
        <v>0</v>
      </c>
    </row>
    <row r="45" spans="1:3" x14ac:dyDescent="0.2">
      <c r="A45" t="s">
        <v>60</v>
      </c>
      <c r="B45">
        <v>129144</v>
      </c>
      <c r="C45">
        <v>0</v>
      </c>
    </row>
    <row r="46" spans="1:3" x14ac:dyDescent="0.2">
      <c r="A46" t="s">
        <v>61</v>
      </c>
      <c r="B46">
        <v>16</v>
      </c>
      <c r="C46">
        <v>4579.8100000000004</v>
      </c>
    </row>
    <row r="47" spans="1:3" x14ac:dyDescent="0.2">
      <c r="A47" t="s">
        <v>62</v>
      </c>
      <c r="B47">
        <v>129147</v>
      </c>
      <c r="C47">
        <v>0</v>
      </c>
    </row>
    <row r="48" spans="1:3" x14ac:dyDescent="0.2">
      <c r="A48" t="s">
        <v>133</v>
      </c>
      <c r="B48">
        <v>129146</v>
      </c>
      <c r="C48">
        <v>0</v>
      </c>
    </row>
    <row r="49" spans="1:3" x14ac:dyDescent="0.2">
      <c r="A49" t="s">
        <v>208</v>
      </c>
      <c r="B49">
        <v>111560</v>
      </c>
      <c r="C49">
        <v>100</v>
      </c>
    </row>
    <row r="50" spans="1:3" x14ac:dyDescent="0.2">
      <c r="A50" t="s">
        <v>63</v>
      </c>
      <c r="B50">
        <v>128706</v>
      </c>
      <c r="C50">
        <v>153.36000000000001</v>
      </c>
    </row>
    <row r="51" spans="1:3" x14ac:dyDescent="0.2">
      <c r="A51" t="s">
        <v>161</v>
      </c>
      <c r="B51">
        <v>128903</v>
      </c>
      <c r="C51">
        <v>100</v>
      </c>
    </row>
    <row r="52" spans="1:3" x14ac:dyDescent="0.2">
      <c r="A52" t="s">
        <v>64</v>
      </c>
      <c r="B52">
        <v>113049</v>
      </c>
      <c r="C52">
        <v>34153.18</v>
      </c>
    </row>
    <row r="53" spans="1:3" x14ac:dyDescent="0.2">
      <c r="A53" t="s">
        <v>175</v>
      </c>
      <c r="B53">
        <v>129090</v>
      </c>
      <c r="C53">
        <v>697.38</v>
      </c>
    </row>
    <row r="54" spans="1:3" x14ac:dyDescent="0.2">
      <c r="A54" t="s">
        <v>65</v>
      </c>
      <c r="B54">
        <v>129068</v>
      </c>
      <c r="C54">
        <v>100</v>
      </c>
    </row>
    <row r="55" spans="1:3" x14ac:dyDescent="0.2">
      <c r="A55" t="s">
        <v>148</v>
      </c>
      <c r="B55">
        <v>129143</v>
      </c>
      <c r="C55">
        <v>0</v>
      </c>
    </row>
    <row r="56" spans="1:3" x14ac:dyDescent="0.2">
      <c r="A56" t="s">
        <v>196</v>
      </c>
      <c r="B56">
        <v>129264</v>
      </c>
      <c r="C56">
        <v>0</v>
      </c>
    </row>
    <row r="57" spans="1:3" x14ac:dyDescent="0.2">
      <c r="A57" t="s">
        <v>181</v>
      </c>
      <c r="B57">
        <v>121995</v>
      </c>
      <c r="C57">
        <v>100</v>
      </c>
    </row>
    <row r="58" spans="1:3" x14ac:dyDescent="0.2">
      <c r="A58" t="s">
        <v>66</v>
      </c>
      <c r="B58">
        <v>68222</v>
      </c>
      <c r="C58">
        <v>49298.52</v>
      </c>
    </row>
    <row r="59" spans="1:3" x14ac:dyDescent="0.2">
      <c r="A59" t="s">
        <v>143</v>
      </c>
      <c r="B59">
        <v>129216</v>
      </c>
      <c r="C59">
        <v>0</v>
      </c>
    </row>
    <row r="60" spans="1:3" x14ac:dyDescent="0.2">
      <c r="A60" t="s">
        <v>182</v>
      </c>
      <c r="B60">
        <v>129160</v>
      </c>
      <c r="C60">
        <v>0</v>
      </c>
    </row>
    <row r="61" spans="1:3" x14ac:dyDescent="0.2">
      <c r="A61" t="s">
        <v>215</v>
      </c>
      <c r="B61">
        <v>129283</v>
      </c>
      <c r="C61">
        <v>0</v>
      </c>
    </row>
    <row r="62" spans="1:3" x14ac:dyDescent="0.2">
      <c r="A62" t="s">
        <v>190</v>
      </c>
      <c r="B62">
        <v>129276</v>
      </c>
      <c r="C62">
        <v>0</v>
      </c>
    </row>
    <row r="63" spans="1:3" x14ac:dyDescent="0.2">
      <c r="A63" t="s">
        <v>144</v>
      </c>
      <c r="B63">
        <v>129212</v>
      </c>
      <c r="C63">
        <v>0</v>
      </c>
    </row>
    <row r="64" spans="1:3" x14ac:dyDescent="0.2">
      <c r="A64" t="s">
        <v>67</v>
      </c>
      <c r="B64">
        <v>129064</v>
      </c>
      <c r="C64">
        <v>387.81</v>
      </c>
    </row>
    <row r="65" spans="1:3" x14ac:dyDescent="0.2">
      <c r="A65" t="s">
        <v>68</v>
      </c>
      <c r="B65">
        <v>129006</v>
      </c>
      <c r="C65">
        <v>139.37</v>
      </c>
    </row>
    <row r="66" spans="1:3" x14ac:dyDescent="0.2">
      <c r="A66" t="s">
        <v>162</v>
      </c>
      <c r="B66">
        <v>129221</v>
      </c>
      <c r="C66">
        <v>0</v>
      </c>
    </row>
    <row r="67" spans="1:3" x14ac:dyDescent="0.2">
      <c r="A67" t="s">
        <v>149</v>
      </c>
      <c r="B67">
        <v>118071</v>
      </c>
      <c r="C67">
        <v>7876.16</v>
      </c>
    </row>
    <row r="68" spans="1:3" x14ac:dyDescent="0.2">
      <c r="A68" t="s">
        <v>69</v>
      </c>
      <c r="B68">
        <v>74668</v>
      </c>
      <c r="C68">
        <v>92957.94</v>
      </c>
    </row>
    <row r="69" spans="1:3" x14ac:dyDescent="0.2">
      <c r="A69" t="s">
        <v>163</v>
      </c>
      <c r="B69">
        <v>129230</v>
      </c>
      <c r="C69">
        <v>0</v>
      </c>
    </row>
    <row r="70" spans="1:3" x14ac:dyDescent="0.2">
      <c r="A70" t="s">
        <v>150</v>
      </c>
      <c r="B70">
        <v>128412</v>
      </c>
      <c r="C70">
        <v>38474.36</v>
      </c>
    </row>
    <row r="71" spans="1:3" x14ac:dyDescent="0.2">
      <c r="A71" t="s">
        <v>145</v>
      </c>
      <c r="B71">
        <v>128241</v>
      </c>
      <c r="C71">
        <v>100</v>
      </c>
    </row>
    <row r="72" spans="1:3" x14ac:dyDescent="0.2">
      <c r="A72" t="s">
        <v>70</v>
      </c>
      <c r="B72">
        <v>129113</v>
      </c>
      <c r="C72">
        <v>0</v>
      </c>
    </row>
    <row r="73" spans="1:3" x14ac:dyDescent="0.2">
      <c r="A73" t="s">
        <v>71</v>
      </c>
      <c r="B73">
        <v>129181</v>
      </c>
      <c r="C73">
        <v>0</v>
      </c>
    </row>
    <row r="74" spans="1:3" x14ac:dyDescent="0.2">
      <c r="A74" t="s">
        <v>72</v>
      </c>
      <c r="B74">
        <v>128311</v>
      </c>
      <c r="C74">
        <v>869.84</v>
      </c>
    </row>
    <row r="75" spans="1:3" x14ac:dyDescent="0.2">
      <c r="A75" t="s">
        <v>73</v>
      </c>
      <c r="B75">
        <v>26</v>
      </c>
      <c r="C75">
        <v>1806.81</v>
      </c>
    </row>
    <row r="76" spans="1:3" x14ac:dyDescent="0.2">
      <c r="A76" t="s">
        <v>74</v>
      </c>
      <c r="B76">
        <v>97503</v>
      </c>
      <c r="C76">
        <v>32880.58</v>
      </c>
    </row>
    <row r="77" spans="1:3" x14ac:dyDescent="0.2">
      <c r="A77" t="s">
        <v>151</v>
      </c>
      <c r="B77">
        <v>129225</v>
      </c>
      <c r="C77">
        <v>0</v>
      </c>
    </row>
    <row r="78" spans="1:3" x14ac:dyDescent="0.2">
      <c r="A78" t="s">
        <v>216</v>
      </c>
      <c r="B78">
        <v>22</v>
      </c>
      <c r="C78">
        <v>2849.43</v>
      </c>
    </row>
    <row r="79" spans="1:3" x14ac:dyDescent="0.2">
      <c r="A79" t="s">
        <v>191</v>
      </c>
      <c r="B79">
        <v>128732</v>
      </c>
      <c r="C79">
        <v>100</v>
      </c>
    </row>
    <row r="80" spans="1:3" x14ac:dyDescent="0.2">
      <c r="A80" t="s">
        <v>134</v>
      </c>
      <c r="B80">
        <v>129158</v>
      </c>
      <c r="C80">
        <v>0</v>
      </c>
    </row>
    <row r="81" spans="1:3" x14ac:dyDescent="0.2">
      <c r="A81" t="s">
        <v>192</v>
      </c>
      <c r="B81">
        <v>129274</v>
      </c>
      <c r="C81">
        <v>0</v>
      </c>
    </row>
    <row r="82" spans="1:3" x14ac:dyDescent="0.2">
      <c r="A82" t="s">
        <v>75</v>
      </c>
      <c r="B82">
        <v>128999</v>
      </c>
      <c r="C82">
        <v>1195.4100000000001</v>
      </c>
    </row>
    <row r="83" spans="1:3" x14ac:dyDescent="0.2">
      <c r="A83" t="s">
        <v>152</v>
      </c>
      <c r="B83">
        <v>128685</v>
      </c>
      <c r="C83">
        <v>100</v>
      </c>
    </row>
    <row r="84" spans="1:3" x14ac:dyDescent="0.2">
      <c r="A84" t="s">
        <v>76</v>
      </c>
      <c r="B84">
        <v>129028</v>
      </c>
      <c r="C84">
        <v>100</v>
      </c>
    </row>
    <row r="85" spans="1:3" x14ac:dyDescent="0.2">
      <c r="A85" t="s">
        <v>77</v>
      </c>
      <c r="B85">
        <v>128848</v>
      </c>
      <c r="C85">
        <v>6187.69</v>
      </c>
    </row>
    <row r="86" spans="1:3" x14ac:dyDescent="0.2">
      <c r="A86" t="s">
        <v>164</v>
      </c>
      <c r="B86">
        <v>129214</v>
      </c>
      <c r="C86">
        <v>0</v>
      </c>
    </row>
    <row r="87" spans="1:3" x14ac:dyDescent="0.2">
      <c r="A87" t="s">
        <v>78</v>
      </c>
      <c r="B87">
        <v>128447</v>
      </c>
      <c r="C87">
        <v>100</v>
      </c>
    </row>
    <row r="88" spans="1:3" x14ac:dyDescent="0.2">
      <c r="A88" t="s">
        <v>79</v>
      </c>
      <c r="B88">
        <v>128512</v>
      </c>
      <c r="C88">
        <v>7942.55</v>
      </c>
    </row>
    <row r="89" spans="1:3" x14ac:dyDescent="0.2">
      <c r="A89" t="s">
        <v>80</v>
      </c>
      <c r="B89">
        <v>128222</v>
      </c>
      <c r="C89">
        <v>12765.38</v>
      </c>
    </row>
    <row r="90" spans="1:3" x14ac:dyDescent="0.2">
      <c r="A90" t="s">
        <v>81</v>
      </c>
      <c r="B90">
        <v>72294</v>
      </c>
      <c r="C90">
        <v>51993.77</v>
      </c>
    </row>
    <row r="91" spans="1:3" x14ac:dyDescent="0.2">
      <c r="A91" t="s">
        <v>176</v>
      </c>
      <c r="B91">
        <v>115527</v>
      </c>
      <c r="C91">
        <v>1304.29</v>
      </c>
    </row>
    <row r="92" spans="1:3" x14ac:dyDescent="0.2">
      <c r="A92" t="s">
        <v>82</v>
      </c>
      <c r="B92">
        <v>129075</v>
      </c>
      <c r="C92">
        <v>100</v>
      </c>
    </row>
    <row r="93" spans="1:3" x14ac:dyDescent="0.2">
      <c r="A93" t="s">
        <v>135</v>
      </c>
      <c r="B93">
        <v>128629</v>
      </c>
      <c r="C93">
        <v>875.96</v>
      </c>
    </row>
    <row r="94" spans="1:3" x14ac:dyDescent="0.2">
      <c r="A94" t="s">
        <v>83</v>
      </c>
      <c r="B94">
        <v>23</v>
      </c>
      <c r="C94">
        <v>8080.37</v>
      </c>
    </row>
    <row r="95" spans="1:3" x14ac:dyDescent="0.2">
      <c r="A95" t="s">
        <v>84</v>
      </c>
      <c r="B95">
        <v>129083</v>
      </c>
      <c r="C95">
        <v>1172.5</v>
      </c>
    </row>
    <row r="96" spans="1:3" x14ac:dyDescent="0.2">
      <c r="A96" t="s">
        <v>153</v>
      </c>
      <c r="B96">
        <v>29083</v>
      </c>
      <c r="C96">
        <v>59754.36</v>
      </c>
    </row>
    <row r="97" spans="1:3" x14ac:dyDescent="0.2">
      <c r="A97" t="s">
        <v>165</v>
      </c>
      <c r="B97">
        <v>113111</v>
      </c>
      <c r="C97">
        <v>15013.71</v>
      </c>
    </row>
    <row r="98" spans="1:3" x14ac:dyDescent="0.2">
      <c r="A98" t="s">
        <v>85</v>
      </c>
      <c r="B98">
        <v>124990</v>
      </c>
      <c r="C98">
        <v>100</v>
      </c>
    </row>
    <row r="99" spans="1:3" x14ac:dyDescent="0.2">
      <c r="A99" t="s">
        <v>209</v>
      </c>
      <c r="B99">
        <v>129173</v>
      </c>
      <c r="C99">
        <v>0</v>
      </c>
    </row>
    <row r="100" spans="1:3" x14ac:dyDescent="0.2">
      <c r="A100" t="s">
        <v>210</v>
      </c>
      <c r="B100">
        <v>129282</v>
      </c>
      <c r="C100">
        <v>0</v>
      </c>
    </row>
    <row r="101" spans="1:3" x14ac:dyDescent="0.2">
      <c r="A101" t="s">
        <v>193</v>
      </c>
      <c r="B101">
        <v>128985</v>
      </c>
      <c r="C101">
        <v>4265.01</v>
      </c>
    </row>
    <row r="102" spans="1:3" x14ac:dyDescent="0.2">
      <c r="A102" t="s">
        <v>154</v>
      </c>
      <c r="B102">
        <v>24</v>
      </c>
      <c r="C102">
        <v>27557.94</v>
      </c>
    </row>
    <row r="103" spans="1:3" x14ac:dyDescent="0.2">
      <c r="A103" t="s">
        <v>155</v>
      </c>
      <c r="B103">
        <v>129222</v>
      </c>
      <c r="C103">
        <v>0</v>
      </c>
    </row>
    <row r="104" spans="1:3" x14ac:dyDescent="0.2">
      <c r="A104" t="s">
        <v>86</v>
      </c>
      <c r="B104">
        <v>129093</v>
      </c>
      <c r="C104">
        <v>5143.38</v>
      </c>
    </row>
    <row r="105" spans="1:3" x14ac:dyDescent="0.2">
      <c r="A105" t="s">
        <v>156</v>
      </c>
      <c r="B105">
        <v>128611</v>
      </c>
      <c r="C105">
        <v>304.58999999999997</v>
      </c>
    </row>
    <row r="106" spans="1:3" x14ac:dyDescent="0.2">
      <c r="A106" t="s">
        <v>87</v>
      </c>
      <c r="B106">
        <v>128073</v>
      </c>
      <c r="C106">
        <v>1136.83</v>
      </c>
    </row>
    <row r="107" spans="1:3" x14ac:dyDescent="0.2">
      <c r="A107" t="s">
        <v>166</v>
      </c>
      <c r="B107">
        <v>129057</v>
      </c>
      <c r="C107">
        <v>4759.57</v>
      </c>
    </row>
    <row r="108" spans="1:3" x14ac:dyDescent="0.2">
      <c r="A108" t="s">
        <v>88</v>
      </c>
      <c r="B108">
        <v>128160</v>
      </c>
      <c r="C108">
        <v>12428.36</v>
      </c>
    </row>
    <row r="109" spans="1:3" x14ac:dyDescent="0.2">
      <c r="A109" t="s">
        <v>89</v>
      </c>
      <c r="B109">
        <v>129008</v>
      </c>
      <c r="C109">
        <v>7163.61</v>
      </c>
    </row>
    <row r="110" spans="1:3" x14ac:dyDescent="0.2">
      <c r="A110" t="s">
        <v>90</v>
      </c>
      <c r="B110">
        <v>129167</v>
      </c>
      <c r="C110">
        <v>0</v>
      </c>
    </row>
    <row r="111" spans="1:3" x14ac:dyDescent="0.2">
      <c r="A111" t="s">
        <v>177</v>
      </c>
      <c r="B111">
        <v>129240</v>
      </c>
      <c r="C111">
        <v>0</v>
      </c>
    </row>
    <row r="112" spans="1:3" x14ac:dyDescent="0.2">
      <c r="A112" t="s">
        <v>124</v>
      </c>
      <c r="B112">
        <v>129097</v>
      </c>
      <c r="C112">
        <v>100</v>
      </c>
    </row>
    <row r="113" spans="1:3" x14ac:dyDescent="0.2">
      <c r="A113" t="s">
        <v>91</v>
      </c>
      <c r="B113">
        <v>128247</v>
      </c>
      <c r="C113">
        <v>2665.52</v>
      </c>
    </row>
    <row r="114" spans="1:3" x14ac:dyDescent="0.2">
      <c r="A114" t="s">
        <v>92</v>
      </c>
      <c r="B114">
        <v>126387</v>
      </c>
      <c r="C114">
        <v>2747.89</v>
      </c>
    </row>
    <row r="115" spans="1:3" x14ac:dyDescent="0.2">
      <c r="A115" t="s">
        <v>93</v>
      </c>
      <c r="B115">
        <v>18</v>
      </c>
      <c r="C115">
        <v>5946.67</v>
      </c>
    </row>
    <row r="116" spans="1:3" x14ac:dyDescent="0.2">
      <c r="A116" t="s">
        <v>94</v>
      </c>
      <c r="B116">
        <v>122619</v>
      </c>
      <c r="C116">
        <v>2502.2399999999998</v>
      </c>
    </row>
    <row r="117" spans="1:3" x14ac:dyDescent="0.2">
      <c r="A117" t="s">
        <v>157</v>
      </c>
      <c r="B117">
        <v>129220</v>
      </c>
      <c r="C117">
        <v>0</v>
      </c>
    </row>
    <row r="118" spans="1:3" x14ac:dyDescent="0.2">
      <c r="A118" t="s">
        <v>95</v>
      </c>
      <c r="B118">
        <v>128953</v>
      </c>
      <c r="C118">
        <v>100</v>
      </c>
    </row>
    <row r="119" spans="1:3" x14ac:dyDescent="0.2">
      <c r="A119" t="s">
        <v>199</v>
      </c>
      <c r="B119">
        <v>129149</v>
      </c>
      <c r="C119">
        <v>0</v>
      </c>
    </row>
    <row r="120" spans="1:3" x14ac:dyDescent="0.2">
      <c r="A120" t="s">
        <v>211</v>
      </c>
      <c r="B120">
        <v>128427</v>
      </c>
      <c r="C120">
        <v>370.98</v>
      </c>
    </row>
    <row r="121" spans="1:3" x14ac:dyDescent="0.2">
      <c r="A121" t="s">
        <v>96</v>
      </c>
      <c r="B121">
        <v>129122</v>
      </c>
      <c r="C121">
        <v>0</v>
      </c>
    </row>
    <row r="122" spans="1:3" x14ac:dyDescent="0.2">
      <c r="A122" t="s">
        <v>97</v>
      </c>
      <c r="B122">
        <v>126159</v>
      </c>
      <c r="C122">
        <v>527.33000000000004</v>
      </c>
    </row>
    <row r="123" spans="1:3" x14ac:dyDescent="0.2">
      <c r="A123" t="s">
        <v>158</v>
      </c>
      <c r="B123">
        <v>128390</v>
      </c>
      <c r="C123">
        <v>14520.32</v>
      </c>
    </row>
    <row r="124" spans="1:3" x14ac:dyDescent="0.2">
      <c r="A124" t="s">
        <v>98</v>
      </c>
      <c r="B124">
        <v>113867</v>
      </c>
      <c r="C124">
        <v>100</v>
      </c>
    </row>
    <row r="125" spans="1:3" x14ac:dyDescent="0.2">
      <c r="A125" t="s">
        <v>167</v>
      </c>
      <c r="B125">
        <v>129115</v>
      </c>
      <c r="C125">
        <v>0</v>
      </c>
    </row>
    <row r="126" spans="1:3" x14ac:dyDescent="0.2">
      <c r="A126" t="s">
        <v>212</v>
      </c>
      <c r="B126">
        <v>129195</v>
      </c>
      <c r="C126">
        <v>0</v>
      </c>
    </row>
    <row r="127" spans="1:3" x14ac:dyDescent="0.2">
      <c r="A127" t="s">
        <v>125</v>
      </c>
      <c r="B127">
        <v>129184</v>
      </c>
      <c r="C127">
        <v>0</v>
      </c>
    </row>
    <row r="128" spans="1:3" x14ac:dyDescent="0.2">
      <c r="A128" t="s">
        <v>99</v>
      </c>
      <c r="B128">
        <v>112298</v>
      </c>
      <c r="C128">
        <v>100</v>
      </c>
    </row>
    <row r="129" spans="1:3" x14ac:dyDescent="0.2">
      <c r="A129" t="s">
        <v>213</v>
      </c>
      <c r="B129">
        <v>112281</v>
      </c>
      <c r="C129">
        <v>1136.0999999999999</v>
      </c>
    </row>
    <row r="130" spans="1:3" x14ac:dyDescent="0.2">
      <c r="A130" t="s">
        <v>159</v>
      </c>
      <c r="B130">
        <v>129060</v>
      </c>
      <c r="C130">
        <v>100</v>
      </c>
    </row>
    <row r="131" spans="1:3" x14ac:dyDescent="0.2">
      <c r="A131" t="s">
        <v>100</v>
      </c>
      <c r="B131">
        <v>128437</v>
      </c>
      <c r="C131">
        <v>16517.009999999998</v>
      </c>
    </row>
    <row r="132" spans="1:3" x14ac:dyDescent="0.2">
      <c r="A132" t="s">
        <v>101</v>
      </c>
      <c r="B132">
        <v>128660</v>
      </c>
      <c r="C132">
        <v>14467.74</v>
      </c>
    </row>
    <row r="133" spans="1:3" x14ac:dyDescent="0.2">
      <c r="A133" t="s">
        <v>126</v>
      </c>
      <c r="B133">
        <v>126165</v>
      </c>
      <c r="C133">
        <v>8712.42</v>
      </c>
    </row>
    <row r="134" spans="1:3" x14ac:dyDescent="0.2">
      <c r="A134" t="s">
        <v>214</v>
      </c>
      <c r="B134">
        <v>129219</v>
      </c>
      <c r="C134">
        <v>0</v>
      </c>
    </row>
    <row r="135" spans="1:3" x14ac:dyDescent="0.2">
      <c r="A135" t="s">
        <v>102</v>
      </c>
      <c r="B135">
        <v>12</v>
      </c>
      <c r="C135">
        <v>12276.94</v>
      </c>
    </row>
    <row r="136" spans="1:3" x14ac:dyDescent="0.2">
      <c r="A136" t="s">
        <v>127</v>
      </c>
      <c r="B136">
        <v>129094</v>
      </c>
      <c r="C136">
        <v>0</v>
      </c>
    </row>
    <row r="137" spans="1:3" x14ac:dyDescent="0.2">
      <c r="A137" t="s">
        <v>103</v>
      </c>
      <c r="B137">
        <v>128962</v>
      </c>
      <c r="C137">
        <v>100</v>
      </c>
    </row>
    <row r="138" spans="1:3" x14ac:dyDescent="0.2">
      <c r="A138" t="s">
        <v>136</v>
      </c>
      <c r="B138">
        <v>128868</v>
      </c>
      <c r="C138">
        <v>8531.0300000000007</v>
      </c>
    </row>
    <row r="139" spans="1:3" x14ac:dyDescent="0.2">
      <c r="A139" t="s">
        <v>104</v>
      </c>
      <c r="B139">
        <v>129142</v>
      </c>
      <c r="C139">
        <v>0</v>
      </c>
    </row>
    <row r="140" spans="1:3" x14ac:dyDescent="0.2">
      <c r="A140" t="s">
        <v>105</v>
      </c>
      <c r="B140">
        <v>129118</v>
      </c>
      <c r="C140">
        <v>0</v>
      </c>
    </row>
    <row r="141" spans="1:3" x14ac:dyDescent="0.2">
      <c r="A141" t="s">
        <v>128</v>
      </c>
      <c r="B141">
        <v>129101</v>
      </c>
      <c r="C141">
        <v>100</v>
      </c>
    </row>
    <row r="142" spans="1:3" x14ac:dyDescent="0.2">
      <c r="A142" t="s">
        <v>194</v>
      </c>
      <c r="B142">
        <v>112269</v>
      </c>
      <c r="C142">
        <v>0</v>
      </c>
    </row>
    <row r="143" spans="1:3" x14ac:dyDescent="0.2">
      <c r="A143" t="s">
        <v>106</v>
      </c>
      <c r="B143">
        <v>128818</v>
      </c>
      <c r="C143">
        <v>2068.2199999999998</v>
      </c>
    </row>
    <row r="144" spans="1:3" x14ac:dyDescent="0.2">
      <c r="A144" t="s">
        <v>129</v>
      </c>
      <c r="B144">
        <v>129189</v>
      </c>
      <c r="C144">
        <v>0</v>
      </c>
    </row>
    <row r="145" spans="1:3" x14ac:dyDescent="0.2">
      <c r="A145" t="s">
        <v>137</v>
      </c>
      <c r="B145">
        <v>25</v>
      </c>
      <c r="C145">
        <v>15855.39</v>
      </c>
    </row>
    <row r="146" spans="1:3" x14ac:dyDescent="0.2">
      <c r="A146" t="s">
        <v>146</v>
      </c>
      <c r="B146">
        <v>129208</v>
      </c>
      <c r="C146">
        <v>0</v>
      </c>
    </row>
    <row r="147" spans="1:3" x14ac:dyDescent="0.2">
      <c r="A147" t="s">
        <v>107</v>
      </c>
      <c r="B147">
        <v>125975</v>
      </c>
      <c r="C147">
        <v>47827.27</v>
      </c>
    </row>
    <row r="148" spans="1:3" x14ac:dyDescent="0.2">
      <c r="A148" t="s">
        <v>178</v>
      </c>
      <c r="B148">
        <v>129246</v>
      </c>
      <c r="C148">
        <v>0</v>
      </c>
    </row>
    <row r="149" spans="1:3" x14ac:dyDescent="0.2">
      <c r="A149" t="s">
        <v>138</v>
      </c>
      <c r="B149">
        <v>126287</v>
      </c>
      <c r="C149">
        <v>897.29</v>
      </c>
    </row>
    <row r="150" spans="1:3" x14ac:dyDescent="0.2">
      <c r="A150" t="s">
        <v>108</v>
      </c>
      <c r="B150">
        <v>114370</v>
      </c>
      <c r="C150">
        <v>2992.24</v>
      </c>
    </row>
    <row r="151" spans="1:3" x14ac:dyDescent="0.2">
      <c r="A151" t="s">
        <v>168</v>
      </c>
      <c r="B151">
        <v>129198</v>
      </c>
      <c r="C151">
        <v>0</v>
      </c>
    </row>
    <row r="152" spans="1:3" x14ac:dyDescent="0.2">
      <c r="A152" t="s">
        <v>109</v>
      </c>
      <c r="B152">
        <v>129112</v>
      </c>
      <c r="C152">
        <v>3170.87</v>
      </c>
    </row>
    <row r="153" spans="1:3" x14ac:dyDescent="0.2">
      <c r="A153" t="s">
        <v>169</v>
      </c>
      <c r="B153">
        <v>126346</v>
      </c>
      <c r="C153">
        <v>0</v>
      </c>
    </row>
    <row r="154" spans="1:3" x14ac:dyDescent="0.2">
      <c r="A154" t="s">
        <v>110</v>
      </c>
      <c r="B154">
        <v>19</v>
      </c>
      <c r="C154">
        <v>2783</v>
      </c>
    </row>
    <row r="155" spans="1:3" x14ac:dyDescent="0.2">
      <c r="A155" t="s">
        <v>170</v>
      </c>
      <c r="B155">
        <v>129034</v>
      </c>
      <c r="C155">
        <v>2678.21</v>
      </c>
    </row>
    <row r="156" spans="1:3" x14ac:dyDescent="0.2">
      <c r="A156" t="s">
        <v>111</v>
      </c>
      <c r="B156">
        <v>128297</v>
      </c>
      <c r="C156">
        <v>4979.6899999999996</v>
      </c>
    </row>
    <row r="157" spans="1:3" x14ac:dyDescent="0.2">
      <c r="A157" t="s">
        <v>112</v>
      </c>
      <c r="B157">
        <v>129104</v>
      </c>
      <c r="C157">
        <v>100</v>
      </c>
    </row>
    <row r="158" spans="1:3" x14ac:dyDescent="0.2">
      <c r="A158" t="s">
        <v>113</v>
      </c>
      <c r="B158">
        <v>128979</v>
      </c>
      <c r="C158">
        <v>100</v>
      </c>
    </row>
    <row r="159" spans="1:3" x14ac:dyDescent="0.2">
      <c r="A159" t="s">
        <v>114</v>
      </c>
      <c r="B159">
        <v>128367</v>
      </c>
      <c r="C159">
        <v>100</v>
      </c>
    </row>
    <row r="160" spans="1:3" x14ac:dyDescent="0.2">
      <c r="A160" t="s">
        <v>183</v>
      </c>
      <c r="B160">
        <v>128435</v>
      </c>
      <c r="C160">
        <v>100</v>
      </c>
    </row>
    <row r="161" spans="1:3" x14ac:dyDescent="0.2">
      <c r="A161" t="s">
        <v>115</v>
      </c>
      <c r="B161">
        <v>115897</v>
      </c>
      <c r="C161">
        <v>20981.64</v>
      </c>
    </row>
    <row r="162" spans="1:3" x14ac:dyDescent="0.2">
      <c r="A162" t="s">
        <v>116</v>
      </c>
      <c r="B162">
        <v>128156</v>
      </c>
      <c r="C162">
        <v>43766.23</v>
      </c>
    </row>
    <row r="163" spans="1:3" x14ac:dyDescent="0.2">
      <c r="A163" t="s">
        <v>117</v>
      </c>
      <c r="B163">
        <v>113295</v>
      </c>
      <c r="C163">
        <v>100</v>
      </c>
    </row>
    <row r="164" spans="1:3" x14ac:dyDescent="0.2">
      <c r="A164" t="s">
        <v>118</v>
      </c>
      <c r="B164">
        <v>111500</v>
      </c>
      <c r="C164">
        <v>72369.929999999993</v>
      </c>
    </row>
    <row r="165" spans="1:3" x14ac:dyDescent="0.2">
      <c r="A165" t="s">
        <v>119</v>
      </c>
      <c r="B165">
        <v>128997</v>
      </c>
      <c r="C165">
        <v>654.01</v>
      </c>
    </row>
    <row r="166" spans="1:3" x14ac:dyDescent="0.2">
      <c r="A166" t="s">
        <v>195</v>
      </c>
      <c r="B166">
        <v>129000</v>
      </c>
      <c r="C166">
        <v>5843.3</v>
      </c>
    </row>
    <row r="167" spans="1:3" x14ac:dyDescent="0.2">
      <c r="A167" t="s">
        <v>120</v>
      </c>
      <c r="B167">
        <v>128465</v>
      </c>
      <c r="C167">
        <v>18670.96</v>
      </c>
    </row>
  </sheetData>
  <sheetProtection algorithmName="SHA-512" hashValue="w1JcPE86Yck0I69ktMCWdCA8FZPte7WxACRdOFfTNMCNA5GgtAbNL4fO67JaXMDsjQiwQTcBiW0ZAk+TVb5SLQ==" saltValue="AZWIfoMlNY4tdmvdlsG/fw==" spinCount="100000" sheet="1" objects="1" scenarios="1" selectLockedCell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topLeftCell="A4" workbookViewId="0">
      <selection activeCell="A44" sqref="A44"/>
    </sheetView>
  </sheetViews>
  <sheetFormatPr defaultRowHeight="12.75" x14ac:dyDescent="0.2"/>
  <sheetData/>
  <sheetProtection algorithmName="SHA-512" hashValue="Co/atnR02Dmwj5XVVtd+2UfwHvvRq8mXwAYbg+PJ52Ki0cDBzU6K5cPWF/IKjX5dGA8bCFHm2aHCJCTe04sRVQ==" saltValue="MZgziIpwbv43wUm7NVKQJg==" spinCount="100000" sheet="1" objects="1" scenarios="1" selectLockedCells="1" selectUnlockedCells="1"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11</xdr:col>
                <xdr:colOff>600075</xdr:colOff>
                <xdr:row>42</xdr:row>
                <xdr:rowOff>133350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7 1 e 8 c 8 7 - 3 5 c b - 4 3 4 c - b f e 3 - d 9 c 9 5 3 c 8 9 a 7 6 "   x m l n s = " h t t p : / / s c h e m a s . m i c r o s o f t . c o m / D a t a M a s h u p " > A A A A A D E E A A B Q S w M E F A A C A A g A 8 G R R X A Y q j Q u k A A A A 9 g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4 W F M / Z E l N O J s g z A 1 + B j X u f 7 Q / k 6 7 5 2 f a e F h n C X c z J F T t 4 f x A N Q S w M E F A A C A A g A 8 G R R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B k U V z K t e K G K w E A A N w B A A A T A B w A R m 9 y b X V s Y X M v U 2 V j d G l v b j E u b S C i G A A o o B Q A A A A A A A A A A A A A A A A A A A A A A A A A A A B t U E 1 r w k A Q v Q f y H 4 b t J c I S G t t 6 q O R Q k k o t V N r G H o r 2 s C Z T D e y H 7 E 6 k I v 7 3 r i Z o o e 5 l d 9 + b e f P m O S y p N h q K 9 k 6 G Y R A G b i U s V v C R J 4 O X d 1 z m g k R h G l s i p C C R w g D 8 O S G Z 2 8 S 5 K R u F m q J R L T H O j C b / c R F 7 v p / j D 1 l R 0 v y / W l y 6 D e v x W Y 6 y V j W h T R l n H D I j G 6 V d e s P h U Z e m q v U y T f p 3 f Q 5 v j S E s a C s x P T / j i d H 4 1 e O t q y v 2 a o 3 y X A V P K C q 0 j n m L U 7 H w h R 3 T 4 V F r g s O s w x + k L E o h h X U p 2 e a v Z L Y S e u k V p 9 s 1 n u W m V m j 3 b a x q D R 9 I F 1 2 Y z 3 c 7 V q D 0 A c O n H 3 m M 1 S + p 1 k J v Y S I U + p 3 J N w P 5 q P Y c d m y c e 2 i s a X A b H 1 S P W P 8 6 S W C E p 2 L d q A X a / b 4 X B r W + a H T 4 C 1 B L A Q I t A B Q A A g A I A P B k U V w G K o 0 L p A A A A P Y A A A A S A A A A A A A A A A A A A A A A A A A A A A B D b 2 5 m a W c v U G F j a 2 F n Z S 5 4 b W x Q S w E C L Q A U A A I A C A D w Z F F c D 8 r p q 6 Q A A A D p A A A A E w A A A A A A A A A A A A A A A A D w A A A A W 0 N v b n R l b n R f V H l w Z X N d L n h t b F B L A Q I t A B Q A A g A I A P B k U V z K t e K G K w E A A N w B A A A T A A A A A A A A A A A A A A A A A O E B A A B G b 3 J t d W x h c y 9 T Z W N 0 a W 9 u M S 5 t U E s F B g A A A A A D A A M A w g A A A F k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Y K A A A A A A A A d A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V E M T Z N U m V n R G F 0 Y V N v d X J j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V l N z c 4 Z j k 3 L T U 0 Y j k t N G Y 5 O S 1 h M D c w L T R j Y z Y y O D M 3 O G F m M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F R h c m d l d C I g V m F s d W U 9 I n N V R D E 2 T V J l Z 0 R h d G F T b 3 V y Y 2 V f M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E 3 V D E 4 O j M 5 O j M z L j c 0 O T Q 1 N D h a I i A v P j x F b n R y e S B U e X B l P S J G a W x s Q 2 9 s d W 1 u V H l w Z X M i I F Z h b H V l P S J z Q m d N R i I g L z 4 8 R W 5 0 c n k g V H l w Z T 0 i R m l s b E N v b H V t b k 5 h b W V z I i B W Y W x 1 Z T 0 i c 1 s m c X V v d D t T Z W x l Y 3 Q g W W 9 1 c i B V R D E 2 I E N v b X B h b n k g T m F t Z S Z x d W 9 0 O y w m c X V v d D t J R C Z x d W 9 0 O y w m c X V v d D s y M D E x I E Z l Z S Z x d W 9 0 O 1 0 i I C 8 + P E V u d H J 5 I F R 5 c G U 9 I k Z p b G x D b 3 V u d C I g V m F s d W U 9 I m w x N j U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U Q x N k 1 S Z W d E Y X R h U 2 9 1 c m N l L 0 F 1 d G 9 S Z W 1 v d m V k Q 2 9 s d W 1 u c z E u e 1 N l b G V j d C B Z b 3 V y I F V E M T Y g Q 2 9 t c G F u e S B O Y W 1 l L D B 9 J n F 1 b 3 Q 7 L C Z x d W 9 0 O 1 N l Y 3 R p b 2 4 x L 1 V E M T Z N U m V n R G F 0 Y V N v d X J j Z S 9 B d X R v U m V t b 3 Z l Z E N v b H V t b n M x L n t J R C w x f S Z x d W 9 0 O y w m c X V v d D t T Z W N 0 a W 9 u M S 9 V R D E 2 T V J l Z 0 R h d G F T b 3 V y Y 2 U v Q X V 0 b 1 J l b W 9 2 Z W R D b 2 x 1 b W 5 z M S 5 7 M j A x M S B G Z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U Q x N k 1 S Z W d E Y X R h U 2 9 1 c m N l L 0 F 1 d G 9 S Z W 1 v d m V k Q 2 9 s d W 1 u c z E u e 1 N l b G V j d C B Z b 3 V y I F V E M T Y g Q 2 9 t c G F u e S B O Y W 1 l L D B 9 J n F 1 b 3 Q 7 L C Z x d W 9 0 O 1 N l Y 3 R p b 2 4 x L 1 V E M T Z N U m V n R G F 0 Y V N v d X J j Z S 9 B d X R v U m V t b 3 Z l Z E N v b H V t b n M x L n t J R C w x f S Z x d W 9 0 O y w m c X V v d D t T Z W N 0 a W 9 u M S 9 V R D E 2 T V J l Z 0 R h d G F T b 3 V y Y 2 U v Q X V 0 b 1 J l b W 9 2 Z W R D b 2 x 1 b W 5 z M S 5 7 M j A x M S B G Z W U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V E M T Z N U m V n R G F 0 Y V N v d X J j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R D E 2 T V J l Z 0 R h d G F T b 3 V y Y 2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U Q x N k 1 S Z W d E Y X R h U 2 9 1 c m N l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E u T u C q t y I h K u C e v d 0 W 4 N i 4 A A A A A A g A A A A A A E G Y A A A A B A A A g A A A A c m G n + T e J 1 a E r n q 0 Z + 4 1 K h v W 6 N u s H T q b H 7 r 0 N C p E T g / o A A A A A D o A A A A A C A A A g A A A A b + V D q O D K y m Z t d 7 N z 9 n b z d A f C R L A N v R A k / g 4 9 T u S F n P h Q A A A A w 9 r M o z 8 n c B J J r u B L G L J s s B s 8 3 T J f j S p Z R 0 T Q p P n a k E 6 u Q X 9 t k A j 6 j E C V e c K h X m S Y D b k J 9 E f Q B W Q N U t S F d D H 8 c V J t s H v K i h J n R 3 L o b 5 n v l P B A A A A A l O o z x p K G r V n q R M I s 3 P 8 q Q X M k a P H v f X 0 O 3 s i j M K u 9 5 o S E N c 3 d q 5 h f G 4 S b m O J L F W T L N F 5 b i t F L q x n 9 p M b q X n S 3 n g = = < / D a t a M a s h u p > 
</file>

<file path=customXml/itemProps1.xml><?xml version="1.0" encoding="utf-8"?>
<ds:datastoreItem xmlns:ds="http://schemas.openxmlformats.org/officeDocument/2006/customXml" ds:itemID="{938FCA06-5983-4DD7-B466-2B2C183A31E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UD-16 Market Reg</vt:lpstr>
      <vt:lpstr>Data</vt:lpstr>
      <vt:lpstr>Instructions</vt:lpstr>
      <vt:lpstr>'UD-16 Market Reg'!Print_Area</vt:lpstr>
    </vt:vector>
  </TitlesOfParts>
  <Company>Tennessee Regulatory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AA02003</dc:creator>
  <cp:lastModifiedBy>Tracy Stinson</cp:lastModifiedBy>
  <cp:lastPrinted>2026-01-14T20:53:38Z</cp:lastPrinted>
  <dcterms:created xsi:type="dcterms:W3CDTF">2004-03-18T16:03:53Z</dcterms:created>
  <dcterms:modified xsi:type="dcterms:W3CDTF">2026-03-19T21:19:49Z</dcterms:modified>
</cp:coreProperties>
</file>