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bc00192\Dropbox\Veterans Services\BC00192\VA Fact Sheets and Documents\New Pension\"/>
    </mc:Choice>
  </mc:AlternateContent>
  <xr:revisionPtr revIDLastSave="0" documentId="8_{9635C8D7-0345-46EB-8622-F5546F6C6F61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Worksheet" sheetId="1" r:id="rId1"/>
    <sheet name="2023 Rates" sheetId="4" r:id="rId2"/>
    <sheet name="2024 Rates" sheetId="5" r:id="rId3"/>
    <sheet name="Outreach" sheetId="6" r:id="rId4"/>
  </sheets>
  <definedNames>
    <definedName name="_xlnm.Print_Area" localSheetId="0">Worksheet!$A$1:$I$30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6" l="1"/>
  <c r="B25" i="6" l="1"/>
  <c r="C25" i="6" s="1"/>
  <c r="B24" i="6"/>
  <c r="C24" i="6" s="1"/>
  <c r="B23" i="6"/>
  <c r="C23" i="6" s="1"/>
  <c r="B20" i="6"/>
  <c r="C20" i="6" s="1"/>
  <c r="B19" i="6"/>
  <c r="C19" i="6" s="1"/>
  <c r="B18" i="6"/>
  <c r="C18" i="6" s="1"/>
  <c r="B13" i="6"/>
  <c r="C13" i="6" s="1"/>
  <c r="B12" i="6"/>
  <c r="C12" i="6" s="1"/>
  <c r="B11" i="6"/>
  <c r="C11" i="6" s="1"/>
  <c r="B8" i="6"/>
  <c r="C8" i="6" s="1"/>
  <c r="B7" i="6"/>
  <c r="C7" i="6" s="1"/>
  <c r="B6" i="6"/>
  <c r="C6" i="6" s="1"/>
  <c r="C16" i="1" l="1"/>
  <c r="F29" i="1"/>
  <c r="F28" i="1"/>
  <c r="F24" i="1"/>
  <c r="F23" i="1"/>
  <c r="F27" i="1"/>
  <c r="F22" i="1"/>
  <c r="C23" i="1"/>
  <c r="B29" i="1"/>
  <c r="B28" i="1"/>
  <c r="B24" i="1"/>
  <c r="B23" i="1"/>
  <c r="B27" i="1"/>
  <c r="C27" i="1" s="1"/>
  <c r="B22" i="1"/>
  <c r="J11" i="5"/>
  <c r="E11" i="5"/>
  <c r="F11" i="5" s="1"/>
  <c r="J10" i="5"/>
  <c r="E10" i="5"/>
  <c r="F10" i="5" s="1"/>
  <c r="J9" i="5"/>
  <c r="E9" i="5"/>
  <c r="F9" i="5" s="1"/>
  <c r="J8" i="5"/>
  <c r="E8" i="5"/>
  <c r="F8" i="5" s="1"/>
  <c r="J7" i="5"/>
  <c r="E7" i="5"/>
  <c r="F7" i="5" s="1"/>
  <c r="J6" i="5"/>
  <c r="E6" i="5"/>
  <c r="F6" i="5" s="1"/>
  <c r="J5" i="5"/>
  <c r="E5" i="5"/>
  <c r="F5" i="5" s="1"/>
  <c r="J4" i="5"/>
  <c r="C14" i="1" l="1"/>
  <c r="B14" i="1"/>
  <c r="J11" i="4" l="1"/>
  <c r="E11" i="4"/>
  <c r="F11" i="4" s="1"/>
  <c r="J10" i="4"/>
  <c r="E10" i="4"/>
  <c r="F10" i="4" s="1"/>
  <c r="J9" i="4"/>
  <c r="E9" i="4"/>
  <c r="F9" i="4" s="1"/>
  <c r="J8" i="4"/>
  <c r="E8" i="4"/>
  <c r="F8" i="4" s="1"/>
  <c r="J7" i="4"/>
  <c r="E7" i="4"/>
  <c r="F7" i="4" s="1"/>
  <c r="J6" i="4"/>
  <c r="E6" i="4"/>
  <c r="F6" i="4" s="1"/>
  <c r="J5" i="4"/>
  <c r="E5" i="4"/>
  <c r="F5" i="4" s="1"/>
  <c r="J4" i="4"/>
  <c r="E4" i="4"/>
  <c r="F4" i="4" s="1"/>
  <c r="I14" i="1" l="1"/>
  <c r="C28" i="1"/>
  <c r="C29" i="1"/>
  <c r="G28" i="1"/>
  <c r="G29" i="1"/>
  <c r="G27" i="1"/>
  <c r="G23" i="1"/>
  <c r="G24" i="1"/>
  <c r="G22" i="1"/>
  <c r="C24" i="1"/>
  <c r="I15" i="1" s="1"/>
  <c r="C22" i="1"/>
  <c r="G14" i="1"/>
  <c r="F14" i="1"/>
  <c r="F15" i="1" l="1"/>
  <c r="I16" i="1" s="1"/>
  <c r="B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Humphries</author>
  </authors>
  <commentList>
    <comment ref="F1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Thomas Humphries: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 xml:space="preserve">38 CFR 3.272 (g) (1) (iii). </t>
        </r>
      </text>
    </comment>
  </commentList>
</comments>
</file>

<file path=xl/sharedStrings.xml><?xml version="1.0" encoding="utf-8"?>
<sst xmlns="http://schemas.openxmlformats.org/spreadsheetml/2006/main" count="225" uniqueCount="144">
  <si>
    <t>ASSETS AND INCOME WORKSHEET</t>
  </si>
  <si>
    <t>Assets / NET WORTH:</t>
  </si>
  <si>
    <t>Veteran</t>
  </si>
  <si>
    <t>Spouse</t>
  </si>
  <si>
    <t>Cash in Checking Account(s)</t>
  </si>
  <si>
    <t>Savings Bonds</t>
  </si>
  <si>
    <t>Business/Farm/ Investment property</t>
  </si>
  <si>
    <t>Total Assets:</t>
  </si>
  <si>
    <t xml:space="preserve">Gross Monthly Income </t>
  </si>
  <si>
    <t>VA-Deductible Monthly Expenses</t>
  </si>
  <si>
    <t>Wages/Bonuses:</t>
  </si>
  <si>
    <t>Medicare Part B</t>
  </si>
  <si>
    <t>Social Security:</t>
  </si>
  <si>
    <t>Medicare Part D</t>
  </si>
  <si>
    <t>Interest Income:</t>
  </si>
  <si>
    <t>Total Income:</t>
  </si>
  <si>
    <t>Total Expenses:</t>
  </si>
  <si>
    <t>Net Income:</t>
  </si>
  <si>
    <t>Maximum Annual Pension Rate (MAPR)</t>
  </si>
  <si>
    <t>NO DEPENDENTS</t>
  </si>
  <si>
    <t>Annual Amount</t>
  </si>
  <si>
    <t xml:space="preserve">Standard </t>
  </si>
  <si>
    <t>Housebound</t>
  </si>
  <si>
    <t xml:space="preserve">Aid and Attendance </t>
  </si>
  <si>
    <t>Aid and Attendance</t>
  </si>
  <si>
    <t>Standard</t>
  </si>
  <si>
    <t>Net worth:</t>
  </si>
  <si>
    <t>Monthly</t>
  </si>
  <si>
    <t>Max monthly Benefit:</t>
  </si>
  <si>
    <t>VETERAN</t>
  </si>
  <si>
    <t>Survivor</t>
  </si>
  <si>
    <t>Net Monthly Benefit (calc)</t>
  </si>
  <si>
    <t>SS Death Benefit</t>
  </si>
  <si>
    <t>Other medical</t>
  </si>
  <si>
    <t>Whole Life Insurance</t>
  </si>
  <si>
    <t>Notes:</t>
  </si>
  <si>
    <t>File -</t>
  </si>
  <si>
    <t>ONE DEPENDENT (Spouse or Child)</t>
  </si>
  <si>
    <t>Net Monthly Benefit (Per VA)</t>
  </si>
  <si>
    <t>%</t>
  </si>
  <si>
    <t>BASE RATE</t>
  </si>
  <si>
    <t xml:space="preserve">SPOUSE ONLY </t>
  </si>
  <si>
    <t>SPOUSE W/ 1 CHILD &lt;18</t>
  </si>
  <si>
    <t>SPOUSE W/ 2 CHILD &lt;18</t>
  </si>
  <si>
    <t>SPOUSE W/ 3 CHILD &lt;18</t>
  </si>
  <si>
    <t>EACH ADDITIONAL CHILD &lt;18</t>
  </si>
  <si>
    <t>EACH ADDITIONAL SCHOOL CHILD =&gt;18</t>
  </si>
  <si>
    <t>*VETERAN W/ 1 CHILD &lt;18</t>
  </si>
  <si>
    <t>*VETERAN W/ 2 CHILD &lt;18</t>
  </si>
  <si>
    <t>ADDITIONAL A&amp;A SPOUSE</t>
  </si>
  <si>
    <t>*AMOUNT FOR CHILDREN UNDER 18 YEARS OLD</t>
  </si>
  <si>
    <t>VA helps Veterans and their families cope with financial challenges by providing supplemental income through the Veterans Pension benefit.      Veterans Pension is a tax-free monetary benefit payable to low-income wartime Veterans.</t>
  </si>
  <si>
    <t>MAPR EFFECTIVE                    DECEMBER 1, 2022</t>
  </si>
  <si>
    <t>ANNUAL</t>
  </si>
  <si>
    <t>MONTHLY</t>
  </si>
  <si>
    <t>MED EXPENSES 5% OF MAPR</t>
  </si>
  <si>
    <t>OTHER AMOUNTS</t>
  </si>
  <si>
    <t xml:space="preserve">VETERAN W/O DEPENDENT </t>
  </si>
  <si>
    <t>TWO VETERANS MARRIED TO EACH OTHER</t>
  </si>
  <si>
    <t>SMC "K" 128.62</t>
  </si>
  <si>
    <t>VETERAN W/ DEPENDENT</t>
  </si>
  <si>
    <t>EITHER VETERAN HOUSEBOUND</t>
  </si>
  <si>
    <t>100% w/ SMC "L"      S-4506.84/M-4708.78</t>
  </si>
  <si>
    <t>VETERAN PERMANENTLY HOUSEBOUND W/O SPOUSE</t>
  </si>
  <si>
    <t>BOTH VETERANS HOUSENOUND</t>
  </si>
  <si>
    <t>100% w/ SMC "S"        S-4054.12/M-4256.12</t>
  </si>
  <si>
    <t>VETERAN PERMANENTLY HOUSEBOUND W/ DEPENDENT</t>
  </si>
  <si>
    <t>EITHER VETERAN    A &amp; A</t>
  </si>
  <si>
    <t>Clothing Allowance 968.52</t>
  </si>
  <si>
    <t>VETERAN IN NEED OF A &amp; A W/O DEPENDENT</t>
  </si>
  <si>
    <t>1 VETERAN HOUSEBOUND &amp;             1 VETERAN A &amp; A</t>
  </si>
  <si>
    <t>One time Auto Allowance 24115.12</t>
  </si>
  <si>
    <t>VETERAN IN NEED OF A &amp; A W/ DEPENDENT</t>
  </si>
  <si>
    <t>BOTH VETERANS A &amp; A</t>
  </si>
  <si>
    <t>SPOUSE W/O DEPENDENT CHILD</t>
  </si>
  <si>
    <t>NET WORTH LIMIT EFFECTIVE DECEMBER 1, 2023</t>
  </si>
  <si>
    <t>150.538.00</t>
  </si>
  <si>
    <t>PENALTY RATE 2642.00</t>
  </si>
  <si>
    <t>SPOUSE W/ DEPENDENT CHILD</t>
  </si>
  <si>
    <t>STANDARD DIC</t>
  </si>
  <si>
    <t xml:space="preserve">SPOUSE PERMANENTLY HOUSEBOUND W/O DEPENDENT </t>
  </si>
  <si>
    <t>IP ADD FOR EACH DEPENDENT CHILD UNDER 18</t>
  </si>
  <si>
    <t>SPOUSE PERMANENTLY HOUSEBOUND W/ DEPENDENT</t>
  </si>
  <si>
    <t>ADD DIC                                                                                                       (8 YRS MARRIED &amp; 8 YEARS 100%)</t>
  </si>
  <si>
    <t>SPOUSE IN NEED OF A &amp; A                             W/O DEPENDENT CHILD</t>
  </si>
  <si>
    <t>ADD DIC (HOUSEBOUND)</t>
  </si>
  <si>
    <t>SPOUSE IN NEED OF A &amp; A                          W/ DEPENDENT CHILD</t>
  </si>
  <si>
    <t>ADD DIC (AID &amp; ATTENDANCE)</t>
  </si>
  <si>
    <t>2 YEAR TRANSITIONAL BENEFIT CHILDREN &lt;18</t>
  </si>
  <si>
    <t>BURIAL AND PLOT RATES EFFECTIVE OCTOBER 1, 2022</t>
  </si>
  <si>
    <t>SERVICE CONNECTED DEATH</t>
  </si>
  <si>
    <t>NON-SERVICE CONNECTED BURIAL (NOT HOSPITALIZED BY VA)</t>
  </si>
  <si>
    <t>Burial 300.00    Plot 893.00</t>
  </si>
  <si>
    <t>NON-SERVICE CONNECTED BURIAL (HOSPITALIZED BY VA)</t>
  </si>
  <si>
    <t>Burial 893.00    Plot 893.00</t>
  </si>
  <si>
    <t>MARKER ALLOWANCE</t>
  </si>
  <si>
    <t>IHC - (Name)</t>
  </si>
  <si>
    <t>Dr. Copays</t>
  </si>
  <si>
    <t>Cash in MMkt Account(s)</t>
  </si>
  <si>
    <t>Unemployment income:</t>
  </si>
  <si>
    <t>Savings Bonds or Business:</t>
  </si>
  <si>
    <t>Vet: Lname, Fname</t>
  </si>
  <si>
    <t xml:space="preserve">Survivor:  </t>
  </si>
  <si>
    <t>Retirement / IRA-FixedAnnuity</t>
  </si>
  <si>
    <t>Retirement / Annuity</t>
  </si>
  <si>
    <t>Pension IRA-Annuity</t>
  </si>
  <si>
    <t>IRA-RMD</t>
  </si>
  <si>
    <t>Whole Life Ins Dividends:</t>
  </si>
  <si>
    <t>Other Health insurance</t>
  </si>
  <si>
    <t>ALF (name)</t>
  </si>
  <si>
    <t>Rx Copays</t>
  </si>
  <si>
    <t>MAPR EFFECTIVE                    DECEMBER 1, 2023</t>
  </si>
  <si>
    <t>MAPR EFFECTIVE DECEMBER 1, 2023</t>
  </si>
  <si>
    <t xml:space="preserve">SMC "K"   132.74 </t>
  </si>
  <si>
    <t>100% w/ SMC "S"        S-4183.85/M-4392.25</t>
  </si>
  <si>
    <t>EITHER VETERAN A &amp; A</t>
  </si>
  <si>
    <t>Clothing Allowance 988.51</t>
  </si>
  <si>
    <t>1 VETERAN HOUSEBOUND &amp; 1 VETERAN A &amp; A</t>
  </si>
  <si>
    <t xml:space="preserve">One time Auto Allowance 25603.02 </t>
  </si>
  <si>
    <t>PENALTY RATE 2727.00</t>
  </si>
  <si>
    <t>BURIAL AND PLOT RATES EFFECTIVE OCTOBER 1, 2023</t>
  </si>
  <si>
    <t>SERVICE CONNECTED DEATH ON OR AFTER SEPT 11, 2001</t>
  </si>
  <si>
    <t>NON-SERVICE CONNECTED DEATH ON OR AFTER OCT 1, 2023</t>
  </si>
  <si>
    <t>Burial 948.00             Plot 948.00</t>
  </si>
  <si>
    <t>HEADSTONE/MARKER ALLOWANCE ON OR AFTER OCT 1, 2021</t>
  </si>
  <si>
    <t>NON-SERVICE CONNECTED BURIAL ON OR AFTER OCT 1, 2023 (HOSPITALIZED BY VA)</t>
  </si>
  <si>
    <t>Burial 948.00    Plot 948.00</t>
  </si>
  <si>
    <t>NON-SERVICE CONNECTED DEATH ON OR AFTER JAN 5 TO OCT 1, 2023</t>
  </si>
  <si>
    <t>Burial 893.00             Plot 893.00</t>
  </si>
  <si>
    <t>HEADSTONE/MARKER ALLOWANCE OCT 1 2020 TO 0CT 1, 2021</t>
  </si>
  <si>
    <t>NON-SERVICE CONNECTED BURIAL OCT 1, 2022              TO OCT 1, 2023 (HOSPITALIZED BY VA)</t>
  </si>
  <si>
    <t>Burial 300.00              Plot 893.00</t>
  </si>
  <si>
    <t>MAPR Net Worth</t>
  </si>
  <si>
    <t>VA helps Veterans and their families cope with financial challenges by providing supplemental income through the Veterans Pension benefit. 
Veterans Pension is a tax-free monetary benefit payable to low-income wartime Veterans.</t>
  </si>
  <si>
    <t xml:space="preserve">VS: </t>
  </si>
  <si>
    <t>Variable Annuity Asset</t>
  </si>
  <si>
    <t>ONE DEPENDENT (SPOUSE OR CHILD)</t>
  </si>
  <si>
    <t xml:space="preserve">Pension Level:  </t>
  </si>
  <si>
    <t>100% w/ SMC "L"
S-4651.06/M-4859.46</t>
  </si>
  <si>
    <t>NON-SC DEATH OCT 1, 2022 TO JAN 5, 2023</t>
  </si>
  <si>
    <r>
      <t>The net worth limit to be eligible for Veterans Pension benefits is </t>
    </r>
    <r>
      <rPr>
        <b/>
        <sz val="14"/>
        <color rgb="FF323A45"/>
        <rFont val="Arial"/>
        <family val="2"/>
      </rPr>
      <t/>
    </r>
  </si>
  <si>
    <t>Monthly Amount</t>
  </si>
  <si>
    <t>Surviving Spouse/ Child</t>
  </si>
  <si>
    <t>From December 1, 2023 to November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</si>
</sst>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.00;[Red]&quot;$&quot;#,##0.00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 Light"/>
      <family val="2"/>
    </font>
    <font>
      <b/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4"/>
      <color theme="1"/>
      <name val="Calibri Light"/>
      <family val="2"/>
    </font>
    <font>
      <b/>
      <sz val="12"/>
      <color theme="1"/>
      <name val="Calibri Light"/>
      <family val="2"/>
    </font>
    <font>
      <sz val="11"/>
      <color theme="1"/>
      <name val="Calibri Light"/>
      <family val="2"/>
    </font>
    <font>
      <b/>
      <sz val="18"/>
      <color theme="1"/>
      <name val="Calibri Light"/>
      <family val="2"/>
    </font>
    <font>
      <sz val="12"/>
      <color theme="1"/>
      <name val="Calibri"/>
      <family val="2"/>
      <scheme val="minor"/>
    </font>
    <font>
      <sz val="11"/>
      <color rgb="FF323A45"/>
      <name val="Arial"/>
      <family val="2"/>
    </font>
    <font>
      <b/>
      <sz val="11"/>
      <color rgb="FF0000FF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b/>
      <sz val="30"/>
      <name val="Courier New"/>
      <family val="3"/>
    </font>
    <font>
      <b/>
      <sz val="14"/>
      <name val="Courier New"/>
      <family val="3"/>
    </font>
    <font>
      <b/>
      <sz val="14"/>
      <color theme="1"/>
      <name val="Courier New"/>
      <family val="3"/>
    </font>
    <font>
      <b/>
      <sz val="16"/>
      <name val="Courier New"/>
      <family val="3"/>
    </font>
    <font>
      <b/>
      <sz val="16"/>
      <color theme="1"/>
      <name val="Courier New"/>
      <family val="3"/>
    </font>
    <font>
      <b/>
      <sz val="14"/>
      <color indexed="10"/>
      <name val="Courier New"/>
      <family val="3"/>
    </font>
    <font>
      <sz val="14"/>
      <color indexed="10"/>
      <name val="Courier New"/>
      <family val="3"/>
    </font>
    <font>
      <sz val="10"/>
      <name val="Arial"/>
      <family val="2"/>
    </font>
    <font>
      <sz val="14"/>
      <name val="Courier New"/>
      <family val="3"/>
    </font>
    <font>
      <b/>
      <sz val="14"/>
      <color rgb="FF212121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70C0"/>
      <name val="Calibri Light"/>
      <family val="2"/>
    </font>
    <font>
      <sz val="12"/>
      <color rgb="FF0070C0"/>
      <name val="Calibri"/>
      <family val="2"/>
    </font>
    <font>
      <b/>
      <sz val="10"/>
      <name val="Arial"/>
      <family val="2"/>
    </font>
    <font>
      <sz val="20"/>
      <color indexed="81"/>
      <name val="Tahoma"/>
      <family val="2"/>
    </font>
    <font>
      <sz val="10"/>
      <color rgb="FF323A45"/>
      <name val="Arial"/>
      <family val="2"/>
    </font>
    <font>
      <b/>
      <sz val="14"/>
      <color rgb="FF323A45"/>
      <name val="Arial"/>
      <family val="2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Down">
        <bgColor theme="9" tint="0.799951170384838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999999"/>
      </bottom>
      <diagonal/>
    </border>
    <border>
      <left/>
      <right/>
      <top style="medium">
        <color indexed="64"/>
      </top>
      <bottom style="medium">
        <color rgb="FF999999"/>
      </bottom>
      <diagonal/>
    </border>
    <border>
      <left/>
      <right style="medium">
        <color indexed="64"/>
      </right>
      <top style="medium">
        <color indexed="64"/>
      </top>
      <bottom style="medium">
        <color rgb="FF99999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999999"/>
      </right>
      <top/>
      <bottom style="medium">
        <color rgb="FF999999"/>
      </bottom>
      <diagonal/>
    </border>
    <border>
      <left style="medium">
        <color indexed="64"/>
      </left>
      <right style="medium">
        <color rgb="FF999999"/>
      </right>
      <top/>
      <bottom style="medium">
        <color indexed="64"/>
      </bottom>
      <diagonal/>
    </border>
    <border>
      <left/>
      <right style="medium">
        <color rgb="FF999999"/>
      </right>
      <top/>
      <bottom style="medium">
        <color indexed="64"/>
      </bottom>
      <diagonal/>
    </border>
    <border>
      <left style="medium">
        <color indexed="64"/>
      </left>
      <right style="medium">
        <color rgb="FF999999"/>
      </right>
      <top style="medium">
        <color rgb="FF999999"/>
      </top>
      <bottom style="double">
        <color indexed="64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double">
        <color indexed="64"/>
      </bottom>
      <diagonal/>
    </border>
    <border>
      <left style="medium">
        <color rgb="FF999999"/>
      </left>
      <right style="medium">
        <color indexed="64"/>
      </right>
      <top style="medium">
        <color rgb="FF99999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rgb="FF999999"/>
      </right>
      <top style="medium">
        <color indexed="64"/>
      </top>
      <bottom style="thick">
        <color rgb="FF666666"/>
      </bottom>
      <diagonal/>
    </border>
    <border>
      <left/>
      <right style="medium">
        <color indexed="64"/>
      </right>
      <top style="medium">
        <color indexed="64"/>
      </top>
      <bottom style="thick">
        <color rgb="FF666666"/>
      </bottom>
      <diagonal/>
    </border>
    <border>
      <left/>
      <right style="medium">
        <color indexed="64"/>
      </right>
      <top/>
      <bottom style="medium">
        <color rgb="FF999999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rgb="FF999999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rgb="FF999999"/>
      </right>
      <top style="medium">
        <color rgb="FF999999"/>
      </top>
      <bottom style="double">
        <color indexed="64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 style="medium">
        <color rgb="FF999999"/>
      </right>
      <top/>
      <bottom style="thick">
        <color rgb="FF666666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</borders>
  <cellStyleXfs count="2">
    <xf numFmtId="0" fontId="0" fillId="0" borderId="0"/>
    <xf numFmtId="0" fontId="21" fillId="0" borderId="0"/>
  </cellStyleXfs>
  <cellXfs count="274">
    <xf numFmtId="0" fontId="0" fillId="0" borderId="0" xfId="0"/>
    <xf numFmtId="0" fontId="0" fillId="0" borderId="0" xfId="0" applyAlignment="1">
      <alignment vertical="center"/>
    </xf>
    <xf numFmtId="15" fontId="0" fillId="0" borderId="0" xfId="0" applyNumberForma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9" fillId="0" borderId="0" xfId="0" applyFont="1"/>
    <xf numFmtId="6" fontId="9" fillId="0" borderId="5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6" fontId="9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2" borderId="9" xfId="0" applyFont="1" applyFill="1" applyBorder="1" applyAlignment="1">
      <alignment vertical="center" wrapText="1"/>
    </xf>
    <xf numFmtId="6" fontId="11" fillId="0" borderId="1" xfId="0" applyNumberFormat="1" applyFont="1" applyBorder="1" applyAlignment="1">
      <alignment horizontal="center"/>
    </xf>
    <xf numFmtId="0" fontId="0" fillId="2" borderId="0" xfId="0" applyFill="1"/>
    <xf numFmtId="164" fontId="9" fillId="0" borderId="4" xfId="0" applyNumberFormat="1" applyFont="1" applyBorder="1" applyAlignment="1">
      <alignment vertical="center" wrapText="1"/>
    </xf>
    <xf numFmtId="164" fontId="6" fillId="2" borderId="9" xfId="0" applyNumberFormat="1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164" fontId="6" fillId="2" borderId="10" xfId="0" applyNumberFormat="1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vertical="center" wrapText="1"/>
    </xf>
    <xf numFmtId="8" fontId="6" fillId="2" borderId="2" xfId="0" applyNumberFormat="1" applyFont="1" applyFill="1" applyBorder="1" applyAlignment="1">
      <alignment horizontal="right" vertical="center" wrapText="1"/>
    </xf>
    <xf numFmtId="0" fontId="9" fillId="0" borderId="15" xfId="0" applyFont="1" applyBorder="1"/>
    <xf numFmtId="0" fontId="9" fillId="0" borderId="16" xfId="0" applyFont="1" applyBorder="1" applyAlignment="1">
      <alignment vertical="center" wrapText="1"/>
    </xf>
    <xf numFmtId="8" fontId="9" fillId="0" borderId="15" xfId="0" applyNumberFormat="1" applyFont="1" applyBorder="1"/>
    <xf numFmtId="0" fontId="3" fillId="0" borderId="16" xfId="0" applyFont="1" applyBorder="1" applyAlignment="1">
      <alignment vertical="center" wrapText="1"/>
    </xf>
    <xf numFmtId="0" fontId="9" fillId="4" borderId="17" xfId="0" applyFont="1" applyFill="1" applyBorder="1" applyAlignment="1">
      <alignment vertical="center" wrapText="1"/>
    </xf>
    <xf numFmtId="8" fontId="9" fillId="0" borderId="4" xfId="0" applyNumberFormat="1" applyFont="1" applyBorder="1"/>
    <xf numFmtId="0" fontId="9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8" fontId="13" fillId="4" borderId="4" xfId="0" applyNumberFormat="1" applyFont="1" applyFill="1" applyBorder="1"/>
    <xf numFmtId="164" fontId="9" fillId="0" borderId="4" xfId="0" applyNumberFormat="1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8" fontId="6" fillId="3" borderId="2" xfId="0" applyNumberFormat="1" applyFont="1" applyFill="1" applyBorder="1" applyAlignment="1">
      <alignment horizontal="right" vertical="center" wrapText="1"/>
    </xf>
    <xf numFmtId="0" fontId="0" fillId="0" borderId="3" xfId="0" applyFill="1" applyBorder="1" applyAlignment="1">
      <alignment vertical="center" wrapText="1"/>
    </xf>
    <xf numFmtId="8" fontId="9" fillId="0" borderId="15" xfId="0" applyNumberFormat="1" applyFont="1" applyFill="1" applyBorder="1"/>
    <xf numFmtId="0" fontId="3" fillId="0" borderId="24" xfId="0" applyFont="1" applyBorder="1" applyAlignment="1">
      <alignment vertical="center"/>
    </xf>
    <xf numFmtId="0" fontId="9" fillId="0" borderId="25" xfId="0" applyFont="1" applyFill="1" applyBorder="1"/>
    <xf numFmtId="0" fontId="0" fillId="0" borderId="7" xfId="0" applyFill="1" applyBorder="1"/>
    <xf numFmtId="164" fontId="0" fillId="0" borderId="0" xfId="0" applyNumberFormat="1"/>
    <xf numFmtId="0" fontId="14" fillId="6" borderId="1" xfId="0" applyFont="1" applyFill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164" fontId="15" fillId="6" borderId="6" xfId="0" applyNumberFormat="1" applyFont="1" applyFill="1" applyBorder="1" applyAlignment="1">
      <alignment horizontal="center" vertical="center" wrapText="1"/>
    </xf>
    <xf numFmtId="165" fontId="16" fillId="6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9" fontId="17" fillId="6" borderId="1" xfId="0" applyNumberFormat="1" applyFont="1" applyFill="1" applyBorder="1" applyAlignment="1">
      <alignment horizontal="center" vertical="center"/>
    </xf>
    <xf numFmtId="164" fontId="17" fillId="4" borderId="27" xfId="0" applyNumberFormat="1" applyFont="1" applyFill="1" applyBorder="1" applyAlignment="1">
      <alignment horizontal="center" vertical="center"/>
    </xf>
    <xf numFmtId="164" fontId="17" fillId="4" borderId="28" xfId="0" applyNumberFormat="1" applyFont="1" applyFill="1" applyBorder="1" applyAlignment="1">
      <alignment horizontal="center" vertical="center"/>
    </xf>
    <xf numFmtId="164" fontId="17" fillId="0" borderId="29" xfId="0" applyNumberFormat="1" applyFont="1" applyBorder="1" applyAlignment="1">
      <alignment horizontal="center" vertical="center"/>
    </xf>
    <xf numFmtId="164" fontId="17" fillId="0" borderId="30" xfId="0" applyNumberFormat="1" applyFont="1" applyBorder="1" applyAlignment="1">
      <alignment horizontal="center" vertical="center"/>
    </xf>
    <xf numFmtId="164" fontId="17" fillId="0" borderId="27" xfId="0" applyNumberFormat="1" applyFont="1" applyBorder="1" applyAlignment="1">
      <alignment horizontal="center" vertical="center"/>
    </xf>
    <xf numFmtId="165" fontId="18" fillId="0" borderId="31" xfId="0" applyNumberFormat="1" applyFont="1" applyBorder="1" applyAlignment="1">
      <alignment horizontal="center" vertical="center"/>
    </xf>
    <xf numFmtId="0" fontId="19" fillId="0" borderId="0" xfId="0" applyFont="1"/>
    <xf numFmtId="9" fontId="17" fillId="6" borderId="8" xfId="0" applyNumberFormat="1" applyFont="1" applyFill="1" applyBorder="1" applyAlignment="1">
      <alignment horizontal="center" vertical="center"/>
    </xf>
    <xf numFmtId="164" fontId="17" fillId="4" borderId="32" xfId="0" applyNumberFormat="1" applyFont="1" applyFill="1" applyBorder="1" applyAlignment="1">
      <alignment horizontal="center" vertical="center"/>
    </xf>
    <xf numFmtId="164" fontId="17" fillId="4" borderId="33" xfId="0" applyNumberFormat="1" applyFont="1" applyFill="1" applyBorder="1" applyAlignment="1">
      <alignment horizontal="center" vertical="center"/>
    </xf>
    <xf numFmtId="164" fontId="17" fillId="0" borderId="34" xfId="0" applyNumberFormat="1" applyFont="1" applyBorder="1" applyAlignment="1">
      <alignment horizontal="center" vertical="center"/>
    </xf>
    <xf numFmtId="164" fontId="17" fillId="0" borderId="35" xfId="0" applyNumberFormat="1" applyFont="1" applyBorder="1" applyAlignment="1">
      <alignment horizontal="center" vertical="center"/>
    </xf>
    <xf numFmtId="164" fontId="17" fillId="0" borderId="36" xfId="0" applyNumberFormat="1" applyFont="1" applyBorder="1" applyAlignment="1">
      <alignment horizontal="center" vertical="center"/>
    </xf>
    <xf numFmtId="164" fontId="17" fillId="0" borderId="37" xfId="0" applyNumberFormat="1" applyFont="1" applyBorder="1" applyAlignment="1">
      <alignment horizontal="center" vertical="center"/>
    </xf>
    <xf numFmtId="165" fontId="18" fillId="0" borderId="38" xfId="0" applyNumberFormat="1" applyFont="1" applyBorder="1" applyAlignment="1">
      <alignment horizontal="center" vertical="center"/>
    </xf>
    <xf numFmtId="164" fontId="17" fillId="0" borderId="33" xfId="0" applyNumberFormat="1" applyFont="1" applyBorder="1" applyAlignment="1">
      <alignment horizontal="center" vertical="center"/>
    </xf>
    <xf numFmtId="164" fontId="17" fillId="0" borderId="39" xfId="0" applyNumberFormat="1" applyFont="1" applyBorder="1" applyAlignment="1">
      <alignment horizontal="center" vertical="center"/>
    </xf>
    <xf numFmtId="164" fontId="17" fillId="0" borderId="32" xfId="0" applyNumberFormat="1" applyFont="1" applyBorder="1" applyAlignment="1">
      <alignment horizontal="center" vertical="center"/>
    </xf>
    <xf numFmtId="164" fontId="17" fillId="6" borderId="40" xfId="0" applyNumberFormat="1" applyFont="1" applyFill="1" applyBorder="1" applyAlignment="1">
      <alignment horizontal="center" vertical="center"/>
    </xf>
    <xf numFmtId="164" fontId="17" fillId="6" borderId="31" xfId="0" applyNumberFormat="1" applyFont="1" applyFill="1" applyBorder="1" applyAlignment="1">
      <alignment horizontal="center" vertical="center"/>
    </xf>
    <xf numFmtId="165" fontId="17" fillId="0" borderId="38" xfId="0" applyNumberFormat="1" applyFont="1" applyBorder="1" applyAlignment="1">
      <alignment horizontal="center" vertical="center"/>
    </xf>
    <xf numFmtId="0" fontId="20" fillId="0" borderId="0" xfId="0" applyFont="1"/>
    <xf numFmtId="164" fontId="17" fillId="6" borderId="32" xfId="0" applyNumberFormat="1" applyFont="1" applyFill="1" applyBorder="1" applyAlignment="1">
      <alignment horizontal="center" vertical="center"/>
    </xf>
    <xf numFmtId="165" fontId="17" fillId="4" borderId="38" xfId="0" applyNumberFormat="1" applyFont="1" applyFill="1" applyBorder="1" applyAlignment="1">
      <alignment horizontal="center" vertical="center"/>
    </xf>
    <xf numFmtId="9" fontId="17" fillId="6" borderId="6" xfId="0" applyNumberFormat="1" applyFont="1" applyFill="1" applyBorder="1" applyAlignment="1">
      <alignment horizontal="center" vertical="center"/>
    </xf>
    <xf numFmtId="164" fontId="17" fillId="0" borderId="41" xfId="0" applyNumberFormat="1" applyFont="1" applyBorder="1" applyAlignment="1">
      <alignment horizontal="center" vertical="center"/>
    </xf>
    <xf numFmtId="164" fontId="17" fillId="0" borderId="42" xfId="0" applyNumberFormat="1" applyFont="1" applyBorder="1" applyAlignment="1">
      <alignment horizontal="center" vertical="center"/>
    </xf>
    <xf numFmtId="164" fontId="17" fillId="0" borderId="43" xfId="0" applyNumberFormat="1" applyFont="1" applyBorder="1" applyAlignment="1">
      <alignment horizontal="center" vertical="center"/>
    </xf>
    <xf numFmtId="164" fontId="17" fillId="0" borderId="44" xfId="0" applyNumberFormat="1" applyFont="1" applyBorder="1" applyAlignment="1">
      <alignment horizontal="center" vertical="center"/>
    </xf>
    <xf numFmtId="164" fontId="17" fillId="6" borderId="41" xfId="0" applyNumberFormat="1" applyFont="1" applyFill="1" applyBorder="1" applyAlignment="1">
      <alignment horizontal="center" vertical="center"/>
    </xf>
    <xf numFmtId="165" fontId="17" fillId="0" borderId="45" xfId="0" applyNumberFormat="1" applyFont="1" applyBorder="1" applyAlignment="1">
      <alignment horizontal="center" vertical="center"/>
    </xf>
    <xf numFmtId="4" fontId="15" fillId="6" borderId="1" xfId="1" applyNumberFormat="1" applyFont="1" applyFill="1" applyBorder="1" applyAlignment="1">
      <alignment horizontal="center" vertical="center"/>
    </xf>
    <xf numFmtId="9" fontId="15" fillId="6" borderId="6" xfId="1" applyNumberFormat="1" applyFont="1" applyFill="1" applyBorder="1" applyAlignment="1">
      <alignment horizontal="center" vertical="center" wrapText="1"/>
    </xf>
    <xf numFmtId="9" fontId="15" fillId="6" borderId="1" xfId="1" applyNumberFormat="1" applyFont="1" applyFill="1" applyBorder="1" applyAlignment="1">
      <alignment horizontal="center" vertical="center" wrapText="1"/>
    </xf>
    <xf numFmtId="4" fontId="17" fillId="0" borderId="49" xfId="1" applyNumberFormat="1" applyFont="1" applyBorder="1" applyAlignment="1">
      <alignment horizontal="center" vertical="center"/>
    </xf>
    <xf numFmtId="4" fontId="17" fillId="0" borderId="50" xfId="1" applyNumberFormat="1" applyFont="1" applyBorder="1" applyAlignment="1">
      <alignment horizontal="center" vertical="center"/>
    </xf>
    <xf numFmtId="4" fontId="17" fillId="0" borderId="51" xfId="1" applyNumberFormat="1" applyFont="1" applyBorder="1" applyAlignment="1">
      <alignment horizontal="center" vertical="center"/>
    </xf>
    <xf numFmtId="4" fontId="17" fillId="0" borderId="27" xfId="1" applyNumberFormat="1" applyFont="1" applyBorder="1" applyAlignment="1">
      <alignment horizontal="center" vertical="center"/>
    </xf>
    <xf numFmtId="4" fontId="17" fillId="0" borderId="52" xfId="1" applyNumberFormat="1" applyFont="1" applyBorder="1" applyAlignment="1">
      <alignment horizontal="center" vertical="center"/>
    </xf>
    <xf numFmtId="4" fontId="15" fillId="6" borderId="1" xfId="0" applyNumberFormat="1" applyFont="1" applyFill="1" applyBorder="1" applyAlignment="1">
      <alignment horizontal="center" vertical="center" wrapText="1"/>
    </xf>
    <xf numFmtId="4" fontId="17" fillId="0" borderId="39" xfId="1" applyNumberFormat="1" applyFont="1" applyBorder="1" applyAlignment="1">
      <alignment horizontal="center" vertical="center"/>
    </xf>
    <xf numFmtId="4" fontId="17" fillId="0" borderId="53" xfId="1" applyNumberFormat="1" applyFont="1" applyBorder="1" applyAlignment="1">
      <alignment horizontal="center" vertical="center"/>
    </xf>
    <xf numFmtId="4" fontId="17" fillId="0" borderId="32" xfId="1" applyNumberFormat="1" applyFont="1" applyBorder="1" applyAlignment="1">
      <alignment horizontal="center" vertical="center"/>
    </xf>
    <xf numFmtId="4" fontId="17" fillId="0" borderId="54" xfId="1" applyNumberFormat="1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4" fontId="17" fillId="0" borderId="31" xfId="1" applyNumberFormat="1" applyFont="1" applyBorder="1" applyAlignment="1">
      <alignment horizontal="center" vertical="center"/>
    </xf>
    <xf numFmtId="4" fontId="17" fillId="0" borderId="55" xfId="1" applyNumberFormat="1" applyFont="1" applyBorder="1" applyAlignment="1">
      <alignment horizontal="center" vertical="center"/>
    </xf>
    <xf numFmtId="4" fontId="17" fillId="0" borderId="56" xfId="1" applyNumberFormat="1" applyFont="1" applyBorder="1" applyAlignment="1">
      <alignment horizontal="center" vertical="center"/>
    </xf>
    <xf numFmtId="4" fontId="17" fillId="0" borderId="41" xfId="1" applyNumberFormat="1" applyFont="1" applyBorder="1" applyAlignment="1">
      <alignment horizontal="center" vertical="center"/>
    </xf>
    <xf numFmtId="4" fontId="17" fillId="0" borderId="57" xfId="1" applyNumberFormat="1" applyFont="1" applyBorder="1" applyAlignment="1">
      <alignment horizontal="center" vertical="center"/>
    </xf>
    <xf numFmtId="4" fontId="15" fillId="0" borderId="58" xfId="1" applyNumberFormat="1" applyFont="1" applyBorder="1" applyAlignment="1">
      <alignment horizontal="center"/>
    </xf>
    <xf numFmtId="4" fontId="17" fillId="0" borderId="33" xfId="1" applyNumberFormat="1" applyFont="1" applyBorder="1" applyAlignment="1">
      <alignment horizontal="center" vertical="center"/>
    </xf>
    <xf numFmtId="4" fontId="17" fillId="0" borderId="35" xfId="0" applyNumberFormat="1" applyFont="1" applyBorder="1" applyAlignment="1" applyProtection="1">
      <alignment horizontal="center" vertical="center"/>
      <protection locked="0"/>
    </xf>
    <xf numFmtId="4" fontId="15" fillId="7" borderId="48" xfId="1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4" fontId="17" fillId="0" borderId="40" xfId="1" applyNumberFormat="1" applyFont="1" applyBorder="1" applyAlignment="1">
      <alignment horizontal="center" vertical="center"/>
    </xf>
    <xf numFmtId="4" fontId="17" fillId="0" borderId="49" xfId="0" applyNumberFormat="1" applyFont="1" applyBorder="1" applyAlignment="1" applyProtection="1">
      <alignment horizontal="center" vertical="center"/>
      <protection locked="0"/>
    </xf>
    <xf numFmtId="4" fontId="17" fillId="0" borderId="63" xfId="0" applyNumberFormat="1" applyFont="1" applyBorder="1" applyAlignment="1" applyProtection="1">
      <alignment horizontal="center" vertical="center"/>
      <protection locked="0"/>
    </xf>
    <xf numFmtId="4" fontId="17" fillId="0" borderId="64" xfId="1" applyNumberFormat="1" applyFont="1" applyBorder="1" applyAlignment="1">
      <alignment horizontal="center" vertical="center"/>
    </xf>
    <xf numFmtId="4" fontId="15" fillId="0" borderId="41" xfId="1" applyNumberFormat="1" applyFont="1" applyBorder="1" applyAlignment="1">
      <alignment horizontal="center" vertical="center"/>
    </xf>
    <xf numFmtId="4" fontId="15" fillId="0" borderId="42" xfId="1" applyNumberFormat="1" applyFont="1" applyBorder="1" applyAlignment="1">
      <alignment horizontal="center" vertical="center"/>
    </xf>
    <xf numFmtId="4" fontId="15" fillId="0" borderId="44" xfId="0" applyNumberFormat="1" applyFont="1" applyBorder="1" applyAlignment="1">
      <alignment horizontal="center" vertical="center"/>
    </xf>
    <xf numFmtId="0" fontId="23" fillId="4" borderId="27" xfId="0" applyFont="1" applyFill="1" applyBorder="1" applyAlignment="1">
      <alignment vertical="center" wrapText="1"/>
    </xf>
    <xf numFmtId="0" fontId="23" fillId="4" borderId="29" xfId="0" applyFont="1" applyFill="1" applyBorder="1" applyAlignment="1">
      <alignment vertical="center" wrapText="1"/>
    </xf>
    <xf numFmtId="0" fontId="15" fillId="4" borderId="29" xfId="1" applyFont="1" applyFill="1" applyBorder="1" applyAlignment="1">
      <alignment horizontal="center" vertical="center" wrapText="1"/>
    </xf>
    <xf numFmtId="0" fontId="15" fillId="4" borderId="69" xfId="1" applyFont="1" applyFill="1" applyBorder="1" applyAlignment="1">
      <alignment vertical="center" wrapText="1"/>
    </xf>
    <xf numFmtId="0" fontId="15" fillId="4" borderId="32" xfId="1" applyFont="1" applyFill="1" applyBorder="1" applyAlignment="1">
      <alignment vertical="center" wrapText="1"/>
    </xf>
    <xf numFmtId="0" fontId="15" fillId="4" borderId="34" xfId="1" applyFont="1" applyFill="1" applyBorder="1" applyAlignment="1">
      <alignment vertical="center" wrapText="1"/>
    </xf>
    <xf numFmtId="0" fontId="15" fillId="4" borderId="53" xfId="1" applyFont="1" applyFill="1" applyBorder="1" applyAlignment="1">
      <alignment vertical="center" wrapText="1"/>
    </xf>
    <xf numFmtId="4" fontId="15" fillId="0" borderId="39" xfId="0" applyNumberFormat="1" applyFont="1" applyBorder="1" applyAlignment="1">
      <alignment horizontal="center" vertical="center" wrapText="1"/>
    </xf>
    <xf numFmtId="0" fontId="15" fillId="4" borderId="32" xfId="1" applyFont="1" applyFill="1" applyBorder="1" applyAlignment="1">
      <alignment horizontal="center" vertical="center" wrapText="1"/>
    </xf>
    <xf numFmtId="0" fontId="22" fillId="4" borderId="34" xfId="1" applyFont="1" applyFill="1" applyBorder="1" applyAlignment="1">
      <alignment horizontal="center" vertical="center" wrapText="1"/>
    </xf>
    <xf numFmtId="4" fontId="17" fillId="4" borderId="34" xfId="0" applyNumberFormat="1" applyFont="1" applyFill="1" applyBorder="1" applyAlignment="1">
      <alignment horizontal="center" vertical="center"/>
    </xf>
    <xf numFmtId="0" fontId="22" fillId="4" borderId="53" xfId="0" applyFont="1" applyFill="1" applyBorder="1"/>
    <xf numFmtId="4" fontId="17" fillId="0" borderId="39" xfId="0" applyNumberFormat="1" applyFont="1" applyBorder="1" applyAlignment="1">
      <alignment horizontal="center" vertical="center"/>
    </xf>
    <xf numFmtId="0" fontId="15" fillId="4" borderId="41" xfId="0" applyFont="1" applyFill="1" applyBorder="1" applyAlignment="1">
      <alignment vertical="center"/>
    </xf>
    <xf numFmtId="0" fontId="15" fillId="4" borderId="42" xfId="0" applyFont="1" applyFill="1" applyBorder="1" applyAlignment="1">
      <alignment vertical="center"/>
    </xf>
    <xf numFmtId="4" fontId="17" fillId="4" borderId="7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27" fillId="0" borderId="5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right" vertical="center" wrapText="1"/>
    </xf>
    <xf numFmtId="0" fontId="9" fillId="2" borderId="16" xfId="0" applyFont="1" applyFill="1" applyBorder="1" applyAlignment="1">
      <alignment vertical="center" wrapText="1"/>
    </xf>
    <xf numFmtId="8" fontId="9" fillId="2" borderId="15" xfId="0" applyNumberFormat="1" applyFont="1" applyFill="1" applyBorder="1"/>
    <xf numFmtId="0" fontId="9" fillId="0" borderId="3" xfId="0" applyFont="1" applyFill="1" applyBorder="1" applyAlignment="1">
      <alignment vertical="center" wrapText="1"/>
    </xf>
    <xf numFmtId="4" fontId="17" fillId="0" borderId="36" xfId="1" applyNumberFormat="1" applyFont="1" applyBorder="1" applyAlignment="1">
      <alignment horizontal="center" vertical="center"/>
    </xf>
    <xf numFmtId="4" fontId="15" fillId="7" borderId="2" xfId="1" applyNumberFormat="1" applyFont="1" applyFill="1" applyBorder="1" applyAlignment="1">
      <alignment horizontal="center" vertical="center"/>
    </xf>
    <xf numFmtId="4" fontId="15" fillId="0" borderId="2" xfId="0" applyNumberFormat="1" applyFont="1" applyBorder="1" applyAlignment="1" applyProtection="1">
      <alignment horizontal="center" vertical="center"/>
      <protection locked="0"/>
    </xf>
    <xf numFmtId="0" fontId="23" fillId="8" borderId="47" xfId="0" applyFont="1" applyFill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4" fontId="17" fillId="0" borderId="2" xfId="0" applyNumberFormat="1" applyFont="1" applyBorder="1" applyAlignment="1" applyProtection="1">
      <alignment horizontal="center" vertical="center"/>
      <protection locked="0"/>
    </xf>
    <xf numFmtId="4" fontId="17" fillId="4" borderId="4" xfId="0" applyNumberFormat="1" applyFont="1" applyFill="1" applyBorder="1" applyAlignment="1">
      <alignment horizontal="center" vertical="center"/>
    </xf>
    <xf numFmtId="0" fontId="5" fillId="0" borderId="75" xfId="0" applyFont="1" applyBorder="1" applyAlignment="1">
      <alignment vertical="center" wrapText="1"/>
    </xf>
    <xf numFmtId="0" fontId="5" fillId="0" borderId="76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164" fontId="27" fillId="3" borderId="77" xfId="0" applyNumberFormat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164" fontId="27" fillId="0" borderId="77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0" fillId="0" borderId="78" xfId="0" applyBorder="1" applyAlignment="1">
      <alignment vertical="center" wrapText="1"/>
    </xf>
    <xf numFmtId="164" fontId="27" fillId="0" borderId="79" xfId="0" applyNumberFormat="1" applyFont="1" applyFill="1" applyBorder="1" applyAlignment="1">
      <alignment horizontal="center" vertical="center" wrapText="1"/>
    </xf>
    <xf numFmtId="164" fontId="27" fillId="0" borderId="80" xfId="0" applyNumberFormat="1" applyFont="1" applyFill="1" applyBorder="1" applyAlignment="1">
      <alignment horizontal="center" vertical="center" wrapText="1"/>
    </xf>
    <xf numFmtId="164" fontId="27" fillId="0" borderId="20" xfId="0" applyNumberFormat="1" applyFont="1" applyFill="1" applyBorder="1" applyAlignment="1">
      <alignment horizontal="center" vertical="center" wrapText="1"/>
    </xf>
    <xf numFmtId="164" fontId="27" fillId="0" borderId="81" xfId="0" applyNumberFormat="1" applyFont="1" applyFill="1" applyBorder="1" applyAlignment="1">
      <alignment horizontal="center" vertical="center" wrapText="1"/>
    </xf>
    <xf numFmtId="164" fontId="27" fillId="0" borderId="2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6" fontId="3" fillId="11" borderId="5" xfId="0" applyNumberFormat="1" applyFont="1" applyFill="1" applyBorder="1" applyAlignment="1">
      <alignment horizontal="center" vertical="center" wrapText="1"/>
    </xf>
    <xf numFmtId="6" fontId="3" fillId="0" borderId="5" xfId="0" applyNumberFormat="1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3" fillId="2" borderId="82" xfId="0" applyFont="1" applyFill="1" applyBorder="1" applyAlignment="1">
      <alignment vertical="center" wrapText="1"/>
    </xf>
    <xf numFmtId="0" fontId="34" fillId="2" borderId="83" xfId="0" applyFont="1" applyFill="1" applyBorder="1" applyAlignment="1">
      <alignment horizontal="center" vertical="center" wrapText="1"/>
    </xf>
    <xf numFmtId="0" fontId="35" fillId="2" borderId="84" xfId="0" applyFont="1" applyFill="1" applyBorder="1" applyAlignment="1">
      <alignment vertical="center" wrapText="1"/>
    </xf>
    <xf numFmtId="6" fontId="36" fillId="2" borderId="5" xfId="0" applyNumberFormat="1" applyFont="1" applyFill="1" applyBorder="1" applyAlignment="1">
      <alignment horizontal="center" vertical="center" wrapText="1"/>
    </xf>
    <xf numFmtId="8" fontId="36" fillId="2" borderId="5" xfId="0" applyNumberFormat="1" applyFont="1" applyFill="1" applyBorder="1" applyAlignment="1">
      <alignment horizontal="center" vertical="center" wrapText="1"/>
    </xf>
    <xf numFmtId="0" fontId="37" fillId="2" borderId="84" xfId="0" applyFont="1" applyFill="1" applyBorder="1" applyAlignment="1">
      <alignment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4" fillId="2" borderId="84" xfId="0" applyFont="1" applyFill="1" applyBorder="1" applyAlignment="1">
      <alignment horizontal="center" vertical="center" wrapText="1"/>
    </xf>
    <xf numFmtId="0" fontId="37" fillId="12" borderId="84" xfId="0" applyFont="1" applyFill="1" applyBorder="1" applyAlignment="1">
      <alignment vertical="center" wrapText="1"/>
    </xf>
    <xf numFmtId="0" fontId="36" fillId="12" borderId="5" xfId="0" applyFont="1" applyFill="1" applyBorder="1" applyAlignment="1">
      <alignment horizontal="center" vertical="center" wrapText="1"/>
    </xf>
    <xf numFmtId="0" fontId="32" fillId="13" borderId="0" xfId="0" applyFont="1" applyFill="1" applyAlignment="1">
      <alignment horizontal="center" vertical="center"/>
    </xf>
    <xf numFmtId="0" fontId="36" fillId="13" borderId="0" xfId="0" applyFont="1" applyFill="1" applyAlignment="1">
      <alignment horizontal="center" vertical="center"/>
    </xf>
    <xf numFmtId="0" fontId="33" fillId="13" borderId="6" xfId="0" applyFont="1" applyFill="1" applyBorder="1" applyAlignment="1">
      <alignment vertical="center" wrapText="1"/>
    </xf>
    <xf numFmtId="0" fontId="39" fillId="13" borderId="3" xfId="0" applyFont="1" applyFill="1" applyBorder="1" applyAlignment="1">
      <alignment horizontal="center" vertical="center" wrapText="1"/>
    </xf>
    <xf numFmtId="0" fontId="40" fillId="13" borderId="3" xfId="0" applyFont="1" applyFill="1" applyBorder="1" applyAlignment="1">
      <alignment vertical="center" wrapText="1"/>
    </xf>
    <xf numFmtId="6" fontId="36" fillId="13" borderId="4" xfId="0" applyNumberFormat="1" applyFont="1" applyFill="1" applyBorder="1" applyAlignment="1">
      <alignment horizontal="center" vertical="center" wrapText="1"/>
    </xf>
    <xf numFmtId="0" fontId="34" fillId="13" borderId="1" xfId="0" applyFont="1" applyFill="1" applyBorder="1" applyAlignment="1">
      <alignment horizontal="center" vertical="center" wrapText="1"/>
    </xf>
    <xf numFmtId="0" fontId="36" fillId="13" borderId="1" xfId="0" applyFont="1" applyFill="1" applyBorder="1" applyAlignment="1">
      <alignment horizontal="center" vertical="center" wrapText="1"/>
    </xf>
    <xf numFmtId="0" fontId="35" fillId="13" borderId="3" xfId="0" applyFont="1" applyFill="1" applyBorder="1" applyAlignment="1">
      <alignment vertical="center" wrapText="1"/>
    </xf>
    <xf numFmtId="164" fontId="26" fillId="5" borderId="10" xfId="0" applyNumberFormat="1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9" fillId="0" borderId="0" xfId="0" applyFont="1" applyFill="1" applyAlignment="1">
      <alignment horizontal="left" vertical="top" wrapText="1"/>
    </xf>
    <xf numFmtId="0" fontId="4" fillId="0" borderId="0" xfId="0" applyFont="1" applyAlignment="1">
      <alignment horizontal="center"/>
    </xf>
    <xf numFmtId="0" fontId="10" fillId="0" borderId="1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2" borderId="0" xfId="0" applyFill="1" applyAlignment="1"/>
    <xf numFmtId="0" fontId="9" fillId="0" borderId="23" xfId="0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left" vertical="top" wrapText="1"/>
    </xf>
    <xf numFmtId="0" fontId="9" fillId="0" borderId="26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15" fillId="6" borderId="47" xfId="1" applyFont="1" applyFill="1" applyBorder="1" applyAlignment="1">
      <alignment horizontal="center" vertical="center" wrapText="1"/>
    </xf>
    <xf numFmtId="0" fontId="15" fillId="6" borderId="48" xfId="1" applyFont="1" applyFill="1" applyBorder="1" applyAlignment="1">
      <alignment horizontal="center" vertical="center" wrapText="1"/>
    </xf>
    <xf numFmtId="0" fontId="15" fillId="6" borderId="2" xfId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7" fillId="6" borderId="25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22" fillId="0" borderId="11" xfId="0" applyFont="1" applyBorder="1" applyAlignment="1">
      <alignment wrapText="1"/>
    </xf>
    <xf numFmtId="0" fontId="22" fillId="0" borderId="7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46" xfId="0" applyFont="1" applyBorder="1" applyAlignment="1">
      <alignment wrapText="1"/>
    </xf>
    <xf numFmtId="0" fontId="22" fillId="0" borderId="4" xfId="0" applyFont="1" applyBorder="1" applyAlignment="1">
      <alignment wrapText="1"/>
    </xf>
    <xf numFmtId="0" fontId="15" fillId="7" borderId="26" xfId="0" applyFont="1" applyFill="1" applyBorder="1" applyAlignment="1">
      <alignment horizontal="center"/>
    </xf>
    <xf numFmtId="0" fontId="22" fillId="7" borderId="46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4" fontId="15" fillId="6" borderId="47" xfId="1" applyNumberFormat="1" applyFont="1" applyFill="1" applyBorder="1" applyAlignment="1">
      <alignment horizontal="center" vertical="center" wrapText="1"/>
    </xf>
    <xf numFmtId="0" fontId="15" fillId="6" borderId="25" xfId="1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59" xfId="1" applyFont="1" applyFill="1" applyBorder="1" applyAlignment="1">
      <alignment horizontal="center" vertical="center" wrapText="1"/>
    </xf>
    <xf numFmtId="0" fontId="15" fillId="6" borderId="60" xfId="0" applyFont="1" applyFill="1" applyBorder="1" applyAlignment="1">
      <alignment horizontal="center" vertical="center" wrapText="1"/>
    </xf>
    <xf numFmtId="0" fontId="15" fillId="6" borderId="61" xfId="0" applyFont="1" applyFill="1" applyBorder="1" applyAlignment="1">
      <alignment horizontal="center" vertical="center" wrapText="1"/>
    </xf>
    <xf numFmtId="0" fontId="15" fillId="6" borderId="60" xfId="1" applyFont="1" applyFill="1" applyBorder="1" applyAlignment="1">
      <alignment horizontal="center" vertical="center" wrapText="1"/>
    </xf>
    <xf numFmtId="0" fontId="15" fillId="6" borderId="61" xfId="1" applyFont="1" applyFill="1" applyBorder="1" applyAlignment="1">
      <alignment horizontal="center" vertical="center" wrapText="1"/>
    </xf>
    <xf numFmtId="4" fontId="17" fillId="4" borderId="62" xfId="1" applyNumberFormat="1" applyFont="1" applyFill="1" applyBorder="1" applyAlignment="1">
      <alignment horizontal="center" vertical="center"/>
    </xf>
    <xf numFmtId="4" fontId="17" fillId="4" borderId="51" xfId="1" applyNumberFormat="1" applyFont="1" applyFill="1" applyBorder="1" applyAlignment="1">
      <alignment horizontal="center" vertical="center"/>
    </xf>
    <xf numFmtId="4" fontId="17" fillId="0" borderId="64" xfId="0" applyNumberFormat="1" applyFont="1" applyBorder="1" applyAlignment="1">
      <alignment horizontal="center" vertical="center"/>
    </xf>
    <xf numFmtId="4" fontId="17" fillId="0" borderId="38" xfId="0" applyNumberFormat="1" applyFont="1" applyBorder="1" applyAlignment="1">
      <alignment horizontal="center" vertical="center"/>
    </xf>
    <xf numFmtId="0" fontId="15" fillId="7" borderId="47" xfId="0" applyFont="1" applyFill="1" applyBorder="1" applyAlignment="1">
      <alignment horizontal="center"/>
    </xf>
    <xf numFmtId="0" fontId="22" fillId="7" borderId="48" xfId="0" applyFont="1" applyFill="1" applyBorder="1" applyAlignment="1">
      <alignment horizontal="center"/>
    </xf>
    <xf numFmtId="0" fontId="22" fillId="6" borderId="47" xfId="1" applyFont="1" applyFill="1" applyBorder="1" applyAlignment="1">
      <alignment horizontal="center" vertical="center" wrapText="1"/>
    </xf>
    <xf numFmtId="0" fontId="22" fillId="6" borderId="48" xfId="1" applyFont="1" applyFill="1" applyBorder="1" applyAlignment="1">
      <alignment horizontal="center" vertical="center" wrapText="1"/>
    </xf>
    <xf numFmtId="0" fontId="22" fillId="6" borderId="2" xfId="1" applyFont="1" applyFill="1" applyBorder="1" applyAlignment="1">
      <alignment horizontal="center" vertical="center" wrapText="1"/>
    </xf>
    <xf numFmtId="0" fontId="15" fillId="6" borderId="65" xfId="1" applyFont="1" applyFill="1" applyBorder="1" applyAlignment="1">
      <alignment horizontal="center" vertical="center" wrapText="1"/>
    </xf>
    <xf numFmtId="0" fontId="15" fillId="6" borderId="66" xfId="1" applyFont="1" applyFill="1" applyBorder="1" applyAlignment="1">
      <alignment horizontal="center" vertical="center" wrapText="1"/>
    </xf>
    <xf numFmtId="0" fontId="15" fillId="6" borderId="67" xfId="1" applyFont="1" applyFill="1" applyBorder="1" applyAlignment="1">
      <alignment horizontal="center" vertical="center" wrapText="1"/>
    </xf>
    <xf numFmtId="4" fontId="17" fillId="0" borderId="43" xfId="0" applyNumberFormat="1" applyFont="1" applyBorder="1" applyAlignment="1">
      <alignment horizontal="center" vertical="center"/>
    </xf>
    <xf numFmtId="4" fontId="17" fillId="0" borderId="68" xfId="0" applyNumberFormat="1" applyFont="1" applyBorder="1" applyAlignment="1">
      <alignment horizontal="center" vertical="center"/>
    </xf>
    <xf numFmtId="0" fontId="15" fillId="7" borderId="47" xfId="0" applyFont="1" applyFill="1" applyBorder="1" applyAlignment="1">
      <alignment horizontal="center" vertical="center"/>
    </xf>
    <xf numFmtId="0" fontId="15" fillId="7" borderId="48" xfId="0" applyFont="1" applyFill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7" borderId="47" xfId="1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0" fontId="15" fillId="6" borderId="71" xfId="1" applyFont="1" applyFill="1" applyBorder="1" applyAlignment="1">
      <alignment horizontal="center" vertical="center" wrapText="1"/>
    </xf>
    <xf numFmtId="0" fontId="15" fillId="6" borderId="72" xfId="1" applyFont="1" applyFill="1" applyBorder="1" applyAlignment="1">
      <alignment horizontal="center" vertical="center" wrapText="1"/>
    </xf>
    <xf numFmtId="0" fontId="15" fillId="6" borderId="73" xfId="1" applyFont="1" applyFill="1" applyBorder="1" applyAlignment="1">
      <alignment horizontal="center" vertical="center" wrapText="1"/>
    </xf>
    <xf numFmtId="4" fontId="17" fillId="4" borderId="74" xfId="1" applyNumberFormat="1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4" borderId="47" xfId="1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/>
    </xf>
    <xf numFmtId="0" fontId="15" fillId="4" borderId="46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4" fillId="2" borderId="82" xfId="0" applyFont="1" applyFill="1" applyBorder="1" applyAlignment="1">
      <alignment horizontal="center" vertical="center" wrapText="1"/>
    </xf>
    <xf numFmtId="0" fontId="34" fillId="2" borderId="83" xfId="0" applyFont="1" applyFill="1" applyBorder="1" applyAlignment="1">
      <alignment horizontal="center" vertical="center" wrapText="1"/>
    </xf>
    <xf numFmtId="0" fontId="38" fillId="13" borderId="6" xfId="0" applyFont="1" applyFill="1" applyBorder="1" applyAlignment="1">
      <alignment horizontal="center" vertical="center" wrapText="1"/>
    </xf>
    <xf numFmtId="0" fontId="38" fillId="1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Normal="100" workbookViewId="0">
      <selection activeCell="G7" sqref="G7"/>
    </sheetView>
  </sheetViews>
  <sheetFormatPr defaultRowHeight="15" x14ac:dyDescent="0.25"/>
  <cols>
    <col min="1" max="1" width="26.140625" customWidth="1"/>
    <col min="2" max="2" width="15.140625" customWidth="1"/>
    <col min="3" max="3" width="11.42578125" customWidth="1"/>
    <col min="4" max="4" width="3.42578125" customWidth="1"/>
    <col min="5" max="5" width="26.140625" customWidth="1"/>
    <col min="6" max="6" width="15.42578125" customWidth="1"/>
    <col min="7" max="7" width="10.85546875" customWidth="1"/>
    <col min="8" max="8" width="20.42578125" customWidth="1"/>
    <col min="9" max="9" width="17.85546875" customWidth="1"/>
    <col min="10" max="11" width="10.140625" bestFit="1" customWidth="1"/>
  </cols>
  <sheetData>
    <row r="1" spans="1:12" ht="31.5" x14ac:dyDescent="0.4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5"/>
      <c r="K1" s="15"/>
      <c r="L1" s="15"/>
    </row>
    <row r="2" spans="1:12" x14ac:dyDescent="0.25">
      <c r="A2" s="1" t="s">
        <v>101</v>
      </c>
      <c r="B2" t="s">
        <v>36</v>
      </c>
      <c r="E2" t="s">
        <v>102</v>
      </c>
      <c r="G2" t="s">
        <v>134</v>
      </c>
      <c r="I2" s="2">
        <v>45274</v>
      </c>
    </row>
    <row r="3" spans="1:12" ht="15.75" thickBot="1" x14ac:dyDescent="0.3"/>
    <row r="4" spans="1:12" ht="38.25" thickBot="1" x14ac:dyDescent="0.3">
      <c r="A4" s="3" t="s">
        <v>1</v>
      </c>
      <c r="B4" s="4" t="s">
        <v>2</v>
      </c>
      <c r="C4" s="4" t="s">
        <v>3</v>
      </c>
      <c r="E4" s="147" t="s">
        <v>8</v>
      </c>
      <c r="F4" s="4" t="s">
        <v>2</v>
      </c>
      <c r="G4" s="4" t="s">
        <v>3</v>
      </c>
      <c r="H4" s="4" t="s">
        <v>9</v>
      </c>
      <c r="I4" s="148"/>
    </row>
    <row r="5" spans="1:12" ht="30.75" thickBot="1" x14ac:dyDescent="0.3">
      <c r="A5" s="5" t="s">
        <v>103</v>
      </c>
      <c r="B5" s="135">
        <v>0</v>
      </c>
      <c r="C5" s="152">
        <v>0</v>
      </c>
      <c r="E5" s="149" t="s">
        <v>10</v>
      </c>
      <c r="F5" s="189">
        <v>0</v>
      </c>
      <c r="G5" s="135">
        <v>0</v>
      </c>
      <c r="H5" s="8" t="s">
        <v>11</v>
      </c>
      <c r="I5" s="150">
        <v>174.7</v>
      </c>
    </row>
    <row r="6" spans="1:12" ht="16.5" thickBot="1" x14ac:dyDescent="0.3">
      <c r="A6" s="5" t="s">
        <v>104</v>
      </c>
      <c r="B6" s="135">
        <v>0</v>
      </c>
      <c r="C6" s="152">
        <v>0</v>
      </c>
      <c r="E6" s="151" t="s">
        <v>12</v>
      </c>
      <c r="F6" s="135">
        <v>0</v>
      </c>
      <c r="G6" s="135">
        <v>1400</v>
      </c>
      <c r="H6" s="8" t="s">
        <v>13</v>
      </c>
      <c r="I6" s="152">
        <v>0</v>
      </c>
    </row>
    <row r="7" spans="1:12" ht="30.75" thickBot="1" x14ac:dyDescent="0.3">
      <c r="A7" s="5" t="s">
        <v>105</v>
      </c>
      <c r="B7" s="135">
        <v>0</v>
      </c>
      <c r="C7" s="152">
        <v>0</v>
      </c>
      <c r="E7" s="151" t="s">
        <v>106</v>
      </c>
      <c r="F7" s="135">
        <v>0</v>
      </c>
      <c r="G7" s="135">
        <v>0</v>
      </c>
      <c r="H7" s="8" t="s">
        <v>108</v>
      </c>
      <c r="I7" s="152">
        <v>0</v>
      </c>
    </row>
    <row r="8" spans="1:12" ht="16.5" thickBot="1" x14ac:dyDescent="0.3">
      <c r="A8" s="5" t="s">
        <v>135</v>
      </c>
      <c r="B8" s="135">
        <v>0</v>
      </c>
      <c r="C8" s="152">
        <v>0</v>
      </c>
      <c r="E8" s="151" t="s">
        <v>106</v>
      </c>
      <c r="F8" s="135">
        <v>0</v>
      </c>
      <c r="G8" s="135">
        <v>0</v>
      </c>
      <c r="H8" s="8" t="s">
        <v>96</v>
      </c>
      <c r="I8" s="152">
        <v>3500</v>
      </c>
    </row>
    <row r="9" spans="1:12" ht="16.5" thickBot="1" x14ac:dyDescent="0.3">
      <c r="A9" s="5" t="s">
        <v>5</v>
      </c>
      <c r="B9" s="135">
        <v>0</v>
      </c>
      <c r="C9" s="152">
        <v>0</v>
      </c>
      <c r="E9" s="151" t="s">
        <v>99</v>
      </c>
      <c r="F9" s="135">
        <v>0</v>
      </c>
      <c r="G9" s="135">
        <v>0</v>
      </c>
      <c r="H9" s="8" t="s">
        <v>109</v>
      </c>
      <c r="I9" s="152">
        <v>0</v>
      </c>
    </row>
    <row r="10" spans="1:12" ht="32.25" thickBot="1" x14ac:dyDescent="0.3">
      <c r="A10" s="5" t="s">
        <v>4</v>
      </c>
      <c r="B10" s="135">
        <v>0</v>
      </c>
      <c r="C10" s="152">
        <v>0</v>
      </c>
      <c r="E10" s="151" t="s">
        <v>100</v>
      </c>
      <c r="F10" s="135">
        <v>0</v>
      </c>
      <c r="G10" s="135">
        <v>0</v>
      </c>
      <c r="H10" s="8"/>
      <c r="I10" s="152"/>
    </row>
    <row r="11" spans="1:12" ht="16.5" thickBot="1" x14ac:dyDescent="0.3">
      <c r="A11" s="5" t="s">
        <v>98</v>
      </c>
      <c r="B11" s="135">
        <v>0</v>
      </c>
      <c r="C11" s="152">
        <v>0</v>
      </c>
      <c r="E11" s="151" t="s">
        <v>107</v>
      </c>
      <c r="F11" s="135">
        <v>0</v>
      </c>
      <c r="G11" s="135">
        <v>0</v>
      </c>
      <c r="H11" s="8" t="s">
        <v>97</v>
      </c>
      <c r="I11" s="152">
        <v>0</v>
      </c>
    </row>
    <row r="12" spans="1:12" ht="16.5" thickBot="1" x14ac:dyDescent="0.3">
      <c r="A12" s="39" t="s">
        <v>34</v>
      </c>
      <c r="B12" s="135">
        <v>0</v>
      </c>
      <c r="C12" s="152">
        <v>0</v>
      </c>
      <c r="E12" s="151" t="s">
        <v>14</v>
      </c>
      <c r="F12" s="135">
        <v>0</v>
      </c>
      <c r="G12" s="135">
        <v>0.05</v>
      </c>
      <c r="H12" s="8" t="s">
        <v>110</v>
      </c>
      <c r="I12" s="152">
        <v>0</v>
      </c>
    </row>
    <row r="13" spans="1:12" ht="30.75" thickBot="1" x14ac:dyDescent="0.3">
      <c r="A13" s="156" t="s">
        <v>6</v>
      </c>
      <c r="B13" s="157">
        <v>0</v>
      </c>
      <c r="C13" s="158">
        <v>0</v>
      </c>
      <c r="E13" s="153" t="s">
        <v>32</v>
      </c>
      <c r="F13" s="159">
        <v>0</v>
      </c>
      <c r="G13" s="160">
        <v>0</v>
      </c>
      <c r="H13" s="9" t="s">
        <v>33</v>
      </c>
      <c r="I13" s="161">
        <v>0</v>
      </c>
      <c r="J13" s="44"/>
      <c r="K13" s="44"/>
    </row>
    <row r="14" spans="1:12" ht="20.25" thickTop="1" thickBot="1" x14ac:dyDescent="0.3">
      <c r="A14" s="6" t="s">
        <v>7</v>
      </c>
      <c r="B14" s="7">
        <f>SUM(B5:B13)</f>
        <v>0</v>
      </c>
      <c r="C14" s="7">
        <f>SUM(C5:C13)</f>
        <v>0</v>
      </c>
      <c r="E14" s="154" t="s">
        <v>15</v>
      </c>
      <c r="F14" s="19">
        <f>SUM(F5:F13)</f>
        <v>0</v>
      </c>
      <c r="G14" s="19">
        <f>SUM(G5:G13)</f>
        <v>1400.05</v>
      </c>
      <c r="H14" s="155" t="s">
        <v>16</v>
      </c>
      <c r="I14" s="36">
        <f>SUM(I5:I13)</f>
        <v>3674.7</v>
      </c>
    </row>
    <row r="15" spans="1:12" ht="32.25" thickBot="1" x14ac:dyDescent="0.3">
      <c r="A15" s="16" t="s">
        <v>26</v>
      </c>
      <c r="B15" s="20">
        <f>SUM(B14:C14)</f>
        <v>0</v>
      </c>
      <c r="C15" s="10"/>
      <c r="D15" s="10"/>
      <c r="E15" s="21" t="s">
        <v>17</v>
      </c>
      <c r="F15" s="22">
        <f>F14+G14-I14</f>
        <v>-2274.6499999999996</v>
      </c>
      <c r="G15" s="37"/>
      <c r="H15" s="23" t="s">
        <v>28</v>
      </c>
      <c r="I15" s="24">
        <f>C24</f>
        <v>2300.75</v>
      </c>
    </row>
    <row r="16" spans="1:12" ht="29.25" customHeight="1" thickBot="1" x14ac:dyDescent="0.3">
      <c r="A16" s="197"/>
      <c r="B16" s="198"/>
      <c r="C16" s="17">
        <f>'2024 Rates'!D26</f>
        <v>155356</v>
      </c>
      <c r="E16" s="21" t="s">
        <v>38</v>
      </c>
      <c r="F16" s="136"/>
      <c r="G16" s="37"/>
      <c r="H16" s="23" t="s">
        <v>31</v>
      </c>
      <c r="I16" s="38">
        <f>IF(F15&lt;0,I15,(I15-F15))</f>
        <v>2300.75</v>
      </c>
    </row>
    <row r="17" spans="1:9" ht="8.25" customHeight="1" thickBot="1" x14ac:dyDescent="0.3">
      <c r="A17" s="199"/>
      <c r="B17" s="199"/>
      <c r="C17" s="18"/>
      <c r="D17" s="18"/>
      <c r="E17" s="18"/>
      <c r="F17" s="18"/>
      <c r="G17" s="18"/>
      <c r="H17" s="18"/>
      <c r="I17" s="18"/>
    </row>
    <row r="18" spans="1:9" ht="27" thickBot="1" x14ac:dyDescent="0.45">
      <c r="A18" s="134" t="s">
        <v>137</v>
      </c>
      <c r="B18" s="134"/>
      <c r="C18" s="134"/>
      <c r="D18" s="134"/>
      <c r="E18" s="134"/>
      <c r="F18" s="134"/>
      <c r="G18" s="134"/>
      <c r="H18" s="42" t="s">
        <v>35</v>
      </c>
      <c r="I18" s="43"/>
    </row>
    <row r="19" spans="1:9" ht="16.5" thickBot="1" x14ac:dyDescent="0.3">
      <c r="A19" s="192" t="s">
        <v>29</v>
      </c>
      <c r="B19" s="193"/>
      <c r="C19" s="194"/>
      <c r="E19" s="190" t="s">
        <v>30</v>
      </c>
      <c r="F19" s="191"/>
      <c r="G19" s="191"/>
      <c r="H19" s="200"/>
      <c r="I19" s="201"/>
    </row>
    <row r="20" spans="1:9" s="10" customFormat="1" ht="44.25" customHeight="1" thickBot="1" x14ac:dyDescent="0.3">
      <c r="A20" s="31" t="s">
        <v>18</v>
      </c>
      <c r="B20" s="32" t="s">
        <v>20</v>
      </c>
      <c r="C20" s="33" t="s">
        <v>27</v>
      </c>
      <c r="E20" s="34" t="s">
        <v>18</v>
      </c>
      <c r="F20" s="32" t="s">
        <v>20</v>
      </c>
      <c r="G20" s="41" t="s">
        <v>27</v>
      </c>
      <c r="H20" s="202"/>
      <c r="I20" s="203"/>
    </row>
    <row r="21" spans="1:9" s="10" customFormat="1" ht="17.25" thickTop="1" thickBot="1" x14ac:dyDescent="0.3">
      <c r="A21" s="192" t="s">
        <v>19</v>
      </c>
      <c r="B21" s="193"/>
      <c r="C21" s="194"/>
      <c r="E21" s="190" t="s">
        <v>19</v>
      </c>
      <c r="F21" s="191"/>
      <c r="G21" s="191"/>
      <c r="H21" s="195"/>
      <c r="I21" s="195"/>
    </row>
    <row r="22" spans="1:9" s="10" customFormat="1" ht="17.25" customHeight="1" thickBot="1" x14ac:dyDescent="0.3">
      <c r="A22" s="26" t="s">
        <v>21</v>
      </c>
      <c r="B22" s="11">
        <f>'2024 Rates'!D14</f>
        <v>16551</v>
      </c>
      <c r="C22" s="27">
        <f>B22/12</f>
        <v>1379.25</v>
      </c>
      <c r="E22" s="12" t="s">
        <v>25</v>
      </c>
      <c r="F22" s="13">
        <f>'2024 Rates'!D20</f>
        <v>11102</v>
      </c>
      <c r="G22" s="27">
        <f>F22/12</f>
        <v>925.16666666666663</v>
      </c>
      <c r="H22" s="200"/>
      <c r="I22" s="204"/>
    </row>
    <row r="23" spans="1:9" s="10" customFormat="1" ht="16.5" thickBot="1" x14ac:dyDescent="0.3">
      <c r="A23" s="26" t="s">
        <v>22</v>
      </c>
      <c r="B23" s="11">
        <f>'2024 Rates'!D16</f>
        <v>20226</v>
      </c>
      <c r="C23" s="27">
        <f>B23/12</f>
        <v>1685.5</v>
      </c>
      <c r="E23" s="12" t="s">
        <v>22</v>
      </c>
      <c r="F23" s="13">
        <f>'2024 Rates'!D22</f>
        <v>13568</v>
      </c>
      <c r="G23" s="27">
        <f t="shared" ref="G23:G24" si="0">F23/12</f>
        <v>1130.6666666666667</v>
      </c>
      <c r="H23" s="200"/>
      <c r="I23" s="204"/>
    </row>
    <row r="24" spans="1:9" s="10" customFormat="1" ht="16.5" thickBot="1" x14ac:dyDescent="0.3">
      <c r="A24" s="137" t="s">
        <v>23</v>
      </c>
      <c r="B24" s="11">
        <f>'2024 Rates'!D18</f>
        <v>27609</v>
      </c>
      <c r="C24" s="138">
        <f t="shared" ref="C24" si="1">B24/12</f>
        <v>2300.75</v>
      </c>
      <c r="E24" s="139" t="s">
        <v>24</v>
      </c>
      <c r="F24" s="13">
        <f>'2024 Rates'!D24</f>
        <v>17743</v>
      </c>
      <c r="G24" s="40">
        <f t="shared" si="0"/>
        <v>1478.5833333333333</v>
      </c>
      <c r="H24" s="195"/>
      <c r="I24" s="195"/>
    </row>
    <row r="25" spans="1:9" s="10" customFormat="1" ht="16.5" thickBot="1" x14ac:dyDescent="0.3">
      <c r="A25" s="28"/>
      <c r="B25" s="14"/>
      <c r="C25" s="25"/>
      <c r="E25" s="12"/>
      <c r="F25" s="13"/>
      <c r="G25" s="27"/>
      <c r="H25" s="195"/>
      <c r="I25" s="195"/>
    </row>
    <row r="26" spans="1:9" s="10" customFormat="1" ht="16.5" thickBot="1" x14ac:dyDescent="0.3">
      <c r="A26" s="192" t="s">
        <v>136</v>
      </c>
      <c r="B26" s="193"/>
      <c r="C26" s="194"/>
      <c r="E26" s="190" t="s">
        <v>37</v>
      </c>
      <c r="F26" s="191"/>
      <c r="G26" s="191"/>
      <c r="H26" s="195"/>
      <c r="I26" s="195"/>
    </row>
    <row r="27" spans="1:9" s="10" customFormat="1" ht="16.5" thickBot="1" x14ac:dyDescent="0.3">
      <c r="A27" s="26" t="s">
        <v>21</v>
      </c>
      <c r="B27" s="11">
        <f>'2024 Rates'!D15</f>
        <v>21674</v>
      </c>
      <c r="C27" s="27">
        <f>B27/12</f>
        <v>1806.1666666666667</v>
      </c>
      <c r="E27" s="12" t="s">
        <v>25</v>
      </c>
      <c r="F27" s="13">
        <f>'2024 Rates'!D21</f>
        <v>14529</v>
      </c>
      <c r="G27" s="27">
        <f>F27/12</f>
        <v>1210.75</v>
      </c>
      <c r="H27" s="195"/>
      <c r="I27" s="195"/>
    </row>
    <row r="28" spans="1:9" s="10" customFormat="1" ht="16.5" thickBot="1" x14ac:dyDescent="0.3">
      <c r="A28" s="26" t="s">
        <v>22</v>
      </c>
      <c r="B28" s="11">
        <f>'2024 Rates'!D17</f>
        <v>25348</v>
      </c>
      <c r="C28" s="27">
        <f t="shared" ref="C28:C29" si="2">B28/12</f>
        <v>2112.3333333333335</v>
      </c>
      <c r="E28" s="12" t="s">
        <v>22</v>
      </c>
      <c r="F28" s="13">
        <f>'2024 Rates'!D23</f>
        <v>16989</v>
      </c>
      <c r="G28" s="27">
        <f t="shared" ref="G28:G29" si="3">F28/12</f>
        <v>1415.75</v>
      </c>
      <c r="H28" s="195"/>
      <c r="I28" s="195"/>
    </row>
    <row r="29" spans="1:9" s="10" customFormat="1" ht="16.5" thickBot="1" x14ac:dyDescent="0.3">
      <c r="A29" s="29" t="s">
        <v>24</v>
      </c>
      <c r="B29" s="11">
        <f>'2024 Rates'!D19</f>
        <v>32729</v>
      </c>
      <c r="C29" s="35">
        <f t="shared" si="2"/>
        <v>2727.4166666666665</v>
      </c>
      <c r="E29" s="12" t="s">
        <v>24</v>
      </c>
      <c r="F29" s="13">
        <f>'2024 Rates'!D25</f>
        <v>21166</v>
      </c>
      <c r="G29" s="30">
        <f t="shared" si="3"/>
        <v>1763.8333333333333</v>
      </c>
      <c r="H29" s="195"/>
      <c r="I29" s="195"/>
    </row>
    <row r="30" spans="1:9" s="10" customFormat="1" ht="15.75" x14ac:dyDescent="0.25">
      <c r="A30"/>
      <c r="B30"/>
      <c r="C30"/>
      <c r="H30"/>
    </row>
  </sheetData>
  <mergeCells count="19">
    <mergeCell ref="H28:I28"/>
    <mergeCell ref="H29:I29"/>
    <mergeCell ref="A1:I1"/>
    <mergeCell ref="A16:B16"/>
    <mergeCell ref="A17:B17"/>
    <mergeCell ref="A19:C19"/>
    <mergeCell ref="E19:G19"/>
    <mergeCell ref="H19:I19"/>
    <mergeCell ref="H24:I24"/>
    <mergeCell ref="H25:I25"/>
    <mergeCell ref="H26:I26"/>
    <mergeCell ref="H21:I21"/>
    <mergeCell ref="H20:I20"/>
    <mergeCell ref="H22:I23"/>
    <mergeCell ref="E21:G21"/>
    <mergeCell ref="E26:G26"/>
    <mergeCell ref="A21:C21"/>
    <mergeCell ref="A26:C26"/>
    <mergeCell ref="H27:I27"/>
  </mergeCells>
  <conditionalFormatting sqref="B15">
    <cfRule type="cellIs" dxfId="1" priority="1" operator="greaterThan">
      <formula>$C$16</formula>
    </cfRule>
    <cfRule type="cellIs" dxfId="0" priority="2" operator="lessThan">
      <formula>$C$16</formula>
    </cfRule>
  </conditionalFormatting>
  <pageMargins left="0.7" right="0.7" top="0.75" bottom="0.75" header="0.3" footer="0.3"/>
  <pageSetup scale="57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"/>
  <sheetViews>
    <sheetView topLeftCell="A8" zoomScale="50" zoomScaleNormal="50" zoomScaleSheetLayoutView="50" workbookViewId="0">
      <selection activeCell="E21" sqref="E21"/>
    </sheetView>
  </sheetViews>
  <sheetFormatPr defaultColWidth="11.85546875" defaultRowHeight="18.75" x14ac:dyDescent="0.3"/>
  <cols>
    <col min="1" max="1" width="9" style="132" bestFit="1" customWidth="1"/>
    <col min="2" max="3" width="18.42578125" style="133" bestFit="1" customWidth="1"/>
    <col min="4" max="4" width="19.5703125" style="133" bestFit="1" customWidth="1"/>
    <col min="5" max="5" width="20.140625" style="133" customWidth="1"/>
    <col min="6" max="6" width="22.42578125" style="133" bestFit="1" customWidth="1"/>
    <col min="7" max="7" width="25" style="133" bestFit="1" customWidth="1"/>
    <col min="8" max="8" width="28.140625" style="133" bestFit="1" customWidth="1"/>
    <col min="9" max="10" width="20.42578125" style="133" bestFit="1" customWidth="1"/>
    <col min="11" max="11" width="33" style="133" bestFit="1" customWidth="1"/>
    <col min="12" max="16384" width="11.85546875" style="72"/>
  </cols>
  <sheetData>
    <row r="1" spans="1:11" s="49" customFormat="1" ht="52.5" customHeight="1" thickBot="1" x14ac:dyDescent="0.4">
      <c r="A1" s="45" t="s">
        <v>39</v>
      </c>
      <c r="B1" s="46" t="s">
        <v>40</v>
      </c>
      <c r="C1" s="46" t="s">
        <v>41</v>
      </c>
      <c r="D1" s="46" t="s">
        <v>42</v>
      </c>
      <c r="E1" s="46" t="s">
        <v>43</v>
      </c>
      <c r="F1" s="46" t="s">
        <v>44</v>
      </c>
      <c r="G1" s="46" t="s">
        <v>45</v>
      </c>
      <c r="H1" s="46" t="s">
        <v>46</v>
      </c>
      <c r="I1" s="47" t="s">
        <v>47</v>
      </c>
      <c r="J1" s="47" t="s">
        <v>48</v>
      </c>
      <c r="K1" s="48" t="s">
        <v>49</v>
      </c>
    </row>
    <row r="2" spans="1:11" s="57" customFormat="1" ht="54.95" customHeight="1" thickBot="1" x14ac:dyDescent="0.4">
      <c r="A2" s="50">
        <v>0.1</v>
      </c>
      <c r="B2" s="51">
        <v>165.92</v>
      </c>
      <c r="C2" s="52"/>
      <c r="D2" s="53"/>
      <c r="E2" s="53"/>
      <c r="F2" s="54"/>
      <c r="G2" s="55"/>
      <c r="H2" s="54"/>
      <c r="I2" s="209" t="s">
        <v>50</v>
      </c>
      <c r="J2" s="210"/>
      <c r="K2" s="56"/>
    </row>
    <row r="3" spans="1:11" s="57" customFormat="1" ht="54.95" customHeight="1" thickBot="1" x14ac:dyDescent="0.4">
      <c r="A3" s="58">
        <v>0.2</v>
      </c>
      <c r="B3" s="59">
        <v>327.99</v>
      </c>
      <c r="C3" s="60"/>
      <c r="D3" s="61"/>
      <c r="E3" s="61"/>
      <c r="F3" s="62"/>
      <c r="G3" s="63"/>
      <c r="H3" s="64"/>
      <c r="I3" s="211"/>
      <c r="J3" s="212"/>
      <c r="K3" s="65"/>
    </row>
    <row r="4" spans="1:11" ht="54.95" customHeight="1" thickBot="1" x14ac:dyDescent="0.35">
      <c r="A4" s="50">
        <v>0.3</v>
      </c>
      <c r="B4" s="59">
        <v>508.05</v>
      </c>
      <c r="C4" s="60">
        <v>568.04999999999995</v>
      </c>
      <c r="D4" s="66">
        <v>612.04999999999995</v>
      </c>
      <c r="E4" s="66">
        <f t="shared" ref="E4:E11" si="0">SUM(D4+G4)</f>
        <v>642.04999999999995</v>
      </c>
      <c r="F4" s="67">
        <f t="shared" ref="F4:F11" si="1">SUM(E4+G4)</f>
        <v>672.05</v>
      </c>
      <c r="G4" s="68">
        <v>30</v>
      </c>
      <c r="H4" s="62">
        <v>97</v>
      </c>
      <c r="I4" s="69">
        <v>548.04999999999995</v>
      </c>
      <c r="J4" s="70">
        <f t="shared" ref="J4:J11" si="2">SUM(I4+G4)</f>
        <v>578.04999999999995</v>
      </c>
      <c r="K4" s="71">
        <v>56</v>
      </c>
    </row>
    <row r="5" spans="1:11" ht="54.95" customHeight="1" thickBot="1" x14ac:dyDescent="0.35">
      <c r="A5" s="58">
        <v>0.4</v>
      </c>
      <c r="B5" s="59">
        <v>731.86</v>
      </c>
      <c r="C5" s="60">
        <v>811.86</v>
      </c>
      <c r="D5" s="66">
        <v>870.86</v>
      </c>
      <c r="E5" s="66">
        <f t="shared" si="0"/>
        <v>910.86</v>
      </c>
      <c r="F5" s="67">
        <f t="shared" si="1"/>
        <v>950.86</v>
      </c>
      <c r="G5" s="68">
        <v>40</v>
      </c>
      <c r="H5" s="62">
        <v>129</v>
      </c>
      <c r="I5" s="73">
        <v>785.86</v>
      </c>
      <c r="J5" s="70">
        <f t="shared" si="2"/>
        <v>825.86</v>
      </c>
      <c r="K5" s="71">
        <v>74</v>
      </c>
    </row>
    <row r="6" spans="1:11" ht="54.95" customHeight="1" thickBot="1" x14ac:dyDescent="0.35">
      <c r="A6" s="50">
        <v>0.5</v>
      </c>
      <c r="B6" s="59">
        <v>1041.82</v>
      </c>
      <c r="C6" s="60">
        <v>1141.82</v>
      </c>
      <c r="D6" s="66">
        <v>1215.82</v>
      </c>
      <c r="E6" s="66">
        <f t="shared" si="0"/>
        <v>1265.82</v>
      </c>
      <c r="F6" s="67">
        <f t="shared" si="1"/>
        <v>1315.82</v>
      </c>
      <c r="G6" s="68">
        <v>50</v>
      </c>
      <c r="H6" s="62">
        <v>162</v>
      </c>
      <c r="I6" s="73">
        <v>1108.82</v>
      </c>
      <c r="J6" s="70">
        <f t="shared" si="2"/>
        <v>1158.82</v>
      </c>
      <c r="K6" s="71">
        <v>93</v>
      </c>
    </row>
    <row r="7" spans="1:11" ht="54.95" customHeight="1" thickBot="1" x14ac:dyDescent="0.35">
      <c r="A7" s="50">
        <v>0.6</v>
      </c>
      <c r="B7" s="59">
        <v>1319.65</v>
      </c>
      <c r="C7" s="60">
        <v>1440.65</v>
      </c>
      <c r="D7" s="66">
        <v>1528.65</v>
      </c>
      <c r="E7" s="66">
        <f t="shared" si="0"/>
        <v>1588.65</v>
      </c>
      <c r="F7" s="67">
        <f t="shared" si="1"/>
        <v>1648.65</v>
      </c>
      <c r="G7" s="68">
        <v>60</v>
      </c>
      <c r="H7" s="62">
        <v>194</v>
      </c>
      <c r="I7" s="73">
        <v>1400.65</v>
      </c>
      <c r="J7" s="70">
        <f t="shared" si="2"/>
        <v>1460.65</v>
      </c>
      <c r="K7" s="71">
        <v>111</v>
      </c>
    </row>
    <row r="8" spans="1:11" ht="54.95" customHeight="1" thickBot="1" x14ac:dyDescent="0.35">
      <c r="A8" s="50">
        <v>0.7</v>
      </c>
      <c r="B8" s="59">
        <v>1663.06</v>
      </c>
      <c r="C8" s="60">
        <v>1804.06</v>
      </c>
      <c r="D8" s="66">
        <v>1907.06</v>
      </c>
      <c r="E8" s="66">
        <f t="shared" si="0"/>
        <v>1977.06</v>
      </c>
      <c r="F8" s="67">
        <f t="shared" si="1"/>
        <v>2047.06</v>
      </c>
      <c r="G8" s="68">
        <v>70</v>
      </c>
      <c r="H8" s="62">
        <v>226</v>
      </c>
      <c r="I8" s="73">
        <v>1757.06</v>
      </c>
      <c r="J8" s="70">
        <f t="shared" si="2"/>
        <v>1827.06</v>
      </c>
      <c r="K8" s="74">
        <v>130</v>
      </c>
    </row>
    <row r="9" spans="1:11" ht="54.95" customHeight="1" thickBot="1" x14ac:dyDescent="0.35">
      <c r="A9" s="50">
        <v>0.8</v>
      </c>
      <c r="B9" s="68">
        <v>1933.15</v>
      </c>
      <c r="C9" s="66">
        <v>2094.15</v>
      </c>
      <c r="D9" s="66">
        <v>2212.15</v>
      </c>
      <c r="E9" s="66">
        <f t="shared" si="0"/>
        <v>2292.15</v>
      </c>
      <c r="F9" s="67">
        <f t="shared" si="1"/>
        <v>2372.15</v>
      </c>
      <c r="G9" s="68">
        <v>80</v>
      </c>
      <c r="H9" s="62">
        <v>259</v>
      </c>
      <c r="I9" s="73">
        <v>2041.15</v>
      </c>
      <c r="J9" s="70">
        <f t="shared" si="2"/>
        <v>2121.15</v>
      </c>
      <c r="K9" s="71">
        <v>148</v>
      </c>
    </row>
    <row r="10" spans="1:11" ht="54.95" customHeight="1" thickBot="1" x14ac:dyDescent="0.35">
      <c r="A10" s="50">
        <v>0.9</v>
      </c>
      <c r="B10" s="68">
        <v>2172.39</v>
      </c>
      <c r="C10" s="66">
        <v>2353.39</v>
      </c>
      <c r="D10" s="66">
        <v>2486.39</v>
      </c>
      <c r="E10" s="66">
        <f t="shared" si="0"/>
        <v>2576.39</v>
      </c>
      <c r="F10" s="67">
        <f t="shared" si="1"/>
        <v>2666.39</v>
      </c>
      <c r="G10" s="68">
        <v>90</v>
      </c>
      <c r="H10" s="62">
        <v>291</v>
      </c>
      <c r="I10" s="73">
        <v>2293.39</v>
      </c>
      <c r="J10" s="70">
        <f t="shared" si="2"/>
        <v>2383.39</v>
      </c>
      <c r="K10" s="71">
        <v>167</v>
      </c>
    </row>
    <row r="11" spans="1:11" ht="54.95" customHeight="1" thickBot="1" x14ac:dyDescent="0.35">
      <c r="A11" s="75">
        <v>1</v>
      </c>
      <c r="B11" s="76">
        <v>3621.95</v>
      </c>
      <c r="C11" s="77">
        <v>3823.89</v>
      </c>
      <c r="D11" s="77">
        <v>3971.78</v>
      </c>
      <c r="E11" s="66">
        <f t="shared" si="0"/>
        <v>4072.1200000000003</v>
      </c>
      <c r="F11" s="67">
        <f t="shared" si="1"/>
        <v>4172.46</v>
      </c>
      <c r="G11" s="78">
        <v>100.34</v>
      </c>
      <c r="H11" s="79">
        <v>324.12</v>
      </c>
      <c r="I11" s="80">
        <v>3757</v>
      </c>
      <c r="J11" s="70">
        <f t="shared" si="2"/>
        <v>3857.34</v>
      </c>
      <c r="K11" s="81">
        <v>185.21</v>
      </c>
    </row>
    <row r="12" spans="1:11" ht="41.45" customHeight="1" x14ac:dyDescent="0.3">
      <c r="A12" s="213" t="s">
        <v>51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5"/>
    </row>
    <row r="13" spans="1:11" ht="13.7" customHeight="1" thickBot="1" x14ac:dyDescent="0.35">
      <c r="A13" s="216"/>
      <c r="B13" s="217"/>
      <c r="C13" s="217"/>
      <c r="D13" s="217"/>
      <c r="E13" s="217"/>
      <c r="F13" s="217"/>
      <c r="G13" s="217"/>
      <c r="H13" s="217"/>
      <c r="I13" s="217"/>
      <c r="J13" s="217"/>
      <c r="K13" s="218"/>
    </row>
    <row r="14" spans="1:11" ht="6.6" customHeight="1" thickBot="1" x14ac:dyDescent="0.4">
      <c r="A14" s="219"/>
      <c r="B14" s="220"/>
      <c r="C14" s="220"/>
      <c r="D14" s="220"/>
      <c r="E14" s="220"/>
      <c r="F14" s="220"/>
      <c r="G14" s="220"/>
      <c r="H14" s="220"/>
      <c r="I14" s="220"/>
      <c r="J14" s="220"/>
      <c r="K14" s="221"/>
    </row>
    <row r="15" spans="1:11" ht="54.95" customHeight="1" thickBot="1" x14ac:dyDescent="0.35">
      <c r="A15" s="205" t="s">
        <v>52</v>
      </c>
      <c r="B15" s="206"/>
      <c r="C15" s="207"/>
      <c r="D15" s="82" t="s">
        <v>53</v>
      </c>
      <c r="E15" s="82" t="s">
        <v>54</v>
      </c>
      <c r="F15" s="83" t="s">
        <v>55</v>
      </c>
      <c r="G15" s="222" t="s">
        <v>52</v>
      </c>
      <c r="H15" s="208"/>
      <c r="I15" s="82" t="s">
        <v>53</v>
      </c>
      <c r="J15" s="82" t="s">
        <v>54</v>
      </c>
      <c r="K15" s="84" t="s">
        <v>56</v>
      </c>
    </row>
    <row r="16" spans="1:11" ht="54.95" customHeight="1" thickBot="1" x14ac:dyDescent="0.35">
      <c r="A16" s="205" t="s">
        <v>57</v>
      </c>
      <c r="B16" s="206"/>
      <c r="C16" s="207"/>
      <c r="D16" s="85">
        <v>16037</v>
      </c>
      <c r="E16" s="86">
        <v>1336</v>
      </c>
      <c r="F16" s="87">
        <v>801</v>
      </c>
      <c r="G16" s="205" t="s">
        <v>58</v>
      </c>
      <c r="H16" s="208"/>
      <c r="I16" s="88">
        <v>21001</v>
      </c>
      <c r="J16" s="89">
        <v>1750</v>
      </c>
      <c r="K16" s="90" t="s">
        <v>59</v>
      </c>
    </row>
    <row r="17" spans="1:11" ht="60" customHeight="1" thickBot="1" x14ac:dyDescent="0.35">
      <c r="A17" s="205" t="s">
        <v>60</v>
      </c>
      <c r="B17" s="206"/>
      <c r="C17" s="207"/>
      <c r="D17" s="91">
        <v>21001</v>
      </c>
      <c r="E17" s="86">
        <v>1750</v>
      </c>
      <c r="F17" s="92">
        <v>1050</v>
      </c>
      <c r="G17" s="205" t="s">
        <v>61</v>
      </c>
      <c r="H17" s="208"/>
      <c r="I17" s="93">
        <v>24562</v>
      </c>
      <c r="J17" s="89">
        <v>2046</v>
      </c>
      <c r="K17" s="90" t="s">
        <v>62</v>
      </c>
    </row>
    <row r="18" spans="1:11" ht="60" customHeight="1" thickBot="1" x14ac:dyDescent="0.35">
      <c r="A18" s="205" t="s">
        <v>63</v>
      </c>
      <c r="B18" s="206"/>
      <c r="C18" s="207"/>
      <c r="D18" s="91">
        <v>19598</v>
      </c>
      <c r="E18" s="86">
        <v>1633</v>
      </c>
      <c r="F18" s="94">
        <v>801</v>
      </c>
      <c r="G18" s="205" t="s">
        <v>64</v>
      </c>
      <c r="H18" s="208"/>
      <c r="I18" s="93">
        <v>28121</v>
      </c>
      <c r="J18" s="89">
        <v>2343</v>
      </c>
      <c r="K18" s="90" t="s">
        <v>65</v>
      </c>
    </row>
    <row r="19" spans="1:11" ht="54.95" customHeight="1" thickBot="1" x14ac:dyDescent="0.35">
      <c r="A19" s="205" t="s">
        <v>66</v>
      </c>
      <c r="B19" s="206"/>
      <c r="C19" s="207"/>
      <c r="D19" s="91">
        <v>24562</v>
      </c>
      <c r="E19" s="86">
        <v>2046</v>
      </c>
      <c r="F19" s="92">
        <v>1050</v>
      </c>
      <c r="G19" s="205" t="s">
        <v>67</v>
      </c>
      <c r="H19" s="208"/>
      <c r="I19" s="93">
        <v>31714</v>
      </c>
      <c r="J19" s="89">
        <v>2642</v>
      </c>
      <c r="K19" s="95" t="s">
        <v>68</v>
      </c>
    </row>
    <row r="20" spans="1:11" ht="54.95" customHeight="1" thickBot="1" x14ac:dyDescent="0.35">
      <c r="A20" s="205" t="s">
        <v>69</v>
      </c>
      <c r="B20" s="206"/>
      <c r="C20" s="207"/>
      <c r="D20" s="91">
        <v>26752</v>
      </c>
      <c r="E20" s="86">
        <v>2229</v>
      </c>
      <c r="F20" s="96">
        <v>801</v>
      </c>
      <c r="G20" s="205" t="s">
        <v>70</v>
      </c>
      <c r="H20" s="208"/>
      <c r="I20" s="93">
        <v>35266</v>
      </c>
      <c r="J20" s="89">
        <v>2938</v>
      </c>
      <c r="K20" s="90" t="s">
        <v>71</v>
      </c>
    </row>
    <row r="21" spans="1:11" ht="54.95" customHeight="1" thickBot="1" x14ac:dyDescent="0.4">
      <c r="A21" s="205" t="s">
        <v>72</v>
      </c>
      <c r="B21" s="206"/>
      <c r="C21" s="207"/>
      <c r="D21" s="97">
        <v>31714</v>
      </c>
      <c r="E21" s="86">
        <v>2642</v>
      </c>
      <c r="F21" s="98">
        <v>1050</v>
      </c>
      <c r="G21" s="223" t="s">
        <v>73</v>
      </c>
      <c r="H21" s="224"/>
      <c r="I21" s="99">
        <v>42433</v>
      </c>
      <c r="J21" s="100">
        <v>3536</v>
      </c>
      <c r="K21" s="101"/>
    </row>
    <row r="22" spans="1:11" s="106" customFormat="1" ht="54.95" customHeight="1" thickBot="1" x14ac:dyDescent="0.35">
      <c r="A22" s="205" t="s">
        <v>74</v>
      </c>
      <c r="B22" s="206"/>
      <c r="C22" s="207"/>
      <c r="D22" s="102">
        <v>10757</v>
      </c>
      <c r="E22" s="86">
        <v>896</v>
      </c>
      <c r="F22" s="103">
        <v>537</v>
      </c>
      <c r="G22" s="225" t="s">
        <v>75</v>
      </c>
      <c r="H22" s="226"/>
      <c r="I22" s="227"/>
      <c r="J22" s="104" t="s">
        <v>76</v>
      </c>
      <c r="K22" s="105" t="s">
        <v>77</v>
      </c>
    </row>
    <row r="23" spans="1:11" ht="54.95" customHeight="1" thickBot="1" x14ac:dyDescent="0.35">
      <c r="A23" s="205" t="s">
        <v>78</v>
      </c>
      <c r="B23" s="206"/>
      <c r="C23" s="207"/>
      <c r="D23" s="107">
        <v>14078</v>
      </c>
      <c r="E23" s="86">
        <v>1173</v>
      </c>
      <c r="F23" s="108">
        <v>703</v>
      </c>
      <c r="G23" s="225" t="s">
        <v>79</v>
      </c>
      <c r="H23" s="228"/>
      <c r="I23" s="229"/>
      <c r="J23" s="230">
        <v>1562.74</v>
      </c>
      <c r="K23" s="231"/>
    </row>
    <row r="24" spans="1:11" ht="54.95" customHeight="1" thickBot="1" x14ac:dyDescent="0.35">
      <c r="A24" s="205" t="s">
        <v>80</v>
      </c>
      <c r="B24" s="206"/>
      <c r="C24" s="207"/>
      <c r="D24" s="93">
        <v>13147</v>
      </c>
      <c r="E24" s="86">
        <v>1095</v>
      </c>
      <c r="F24" s="109">
        <v>537</v>
      </c>
      <c r="G24" s="225" t="s">
        <v>81</v>
      </c>
      <c r="H24" s="228"/>
      <c r="I24" s="229"/>
      <c r="J24" s="232">
        <v>387.15</v>
      </c>
      <c r="K24" s="233"/>
    </row>
    <row r="25" spans="1:11" ht="54.95" customHeight="1" thickBot="1" x14ac:dyDescent="0.35">
      <c r="A25" s="205" t="s">
        <v>82</v>
      </c>
      <c r="B25" s="206"/>
      <c r="C25" s="207"/>
      <c r="D25" s="93">
        <v>16462</v>
      </c>
      <c r="E25" s="86">
        <v>1371</v>
      </c>
      <c r="F25" s="109">
        <v>703</v>
      </c>
      <c r="G25" s="225" t="s">
        <v>83</v>
      </c>
      <c r="H25" s="228"/>
      <c r="I25" s="229"/>
      <c r="J25" s="232">
        <v>331.84</v>
      </c>
      <c r="K25" s="233"/>
    </row>
    <row r="26" spans="1:11" ht="54.95" customHeight="1" thickBot="1" x14ac:dyDescent="0.35">
      <c r="A26" s="205" t="s">
        <v>84</v>
      </c>
      <c r="B26" s="206"/>
      <c r="C26" s="207"/>
      <c r="D26" s="110">
        <v>17192</v>
      </c>
      <c r="E26" s="86">
        <v>1432</v>
      </c>
      <c r="F26" s="109">
        <v>537</v>
      </c>
      <c r="G26" s="225" t="s">
        <v>85</v>
      </c>
      <c r="H26" s="228"/>
      <c r="I26" s="229"/>
      <c r="J26" s="232">
        <v>181.37</v>
      </c>
      <c r="K26" s="233"/>
    </row>
    <row r="27" spans="1:11" ht="54.95" customHeight="1" thickBot="1" x14ac:dyDescent="0.35">
      <c r="A27" s="205" t="s">
        <v>86</v>
      </c>
      <c r="B27" s="206"/>
      <c r="C27" s="207"/>
      <c r="D27" s="93">
        <v>20509</v>
      </c>
      <c r="E27" s="86">
        <v>1709</v>
      </c>
      <c r="F27" s="109">
        <v>703</v>
      </c>
      <c r="G27" s="225" t="s">
        <v>87</v>
      </c>
      <c r="H27" s="228"/>
      <c r="I27" s="229"/>
      <c r="J27" s="232">
        <v>387.15</v>
      </c>
      <c r="K27" s="233"/>
    </row>
    <row r="28" spans="1:11" ht="54.95" customHeight="1" thickBot="1" x14ac:dyDescent="0.35">
      <c r="A28" s="236"/>
      <c r="B28" s="237"/>
      <c r="C28" s="238"/>
      <c r="D28" s="111"/>
      <c r="E28" s="112"/>
      <c r="F28" s="113"/>
      <c r="G28" s="239" t="s">
        <v>88</v>
      </c>
      <c r="H28" s="240"/>
      <c r="I28" s="241"/>
      <c r="J28" s="242">
        <v>332</v>
      </c>
      <c r="K28" s="243"/>
    </row>
    <row r="29" spans="1:11" ht="54.95" customHeight="1" thickBot="1" x14ac:dyDescent="0.35">
      <c r="A29" s="244" t="s">
        <v>89</v>
      </c>
      <c r="B29" s="245"/>
      <c r="C29" s="245"/>
      <c r="D29" s="245"/>
      <c r="E29" s="245"/>
      <c r="F29" s="245"/>
      <c r="G29" s="114"/>
      <c r="H29" s="115"/>
      <c r="I29" s="115"/>
      <c r="J29" s="116"/>
      <c r="K29" s="117"/>
    </row>
    <row r="30" spans="1:11" ht="54.95" customHeight="1" thickBot="1" x14ac:dyDescent="0.35">
      <c r="A30" s="246" t="s">
        <v>90</v>
      </c>
      <c r="B30" s="247"/>
      <c r="C30" s="247"/>
      <c r="D30" s="247"/>
      <c r="E30" s="248"/>
      <c r="F30" s="108">
        <v>2000</v>
      </c>
      <c r="G30" s="118"/>
      <c r="H30" s="119"/>
      <c r="I30" s="119"/>
      <c r="J30" s="119"/>
      <c r="K30" s="120"/>
    </row>
    <row r="31" spans="1:11" ht="65.45" customHeight="1" thickBot="1" x14ac:dyDescent="0.35">
      <c r="A31" s="249" t="s">
        <v>91</v>
      </c>
      <c r="B31" s="250"/>
      <c r="C31" s="250"/>
      <c r="D31" s="250"/>
      <c r="E31" s="251"/>
      <c r="F31" s="121" t="s">
        <v>92</v>
      </c>
      <c r="G31" s="122"/>
      <c r="H31" s="123"/>
      <c r="I31" s="123"/>
      <c r="J31" s="124"/>
      <c r="K31" s="125"/>
    </row>
    <row r="32" spans="1:11" ht="66.599999999999994" customHeight="1" thickBot="1" x14ac:dyDescent="0.35">
      <c r="A32" s="249" t="s">
        <v>93</v>
      </c>
      <c r="B32" s="250"/>
      <c r="C32" s="250"/>
      <c r="D32" s="250"/>
      <c r="E32" s="251"/>
      <c r="F32" s="121" t="s">
        <v>94</v>
      </c>
      <c r="G32" s="122"/>
      <c r="H32" s="123"/>
      <c r="I32" s="123"/>
      <c r="J32" s="124"/>
      <c r="K32" s="125"/>
    </row>
    <row r="33" spans="1:11" ht="54.95" customHeight="1" thickBot="1" x14ac:dyDescent="0.35">
      <c r="A33" s="246" t="s">
        <v>95</v>
      </c>
      <c r="B33" s="247"/>
      <c r="C33" s="247"/>
      <c r="D33" s="247"/>
      <c r="E33" s="248"/>
      <c r="F33" s="126">
        <v>231</v>
      </c>
      <c r="G33" s="127"/>
      <c r="H33" s="128"/>
      <c r="I33" s="128"/>
      <c r="J33" s="128"/>
      <c r="K33" s="129"/>
    </row>
    <row r="34" spans="1:11" ht="5.0999999999999996" customHeight="1" thickBot="1" x14ac:dyDescent="0.4">
      <c r="A34" s="234"/>
      <c r="B34" s="235"/>
      <c r="C34" s="235"/>
      <c r="D34" s="235"/>
      <c r="E34" s="235"/>
      <c r="F34" s="235"/>
      <c r="G34" s="220"/>
      <c r="H34" s="220"/>
      <c r="I34" s="220"/>
      <c r="J34" s="220"/>
      <c r="K34" s="221"/>
    </row>
    <row r="35" spans="1:11" ht="21.75" customHeight="1" x14ac:dyDescent="0.35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</row>
    <row r="36" spans="1:11" ht="21.75" customHeight="1" x14ac:dyDescent="0.35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31"/>
    </row>
    <row r="37" spans="1:11" ht="21.75" customHeight="1" x14ac:dyDescent="0.35">
      <c r="A37" s="130"/>
      <c r="B37" s="131"/>
      <c r="C37" s="131"/>
      <c r="D37" s="131"/>
      <c r="E37" s="131"/>
      <c r="F37" s="131"/>
      <c r="G37" s="131"/>
      <c r="H37" s="131"/>
      <c r="I37" s="131"/>
      <c r="J37" s="131"/>
      <c r="K37" s="131"/>
    </row>
    <row r="38" spans="1:11" ht="21.75" customHeight="1" x14ac:dyDescent="0.35">
      <c r="A38" s="130"/>
      <c r="B38" s="131"/>
      <c r="C38" s="131"/>
      <c r="D38" s="131"/>
      <c r="E38" s="131"/>
      <c r="F38" s="131"/>
      <c r="G38" s="131"/>
      <c r="H38" s="131"/>
      <c r="I38" s="131"/>
      <c r="J38" s="131"/>
      <c r="K38" s="131"/>
    </row>
    <row r="39" spans="1:11" ht="21.75" customHeight="1" x14ac:dyDescent="0.35">
      <c r="A39" s="130"/>
      <c r="B39" s="131"/>
      <c r="C39" s="131"/>
      <c r="D39" s="131"/>
      <c r="E39" s="131"/>
      <c r="F39" s="131"/>
      <c r="G39" s="131"/>
      <c r="H39" s="131"/>
      <c r="I39" s="131"/>
      <c r="J39" s="131"/>
      <c r="K39" s="131"/>
    </row>
    <row r="40" spans="1:11" ht="21.75" customHeight="1" x14ac:dyDescent="0.35">
      <c r="A40" s="130"/>
      <c r="B40" s="131"/>
      <c r="C40" s="131"/>
      <c r="D40" s="131"/>
      <c r="E40" s="131"/>
      <c r="F40" s="131"/>
      <c r="G40" s="131"/>
      <c r="H40" s="131"/>
      <c r="I40" s="131"/>
      <c r="J40" s="131"/>
      <c r="K40" s="131"/>
    </row>
    <row r="41" spans="1:11" ht="21.75" customHeight="1" x14ac:dyDescent="0.35">
      <c r="A41" s="130"/>
      <c r="B41" s="131"/>
      <c r="C41" s="131"/>
      <c r="D41" s="131"/>
      <c r="E41" s="131"/>
      <c r="F41" s="131"/>
      <c r="G41" s="131"/>
      <c r="H41" s="131"/>
      <c r="I41" s="131"/>
      <c r="J41" s="131"/>
      <c r="K41" s="131"/>
    </row>
    <row r="42" spans="1:11" ht="21.75" customHeight="1" x14ac:dyDescent="0.35">
      <c r="A42" s="130"/>
      <c r="B42" s="131"/>
      <c r="C42" s="131"/>
      <c r="D42" s="131"/>
      <c r="E42" s="131"/>
      <c r="F42" s="131"/>
      <c r="G42" s="131"/>
      <c r="H42" s="131"/>
      <c r="I42" s="131"/>
      <c r="J42" s="131"/>
      <c r="K42" s="131"/>
    </row>
    <row r="43" spans="1:11" ht="21.75" customHeight="1" x14ac:dyDescent="0.35">
      <c r="A43" s="130"/>
      <c r="B43" s="131"/>
      <c r="C43" s="131"/>
      <c r="D43" s="131"/>
      <c r="E43" s="131"/>
      <c r="F43" s="131"/>
      <c r="G43" s="131"/>
      <c r="H43" s="131"/>
      <c r="I43" s="131"/>
      <c r="J43" s="131"/>
      <c r="K43" s="131"/>
    </row>
    <row r="44" spans="1:11" ht="21.75" customHeight="1" x14ac:dyDescent="0.35">
      <c r="A44" s="130"/>
      <c r="B44" s="131"/>
      <c r="C44" s="131"/>
      <c r="D44" s="131"/>
      <c r="E44" s="131"/>
      <c r="F44" s="131"/>
      <c r="G44" s="131"/>
      <c r="H44" s="131"/>
      <c r="I44" s="131"/>
      <c r="J44" s="131"/>
      <c r="K44" s="131"/>
    </row>
    <row r="45" spans="1:11" ht="21.75" customHeight="1" x14ac:dyDescent="0.35">
      <c r="A45" s="130"/>
      <c r="B45" s="131"/>
      <c r="C45" s="131"/>
      <c r="D45" s="131"/>
      <c r="E45" s="131"/>
      <c r="F45" s="131"/>
      <c r="G45" s="131"/>
      <c r="H45" s="131"/>
      <c r="I45" s="131"/>
      <c r="J45" s="131"/>
      <c r="K45" s="131"/>
    </row>
    <row r="46" spans="1:11" ht="21.75" customHeight="1" x14ac:dyDescent="0.35">
      <c r="A46" s="130"/>
      <c r="B46" s="131"/>
      <c r="C46" s="131"/>
      <c r="D46" s="131"/>
      <c r="E46" s="131"/>
      <c r="F46" s="131"/>
      <c r="G46" s="131"/>
      <c r="H46" s="131"/>
      <c r="I46" s="131"/>
      <c r="J46" s="131"/>
      <c r="K46" s="131"/>
    </row>
    <row r="47" spans="1:11" ht="21.75" customHeight="1" x14ac:dyDescent="0.35">
      <c r="A47" s="130"/>
      <c r="B47" s="131"/>
      <c r="C47" s="131"/>
      <c r="D47" s="131"/>
      <c r="E47" s="131"/>
      <c r="F47" s="131"/>
      <c r="G47" s="131"/>
      <c r="H47" s="131"/>
      <c r="I47" s="131"/>
      <c r="J47" s="131"/>
      <c r="K47" s="131"/>
    </row>
    <row r="48" spans="1:11" ht="21.75" customHeight="1" x14ac:dyDescent="0.35">
      <c r="A48" s="130"/>
      <c r="B48" s="131"/>
      <c r="C48" s="131"/>
      <c r="D48" s="131"/>
      <c r="E48" s="131"/>
      <c r="F48" s="131"/>
      <c r="G48" s="131"/>
      <c r="H48" s="131"/>
      <c r="I48" s="131"/>
      <c r="J48" s="131"/>
      <c r="K48" s="131"/>
    </row>
    <row r="49" spans="1:11" ht="21.75" customHeight="1" x14ac:dyDescent="0.35">
      <c r="A49" s="130"/>
      <c r="B49" s="131"/>
      <c r="C49" s="131"/>
      <c r="D49" s="131"/>
      <c r="E49" s="131"/>
      <c r="F49" s="131"/>
      <c r="G49" s="131"/>
      <c r="H49" s="131"/>
      <c r="I49" s="131"/>
      <c r="J49" s="131"/>
      <c r="K49" s="131"/>
    </row>
  </sheetData>
  <mergeCells count="43">
    <mergeCell ref="A34:K34"/>
    <mergeCell ref="A27:C27"/>
    <mergeCell ref="G27:I27"/>
    <mergeCell ref="J27:K27"/>
    <mergeCell ref="A28:C28"/>
    <mergeCell ref="G28:I28"/>
    <mergeCell ref="J28:K28"/>
    <mergeCell ref="A29:F29"/>
    <mergeCell ref="A30:E30"/>
    <mergeCell ref="A31:E31"/>
    <mergeCell ref="A32:E32"/>
    <mergeCell ref="A33:E33"/>
    <mergeCell ref="A25:C25"/>
    <mergeCell ref="G25:I25"/>
    <mergeCell ref="J25:K25"/>
    <mergeCell ref="A26:C26"/>
    <mergeCell ref="G26:I26"/>
    <mergeCell ref="J26:K26"/>
    <mergeCell ref="A23:C23"/>
    <mergeCell ref="G23:I23"/>
    <mergeCell ref="J23:K23"/>
    <mergeCell ref="A24:C24"/>
    <mergeCell ref="G24:I24"/>
    <mergeCell ref="J24:K24"/>
    <mergeCell ref="A20:C20"/>
    <mergeCell ref="G20:H20"/>
    <mergeCell ref="A21:C21"/>
    <mergeCell ref="G21:H21"/>
    <mergeCell ref="A22:C22"/>
    <mergeCell ref="G22:I22"/>
    <mergeCell ref="A17:C17"/>
    <mergeCell ref="G17:H17"/>
    <mergeCell ref="A18:C18"/>
    <mergeCell ref="G18:H18"/>
    <mergeCell ref="A19:C19"/>
    <mergeCell ref="G19:H19"/>
    <mergeCell ref="A16:C16"/>
    <mergeCell ref="G16:H16"/>
    <mergeCell ref="I2:J3"/>
    <mergeCell ref="A12:K13"/>
    <mergeCell ref="A14:K14"/>
    <mergeCell ref="A15:C15"/>
    <mergeCell ref="G15:H15"/>
  </mergeCells>
  <pageMargins left="0.7" right="0.7" top="0.75" bottom="0.75" header="0.3" footer="0.3"/>
  <pageSetup scale="38" orientation="portrait" r:id="rId1"/>
  <headerFooter>
    <oddHeader>&amp;C 2023 SERVICE CONNECTED DISABILITY AND IMPROVED PENSION RATES&amp;R12/5/2022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2"/>
  <sheetViews>
    <sheetView zoomScale="50" zoomScaleNormal="50" workbookViewId="0">
      <selection activeCell="Q19" sqref="Q19"/>
    </sheetView>
  </sheetViews>
  <sheetFormatPr defaultRowHeight="15" x14ac:dyDescent="0.25"/>
  <cols>
    <col min="1" max="1" width="12.85546875" customWidth="1"/>
    <col min="2" max="2" width="19.5703125" customWidth="1"/>
    <col min="3" max="6" width="19.7109375" customWidth="1"/>
    <col min="7" max="7" width="29.42578125" customWidth="1"/>
    <col min="8" max="8" width="33.28515625" customWidth="1"/>
    <col min="9" max="9" width="28.140625" customWidth="1"/>
    <col min="10" max="10" width="22.7109375" customWidth="1"/>
    <col min="11" max="11" width="27.5703125" customWidth="1"/>
  </cols>
  <sheetData>
    <row r="1" spans="1:11" ht="55.15" customHeight="1" thickBot="1" x14ac:dyDescent="0.3">
      <c r="A1" s="45" t="s">
        <v>39</v>
      </c>
      <c r="B1" s="46" t="s">
        <v>40</v>
      </c>
      <c r="C1" s="46" t="s">
        <v>41</v>
      </c>
      <c r="D1" s="46" t="s">
        <v>42</v>
      </c>
      <c r="E1" s="46" t="s">
        <v>43</v>
      </c>
      <c r="F1" s="46" t="s">
        <v>44</v>
      </c>
      <c r="G1" s="46" t="s">
        <v>45</v>
      </c>
      <c r="H1" s="46" t="s">
        <v>46</v>
      </c>
      <c r="I1" s="47" t="s">
        <v>47</v>
      </c>
      <c r="J1" s="47" t="s">
        <v>48</v>
      </c>
      <c r="K1" s="48" t="s">
        <v>49</v>
      </c>
    </row>
    <row r="2" spans="1:11" ht="52.15" customHeight="1" thickBot="1" x14ac:dyDescent="0.3">
      <c r="A2" s="50">
        <v>0.1</v>
      </c>
      <c r="B2" s="51">
        <v>171.23</v>
      </c>
      <c r="C2" s="52"/>
      <c r="D2" s="53"/>
      <c r="E2" s="53"/>
      <c r="F2" s="54"/>
      <c r="G2" s="55"/>
      <c r="H2" s="54"/>
      <c r="I2" s="209" t="s">
        <v>50</v>
      </c>
      <c r="J2" s="210"/>
      <c r="K2" s="56"/>
    </row>
    <row r="3" spans="1:11" ht="52.15" customHeight="1" thickBot="1" x14ac:dyDescent="0.3">
      <c r="A3" s="58">
        <v>0.2</v>
      </c>
      <c r="B3" s="59">
        <v>338.49</v>
      </c>
      <c r="C3" s="60"/>
      <c r="D3" s="61"/>
      <c r="E3" s="61"/>
      <c r="F3" s="62"/>
      <c r="G3" s="63"/>
      <c r="H3" s="64"/>
      <c r="I3" s="211"/>
      <c r="J3" s="212"/>
      <c r="K3" s="65"/>
    </row>
    <row r="4" spans="1:11" ht="52.15" customHeight="1" thickBot="1" x14ac:dyDescent="0.3">
      <c r="A4" s="50">
        <v>0.3</v>
      </c>
      <c r="B4" s="59">
        <v>524.30999999999995</v>
      </c>
      <c r="C4" s="60">
        <v>586.30999999999995</v>
      </c>
      <c r="D4" s="66">
        <v>632.30999999999995</v>
      </c>
      <c r="E4" s="66">
        <v>663.31</v>
      </c>
      <c r="F4" s="67">
        <v>694.31</v>
      </c>
      <c r="G4" s="68">
        <v>31</v>
      </c>
      <c r="H4" s="62">
        <v>100</v>
      </c>
      <c r="I4" s="69">
        <v>565.30999999999995</v>
      </c>
      <c r="J4" s="70">
        <f t="shared" ref="J4:J11" si="0">SUM(I4+G4)</f>
        <v>596.30999999999995</v>
      </c>
      <c r="K4" s="71">
        <v>57</v>
      </c>
    </row>
    <row r="5" spans="1:11" ht="52.15" customHeight="1" thickBot="1" x14ac:dyDescent="0.3">
      <c r="A5" s="58">
        <v>0.4</v>
      </c>
      <c r="B5" s="59">
        <v>755.28</v>
      </c>
      <c r="C5" s="60">
        <v>838.28</v>
      </c>
      <c r="D5" s="66">
        <v>899.28</v>
      </c>
      <c r="E5" s="66">
        <f t="shared" ref="E5:E11" si="1">SUM(D5+G5)</f>
        <v>940.28</v>
      </c>
      <c r="F5" s="67">
        <f t="shared" ref="F5:F11" si="2">SUM(E5+G5)</f>
        <v>981.28</v>
      </c>
      <c r="G5" s="68">
        <v>41</v>
      </c>
      <c r="H5" s="62">
        <v>133</v>
      </c>
      <c r="I5" s="73">
        <v>810.28</v>
      </c>
      <c r="J5" s="70">
        <f t="shared" si="0"/>
        <v>851.28</v>
      </c>
      <c r="K5" s="71">
        <v>76</v>
      </c>
    </row>
    <row r="6" spans="1:11" ht="52.15" customHeight="1" thickBot="1" x14ac:dyDescent="0.3">
      <c r="A6" s="50">
        <v>0.5</v>
      </c>
      <c r="B6" s="59">
        <v>1075.1600000000001</v>
      </c>
      <c r="C6" s="60">
        <v>1179.1600000000001</v>
      </c>
      <c r="D6" s="66">
        <v>1255.1600000000001</v>
      </c>
      <c r="E6" s="66">
        <f t="shared" si="1"/>
        <v>1306.1600000000001</v>
      </c>
      <c r="F6" s="67">
        <f t="shared" si="2"/>
        <v>1357.16</v>
      </c>
      <c r="G6" s="68">
        <v>51</v>
      </c>
      <c r="H6" s="62">
        <v>167</v>
      </c>
      <c r="I6" s="73">
        <v>1144.1600000000001</v>
      </c>
      <c r="J6" s="70">
        <f t="shared" si="0"/>
        <v>1195.1600000000001</v>
      </c>
      <c r="K6" s="71">
        <v>95</v>
      </c>
    </row>
    <row r="7" spans="1:11" ht="52.15" customHeight="1" thickBot="1" x14ac:dyDescent="0.3">
      <c r="A7" s="50">
        <v>0.6</v>
      </c>
      <c r="B7" s="59">
        <v>1361.88</v>
      </c>
      <c r="C7" s="60">
        <v>1486.88</v>
      </c>
      <c r="D7" s="66">
        <v>1577.88</v>
      </c>
      <c r="E7" s="66">
        <f t="shared" si="1"/>
        <v>1639.88</v>
      </c>
      <c r="F7" s="67">
        <f t="shared" si="2"/>
        <v>1701.88</v>
      </c>
      <c r="G7" s="68">
        <v>62</v>
      </c>
      <c r="H7" s="62">
        <v>200</v>
      </c>
      <c r="I7" s="73">
        <v>1444.88</v>
      </c>
      <c r="J7" s="70">
        <f t="shared" si="0"/>
        <v>1506.88</v>
      </c>
      <c r="K7" s="71">
        <v>114</v>
      </c>
    </row>
    <row r="8" spans="1:11" ht="52.15" customHeight="1" thickBot="1" x14ac:dyDescent="0.3">
      <c r="A8" s="50">
        <v>0.7</v>
      </c>
      <c r="B8" s="59">
        <v>1716.28</v>
      </c>
      <c r="C8" s="60">
        <v>1861.28</v>
      </c>
      <c r="D8" s="66">
        <v>1968.28</v>
      </c>
      <c r="E8" s="66">
        <f t="shared" si="1"/>
        <v>2040.28</v>
      </c>
      <c r="F8" s="67">
        <f t="shared" si="2"/>
        <v>2112.2799999999997</v>
      </c>
      <c r="G8" s="68">
        <v>72</v>
      </c>
      <c r="H8" s="62">
        <v>234</v>
      </c>
      <c r="I8" s="73">
        <v>1813.28</v>
      </c>
      <c r="J8" s="70">
        <f t="shared" si="0"/>
        <v>1885.28</v>
      </c>
      <c r="K8" s="74">
        <v>134</v>
      </c>
    </row>
    <row r="9" spans="1:11" ht="52.15" customHeight="1" thickBot="1" x14ac:dyDescent="0.3">
      <c r="A9" s="50">
        <v>0.8</v>
      </c>
      <c r="B9" s="68">
        <v>1995.01</v>
      </c>
      <c r="C9" s="66">
        <v>2161.0100000000002</v>
      </c>
      <c r="D9" s="66">
        <v>2283.0100000000002</v>
      </c>
      <c r="E9" s="66">
        <f t="shared" si="1"/>
        <v>2365.0100000000002</v>
      </c>
      <c r="F9" s="67">
        <f t="shared" si="2"/>
        <v>2447.0100000000002</v>
      </c>
      <c r="G9" s="68">
        <v>82</v>
      </c>
      <c r="H9" s="62">
        <v>267</v>
      </c>
      <c r="I9" s="73">
        <v>2106.0100000000002</v>
      </c>
      <c r="J9" s="70">
        <f t="shared" si="0"/>
        <v>2188.0100000000002</v>
      </c>
      <c r="K9" s="71">
        <v>153</v>
      </c>
    </row>
    <row r="10" spans="1:11" ht="51.6" customHeight="1" thickBot="1" x14ac:dyDescent="0.3">
      <c r="A10" s="50">
        <v>0.9</v>
      </c>
      <c r="B10" s="68">
        <v>2241.91</v>
      </c>
      <c r="C10" s="66">
        <v>2428.91</v>
      </c>
      <c r="D10" s="66">
        <v>2565.91</v>
      </c>
      <c r="E10" s="66">
        <f t="shared" si="1"/>
        <v>2658.91</v>
      </c>
      <c r="F10" s="67">
        <f t="shared" si="2"/>
        <v>2751.91</v>
      </c>
      <c r="G10" s="68">
        <v>93</v>
      </c>
      <c r="H10" s="62">
        <v>301</v>
      </c>
      <c r="I10" s="73">
        <v>2366.91</v>
      </c>
      <c r="J10" s="70">
        <f t="shared" si="0"/>
        <v>2459.91</v>
      </c>
      <c r="K10" s="71">
        <v>172</v>
      </c>
    </row>
    <row r="11" spans="1:11" ht="51.6" customHeight="1" thickBot="1" x14ac:dyDescent="0.3">
      <c r="A11" s="75">
        <v>1</v>
      </c>
      <c r="B11" s="76">
        <v>3737.85</v>
      </c>
      <c r="C11" s="77">
        <v>3946.25</v>
      </c>
      <c r="D11" s="77">
        <v>4098.87</v>
      </c>
      <c r="E11" s="66">
        <f t="shared" si="1"/>
        <v>4202.42</v>
      </c>
      <c r="F11" s="67">
        <f t="shared" si="2"/>
        <v>4305.97</v>
      </c>
      <c r="G11" s="78">
        <v>103.55</v>
      </c>
      <c r="H11" s="79">
        <v>334.49</v>
      </c>
      <c r="I11" s="80">
        <v>3877.22</v>
      </c>
      <c r="J11" s="70">
        <f t="shared" si="0"/>
        <v>3980.77</v>
      </c>
      <c r="K11" s="81">
        <v>191.14</v>
      </c>
    </row>
    <row r="12" spans="1:11" ht="45" customHeight="1" thickBot="1" x14ac:dyDescent="0.35">
      <c r="A12" s="213" t="s">
        <v>133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5"/>
    </row>
    <row r="13" spans="1:11" ht="55.15" customHeight="1" thickBot="1" x14ac:dyDescent="0.3">
      <c r="A13" s="205" t="s">
        <v>111</v>
      </c>
      <c r="B13" s="206"/>
      <c r="C13" s="207"/>
      <c r="D13" s="82" t="s">
        <v>53</v>
      </c>
      <c r="E13" s="82" t="s">
        <v>54</v>
      </c>
      <c r="F13" s="83" t="s">
        <v>55</v>
      </c>
      <c r="G13" s="222" t="s">
        <v>112</v>
      </c>
      <c r="H13" s="208"/>
      <c r="I13" s="82" t="s">
        <v>53</v>
      </c>
      <c r="J13" s="82" t="s">
        <v>54</v>
      </c>
      <c r="K13" s="84" t="s">
        <v>56</v>
      </c>
    </row>
    <row r="14" spans="1:11" ht="55.15" customHeight="1" thickBot="1" x14ac:dyDescent="0.3">
      <c r="A14" s="205" t="s">
        <v>57</v>
      </c>
      <c r="B14" s="206"/>
      <c r="C14" s="207"/>
      <c r="D14" s="85">
        <v>16551</v>
      </c>
      <c r="E14" s="86">
        <v>1379</v>
      </c>
      <c r="F14" s="87">
        <v>827</v>
      </c>
      <c r="G14" s="205" t="s">
        <v>58</v>
      </c>
      <c r="H14" s="208"/>
      <c r="I14" s="88">
        <v>21674</v>
      </c>
      <c r="J14" s="89">
        <v>1806</v>
      </c>
      <c r="K14" s="90" t="s">
        <v>113</v>
      </c>
    </row>
    <row r="15" spans="1:11" ht="55.15" customHeight="1" thickBot="1" x14ac:dyDescent="0.3">
      <c r="A15" s="205" t="s">
        <v>60</v>
      </c>
      <c r="B15" s="206"/>
      <c r="C15" s="207"/>
      <c r="D15" s="91">
        <v>21674</v>
      </c>
      <c r="E15" s="86">
        <v>1806</v>
      </c>
      <c r="F15" s="92">
        <v>1083</v>
      </c>
      <c r="G15" s="205" t="s">
        <v>61</v>
      </c>
      <c r="H15" s="208"/>
      <c r="I15" s="93">
        <v>25348</v>
      </c>
      <c r="J15" s="89">
        <v>2112</v>
      </c>
      <c r="K15" s="90" t="s">
        <v>138</v>
      </c>
    </row>
    <row r="16" spans="1:11" ht="55.15" customHeight="1" thickBot="1" x14ac:dyDescent="0.3">
      <c r="A16" s="205" t="s">
        <v>63</v>
      </c>
      <c r="B16" s="206"/>
      <c r="C16" s="207"/>
      <c r="D16" s="91">
        <v>20226</v>
      </c>
      <c r="E16" s="86">
        <v>1685</v>
      </c>
      <c r="F16" s="94">
        <v>827</v>
      </c>
      <c r="G16" s="205" t="s">
        <v>64</v>
      </c>
      <c r="H16" s="208"/>
      <c r="I16" s="93">
        <v>29021</v>
      </c>
      <c r="J16" s="89">
        <v>2418</v>
      </c>
      <c r="K16" s="90" t="s">
        <v>114</v>
      </c>
    </row>
    <row r="17" spans="1:11" ht="55.15" customHeight="1" thickBot="1" x14ac:dyDescent="0.3">
      <c r="A17" s="205" t="s">
        <v>66</v>
      </c>
      <c r="B17" s="206"/>
      <c r="C17" s="207"/>
      <c r="D17" s="91">
        <v>25348</v>
      </c>
      <c r="E17" s="86">
        <v>2112</v>
      </c>
      <c r="F17" s="92">
        <v>1083</v>
      </c>
      <c r="G17" s="205" t="s">
        <v>115</v>
      </c>
      <c r="H17" s="208"/>
      <c r="I17" s="93">
        <v>32729</v>
      </c>
      <c r="J17" s="89">
        <v>2727</v>
      </c>
      <c r="K17" s="95" t="s">
        <v>116</v>
      </c>
    </row>
    <row r="18" spans="1:11" ht="55.15" customHeight="1" thickBot="1" x14ac:dyDescent="0.3">
      <c r="A18" s="205" t="s">
        <v>69</v>
      </c>
      <c r="B18" s="206"/>
      <c r="C18" s="207"/>
      <c r="D18" s="91">
        <v>27609</v>
      </c>
      <c r="E18" s="86">
        <v>2300</v>
      </c>
      <c r="F18" s="96">
        <v>827</v>
      </c>
      <c r="G18" s="205" t="s">
        <v>117</v>
      </c>
      <c r="H18" s="208"/>
      <c r="I18" s="93">
        <v>36395</v>
      </c>
      <c r="J18" s="89">
        <v>3032</v>
      </c>
      <c r="K18" s="90" t="s">
        <v>118</v>
      </c>
    </row>
    <row r="19" spans="1:11" ht="55.15" customHeight="1" thickBot="1" x14ac:dyDescent="0.4">
      <c r="A19" s="205" t="s">
        <v>72</v>
      </c>
      <c r="B19" s="206"/>
      <c r="C19" s="207"/>
      <c r="D19" s="97">
        <v>32729</v>
      </c>
      <c r="E19" s="86">
        <v>2727</v>
      </c>
      <c r="F19" s="98">
        <v>1083</v>
      </c>
      <c r="G19" s="223" t="s">
        <v>73</v>
      </c>
      <c r="H19" s="224"/>
      <c r="I19" s="140">
        <v>43791</v>
      </c>
      <c r="J19" s="100">
        <v>3649</v>
      </c>
      <c r="K19" s="101"/>
    </row>
    <row r="20" spans="1:11" ht="55.15" customHeight="1" thickBot="1" x14ac:dyDescent="0.3">
      <c r="A20" s="205" t="s">
        <v>74</v>
      </c>
      <c r="B20" s="206"/>
      <c r="C20" s="207"/>
      <c r="D20" s="102">
        <v>11102</v>
      </c>
      <c r="E20" s="86">
        <v>925</v>
      </c>
      <c r="F20" s="103">
        <v>555</v>
      </c>
      <c r="G20" s="252" t="s">
        <v>75</v>
      </c>
      <c r="H20" s="253"/>
      <c r="I20" s="253"/>
      <c r="J20" s="141">
        <v>155356</v>
      </c>
      <c r="K20" s="105" t="s">
        <v>119</v>
      </c>
    </row>
    <row r="21" spans="1:11" ht="55.15" customHeight="1" thickBot="1" x14ac:dyDescent="0.3">
      <c r="A21" s="205" t="s">
        <v>78</v>
      </c>
      <c r="B21" s="206"/>
      <c r="C21" s="207"/>
      <c r="D21" s="107">
        <v>14529</v>
      </c>
      <c r="E21" s="86">
        <v>1210</v>
      </c>
      <c r="F21" s="108">
        <v>726</v>
      </c>
      <c r="G21" s="254" t="s">
        <v>79</v>
      </c>
      <c r="H21" s="255"/>
      <c r="I21" s="256"/>
      <c r="J21" s="257">
        <v>1612.75</v>
      </c>
      <c r="K21" s="231"/>
    </row>
    <row r="22" spans="1:11" ht="55.15" customHeight="1" thickBot="1" x14ac:dyDescent="0.3">
      <c r="A22" s="205" t="s">
        <v>80</v>
      </c>
      <c r="B22" s="206"/>
      <c r="C22" s="207"/>
      <c r="D22" s="93">
        <v>13568</v>
      </c>
      <c r="E22" s="86">
        <v>1130</v>
      </c>
      <c r="F22" s="109">
        <v>555</v>
      </c>
      <c r="G22" s="225" t="s">
        <v>81</v>
      </c>
      <c r="H22" s="228"/>
      <c r="I22" s="229"/>
      <c r="J22" s="232">
        <v>399.54</v>
      </c>
      <c r="K22" s="233"/>
    </row>
    <row r="23" spans="1:11" ht="55.15" customHeight="1" thickBot="1" x14ac:dyDescent="0.3">
      <c r="A23" s="205" t="s">
        <v>82</v>
      </c>
      <c r="B23" s="206"/>
      <c r="C23" s="207"/>
      <c r="D23" s="93">
        <v>16989</v>
      </c>
      <c r="E23" s="86">
        <v>1415</v>
      </c>
      <c r="F23" s="109">
        <v>726</v>
      </c>
      <c r="G23" s="225" t="s">
        <v>83</v>
      </c>
      <c r="H23" s="228"/>
      <c r="I23" s="229"/>
      <c r="J23" s="232">
        <v>342.46</v>
      </c>
      <c r="K23" s="233"/>
    </row>
    <row r="24" spans="1:11" ht="55.15" customHeight="1" thickBot="1" x14ac:dyDescent="0.3">
      <c r="A24" s="205" t="s">
        <v>84</v>
      </c>
      <c r="B24" s="206"/>
      <c r="C24" s="207"/>
      <c r="D24" s="110">
        <v>17743</v>
      </c>
      <c r="E24" s="86">
        <v>1478</v>
      </c>
      <c r="F24" s="109">
        <v>555</v>
      </c>
      <c r="G24" s="225" t="s">
        <v>85</v>
      </c>
      <c r="H24" s="228"/>
      <c r="I24" s="229"/>
      <c r="J24" s="232">
        <v>187.17</v>
      </c>
      <c r="K24" s="233"/>
    </row>
    <row r="25" spans="1:11" ht="55.15" customHeight="1" thickBot="1" x14ac:dyDescent="0.3">
      <c r="A25" s="205" t="s">
        <v>86</v>
      </c>
      <c r="B25" s="206"/>
      <c r="C25" s="207"/>
      <c r="D25" s="93">
        <v>21166</v>
      </c>
      <c r="E25" s="86">
        <v>1763</v>
      </c>
      <c r="F25" s="109">
        <v>726</v>
      </c>
      <c r="G25" s="225" t="s">
        <v>87</v>
      </c>
      <c r="H25" s="228"/>
      <c r="I25" s="229"/>
      <c r="J25" s="232">
        <v>399.54</v>
      </c>
      <c r="K25" s="233"/>
    </row>
    <row r="26" spans="1:11" ht="55.15" customHeight="1" thickBot="1" x14ac:dyDescent="0.3">
      <c r="A26" s="205" t="s">
        <v>132</v>
      </c>
      <c r="B26" s="206"/>
      <c r="C26" s="207"/>
      <c r="D26" s="111">
        <v>155356</v>
      </c>
      <c r="E26" s="112"/>
      <c r="F26" s="113"/>
      <c r="G26" s="239" t="s">
        <v>88</v>
      </c>
      <c r="H26" s="240"/>
      <c r="I26" s="241"/>
      <c r="J26" s="242">
        <v>342</v>
      </c>
      <c r="K26" s="243"/>
    </row>
    <row r="27" spans="1:11" ht="51.6" customHeight="1" thickBot="1" x14ac:dyDescent="0.3">
      <c r="A27" s="258" t="s">
        <v>120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60"/>
    </row>
    <row r="28" spans="1:11" ht="78.75" thickBot="1" x14ac:dyDescent="0.3">
      <c r="A28" s="261" t="s">
        <v>121</v>
      </c>
      <c r="B28" s="262"/>
      <c r="C28" s="262"/>
      <c r="D28" s="262"/>
      <c r="E28" s="262"/>
      <c r="F28" s="142">
        <v>2000</v>
      </c>
      <c r="G28" s="143" t="s">
        <v>122</v>
      </c>
      <c r="H28" s="144" t="s">
        <v>123</v>
      </c>
      <c r="I28" s="263" t="s">
        <v>124</v>
      </c>
      <c r="J28" s="264"/>
      <c r="K28" s="145">
        <v>231</v>
      </c>
    </row>
    <row r="29" spans="1:11" ht="78.75" thickBot="1" x14ac:dyDescent="0.3">
      <c r="A29" s="265" t="s">
        <v>125</v>
      </c>
      <c r="B29" s="266"/>
      <c r="C29" s="266"/>
      <c r="D29" s="266"/>
      <c r="E29" s="266"/>
      <c r="F29" s="144" t="s">
        <v>126</v>
      </c>
      <c r="G29" s="143" t="s">
        <v>127</v>
      </c>
      <c r="H29" s="144" t="s">
        <v>128</v>
      </c>
      <c r="I29" s="263" t="s">
        <v>129</v>
      </c>
      <c r="J29" s="267"/>
      <c r="K29" s="145">
        <v>231</v>
      </c>
    </row>
    <row r="30" spans="1:11" ht="59.25" thickBot="1" x14ac:dyDescent="0.3">
      <c r="A30" s="265" t="s">
        <v>130</v>
      </c>
      <c r="B30" s="266"/>
      <c r="C30" s="266"/>
      <c r="D30" s="266"/>
      <c r="E30" s="266"/>
      <c r="F30" s="144" t="s">
        <v>94</v>
      </c>
      <c r="G30" s="143" t="s">
        <v>139</v>
      </c>
      <c r="H30" s="144" t="s">
        <v>131</v>
      </c>
      <c r="I30" s="268"/>
      <c r="J30" s="269"/>
      <c r="K30" s="146"/>
    </row>
    <row r="31" spans="1:11" ht="7.15" customHeight="1" thickBot="1" x14ac:dyDescent="0.4">
      <c r="A31" s="234"/>
      <c r="B31" s="235"/>
      <c r="C31" s="235"/>
      <c r="D31" s="235"/>
      <c r="E31" s="235"/>
      <c r="F31" s="235"/>
      <c r="G31" s="220"/>
      <c r="H31" s="220"/>
      <c r="I31" s="220"/>
      <c r="J31" s="220"/>
      <c r="K31" s="221"/>
    </row>
    <row r="32" spans="1:11" ht="19.5" x14ac:dyDescent="0.35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31"/>
    </row>
  </sheetData>
  <mergeCells count="44">
    <mergeCell ref="A31:K31"/>
    <mergeCell ref="A27:K27"/>
    <mergeCell ref="A28:E28"/>
    <mergeCell ref="I28:J28"/>
    <mergeCell ref="A29:E29"/>
    <mergeCell ref="I29:J29"/>
    <mergeCell ref="A30:E30"/>
    <mergeCell ref="I30:J30"/>
    <mergeCell ref="A25:C25"/>
    <mergeCell ref="G25:I25"/>
    <mergeCell ref="J25:K25"/>
    <mergeCell ref="A26:C26"/>
    <mergeCell ref="G26:I26"/>
    <mergeCell ref="J26:K26"/>
    <mergeCell ref="A23:C23"/>
    <mergeCell ref="G23:I23"/>
    <mergeCell ref="J23:K23"/>
    <mergeCell ref="A24:C24"/>
    <mergeCell ref="G24:I24"/>
    <mergeCell ref="J24:K24"/>
    <mergeCell ref="A21:C21"/>
    <mergeCell ref="G21:I21"/>
    <mergeCell ref="J21:K21"/>
    <mergeCell ref="A22:C22"/>
    <mergeCell ref="G22:I22"/>
    <mergeCell ref="J22:K22"/>
    <mergeCell ref="A18:C18"/>
    <mergeCell ref="G18:H18"/>
    <mergeCell ref="A19:C19"/>
    <mergeCell ref="G19:H19"/>
    <mergeCell ref="A20:C20"/>
    <mergeCell ref="G20:I20"/>
    <mergeCell ref="A15:C15"/>
    <mergeCell ref="G15:H15"/>
    <mergeCell ref="A16:C16"/>
    <mergeCell ref="G16:H16"/>
    <mergeCell ref="A17:C17"/>
    <mergeCell ref="G17:H17"/>
    <mergeCell ref="I2:J3"/>
    <mergeCell ref="A12:K12"/>
    <mergeCell ref="A13:C13"/>
    <mergeCell ref="G13:H13"/>
    <mergeCell ref="A14:C14"/>
    <mergeCell ref="G14:H14"/>
  </mergeCells>
  <pageMargins left="0.35" right="0.25" top="0.75" bottom="0.75" header="0.3" footer="0.3"/>
  <pageSetup scale="37" orientation="portrait" r:id="rId1"/>
  <headerFooter>
    <oddHeader>&amp;C&amp;"Courier New,Bold"&amp;25 2024 SERVICE CONNECTED DISABILITY AND IMPROVED PENSION RATES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5"/>
  <sheetViews>
    <sheetView topLeftCell="A2" zoomScaleNormal="100" workbookViewId="0">
      <selection activeCell="B3" sqref="B3"/>
    </sheetView>
  </sheetViews>
  <sheetFormatPr defaultRowHeight="15.75" x14ac:dyDescent="0.25"/>
  <cols>
    <col min="1" max="1" width="53.85546875" customWidth="1"/>
    <col min="2" max="2" width="15.42578125" style="163" bestFit="1" customWidth="1"/>
    <col min="3" max="3" width="16.5703125" style="163" bestFit="1" customWidth="1"/>
  </cols>
  <sheetData>
    <row r="1" spans="1:3" x14ac:dyDescent="0.25">
      <c r="A1" s="162" t="s">
        <v>143</v>
      </c>
    </row>
    <row r="2" spans="1:3" ht="18.75" thickBot="1" x14ac:dyDescent="0.3">
      <c r="A2" s="164" t="s">
        <v>140</v>
      </c>
      <c r="B2" s="165">
        <f>'2024 Rates'!D26</f>
        <v>155356</v>
      </c>
      <c r="C2" s="166"/>
    </row>
    <row r="3" spans="1:3" ht="32.25" thickBot="1" x14ac:dyDescent="0.3">
      <c r="A3" s="167" t="s">
        <v>2</v>
      </c>
      <c r="B3" s="168"/>
      <c r="C3" s="169"/>
    </row>
    <row r="4" spans="1:3" ht="21" x14ac:dyDescent="0.25">
      <c r="A4" s="170" t="s">
        <v>18</v>
      </c>
      <c r="B4" s="270" t="s">
        <v>20</v>
      </c>
      <c r="C4" s="270" t="s">
        <v>141</v>
      </c>
    </row>
    <row r="5" spans="1:3" ht="21.75" thickBot="1" x14ac:dyDescent="0.3">
      <c r="A5" s="171" t="s">
        <v>19</v>
      </c>
      <c r="B5" s="271"/>
      <c r="C5" s="271"/>
    </row>
    <row r="6" spans="1:3" ht="27.75" thickTop="1" thickBot="1" x14ac:dyDescent="0.3">
      <c r="A6" s="172" t="s">
        <v>21</v>
      </c>
      <c r="B6" s="173">
        <f>'2024 Rates'!D14</f>
        <v>16551</v>
      </c>
      <c r="C6" s="174">
        <f>B6/12</f>
        <v>1379.25</v>
      </c>
    </row>
    <row r="7" spans="1:3" ht="27" thickBot="1" x14ac:dyDescent="0.3">
      <c r="A7" s="172" t="s">
        <v>22</v>
      </c>
      <c r="B7" s="173">
        <f>'2024 Rates'!D16</f>
        <v>20226</v>
      </c>
      <c r="C7" s="174">
        <f t="shared" ref="C7:C13" si="0">B7/12</f>
        <v>1685.5</v>
      </c>
    </row>
    <row r="8" spans="1:3" ht="27" thickBot="1" x14ac:dyDescent="0.3">
      <c r="A8" s="172" t="s">
        <v>23</v>
      </c>
      <c r="B8" s="173">
        <f>'2024 Rates'!D18</f>
        <v>27609</v>
      </c>
      <c r="C8" s="174">
        <f t="shared" si="0"/>
        <v>2300.75</v>
      </c>
    </row>
    <row r="9" spans="1:3" ht="9" customHeight="1" thickBot="1" x14ac:dyDescent="0.3">
      <c r="A9" s="175"/>
      <c r="B9" s="176"/>
      <c r="C9" s="174"/>
    </row>
    <row r="10" spans="1:3" ht="21.75" customHeight="1" thickBot="1" x14ac:dyDescent="0.3">
      <c r="A10" s="177" t="s">
        <v>37</v>
      </c>
      <c r="B10" s="174"/>
      <c r="C10" s="174"/>
    </row>
    <row r="11" spans="1:3" ht="27" thickBot="1" x14ac:dyDescent="0.3">
      <c r="A11" s="172" t="s">
        <v>21</v>
      </c>
      <c r="B11" s="173">
        <f>'2024 Rates'!D15</f>
        <v>21674</v>
      </c>
      <c r="C11" s="174">
        <f t="shared" si="0"/>
        <v>1806.1666666666667</v>
      </c>
    </row>
    <row r="12" spans="1:3" ht="27" thickBot="1" x14ac:dyDescent="0.3">
      <c r="A12" s="172" t="s">
        <v>22</v>
      </c>
      <c r="B12" s="173">
        <f>'2024 Rates'!D17</f>
        <v>25348</v>
      </c>
      <c r="C12" s="174">
        <f t="shared" si="0"/>
        <v>2112.3333333333335</v>
      </c>
    </row>
    <row r="13" spans="1:3" ht="27" thickBot="1" x14ac:dyDescent="0.3">
      <c r="A13" s="172" t="s">
        <v>24</v>
      </c>
      <c r="B13" s="173">
        <f>'2024 Rates'!D19</f>
        <v>32729</v>
      </c>
      <c r="C13" s="174">
        <f t="shared" si="0"/>
        <v>2727.4166666666665</v>
      </c>
    </row>
    <row r="14" spans="1:3" ht="10.5" customHeight="1" thickBot="1" x14ac:dyDescent="0.3">
      <c r="A14" s="178"/>
      <c r="B14" s="179"/>
      <c r="C14" s="179"/>
    </row>
    <row r="15" spans="1:3" ht="32.25" thickBot="1" x14ac:dyDescent="0.3">
      <c r="A15" s="180" t="s">
        <v>142</v>
      </c>
      <c r="B15" s="181"/>
      <c r="C15" s="181"/>
    </row>
    <row r="16" spans="1:3" ht="21" x14ac:dyDescent="0.25">
      <c r="A16" s="182" t="s">
        <v>18</v>
      </c>
      <c r="B16" s="272" t="s">
        <v>20</v>
      </c>
      <c r="C16" s="272" t="s">
        <v>141</v>
      </c>
    </row>
    <row r="17" spans="1:3" ht="19.5" thickBot="1" x14ac:dyDescent="0.3">
      <c r="A17" s="183" t="s">
        <v>19</v>
      </c>
      <c r="B17" s="273"/>
      <c r="C17" s="273"/>
    </row>
    <row r="18" spans="1:3" ht="24" thickBot="1" x14ac:dyDescent="0.3">
      <c r="A18" s="184" t="s">
        <v>25</v>
      </c>
      <c r="B18" s="185">
        <f>'2024 Rates'!D20</f>
        <v>11102</v>
      </c>
      <c r="C18" s="185">
        <f>B18/12</f>
        <v>925.16666666666663</v>
      </c>
    </row>
    <row r="19" spans="1:3" ht="24" thickBot="1" x14ac:dyDescent="0.3">
      <c r="A19" s="184" t="s">
        <v>22</v>
      </c>
      <c r="B19" s="185">
        <f>'2024 Rates'!D22</f>
        <v>13568</v>
      </c>
      <c r="C19" s="185">
        <f t="shared" ref="C19:C25" si="1">B19/12</f>
        <v>1130.6666666666667</v>
      </c>
    </row>
    <row r="20" spans="1:3" ht="24" thickBot="1" x14ac:dyDescent="0.3">
      <c r="A20" s="184" t="s">
        <v>24</v>
      </c>
      <c r="B20" s="185">
        <f>'2024 Rates'!D24</f>
        <v>17743</v>
      </c>
      <c r="C20" s="185">
        <f t="shared" si="1"/>
        <v>1478.5833333333333</v>
      </c>
    </row>
    <row r="21" spans="1:3" ht="12.75" customHeight="1" thickBot="1" x14ac:dyDescent="0.3">
      <c r="A21" s="184"/>
      <c r="B21" s="185"/>
      <c r="C21" s="185"/>
    </row>
    <row r="22" spans="1:3" ht="21" customHeight="1" thickBot="1" x14ac:dyDescent="0.3">
      <c r="A22" s="186" t="s">
        <v>37</v>
      </c>
      <c r="B22" s="187"/>
      <c r="C22" s="185"/>
    </row>
    <row r="23" spans="1:3" ht="27" thickBot="1" x14ac:dyDescent="0.3">
      <c r="A23" s="188" t="s">
        <v>25</v>
      </c>
      <c r="B23" s="185">
        <f>'2024 Rates'!D21</f>
        <v>14529</v>
      </c>
      <c r="C23" s="185">
        <f t="shared" si="1"/>
        <v>1210.75</v>
      </c>
    </row>
    <row r="24" spans="1:3" ht="27" thickBot="1" x14ac:dyDescent="0.3">
      <c r="A24" s="188" t="s">
        <v>22</v>
      </c>
      <c r="B24" s="185">
        <f>'2024 Rates'!D23</f>
        <v>16989</v>
      </c>
      <c r="C24" s="185">
        <f t="shared" si="1"/>
        <v>1415.75</v>
      </c>
    </row>
    <row r="25" spans="1:3" ht="27" thickBot="1" x14ac:dyDescent="0.3">
      <c r="A25" s="188" t="s">
        <v>24</v>
      </c>
      <c r="B25" s="185">
        <f>'2024 Rates'!D25</f>
        <v>21166</v>
      </c>
      <c r="C25" s="185">
        <f t="shared" si="1"/>
        <v>1763.8333333333333</v>
      </c>
    </row>
  </sheetData>
  <mergeCells count="4">
    <mergeCell ref="B4:B5"/>
    <mergeCell ref="C4:C5"/>
    <mergeCell ref="B16:B17"/>
    <mergeCell ref="C16:C17"/>
  </mergeCells>
  <pageMargins left="0.7" right="0.7" top="0.75" bottom="0.75" header="0.3" footer="0.3"/>
  <pageSetup scale="88" orientation="portrait" r:id="rId1"/>
  <headerFooter>
    <oddHeader>&amp;C&amp;"Franklin Gothic Heavy,Regular"&amp;14Veteran Pension Rate Table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Worksheet</vt:lpstr>
      <vt:lpstr>2023 Rates</vt:lpstr>
      <vt:lpstr>2024 Rates</vt:lpstr>
      <vt:lpstr>Outreach</vt:lpstr>
      <vt:lpstr>Worksheet!Print_Area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Oakey</dc:creator>
  <cp:lastModifiedBy>Ronald Dvorsky</cp:lastModifiedBy>
  <cp:lastPrinted>2023-12-14T18:35:47Z</cp:lastPrinted>
  <dcterms:created xsi:type="dcterms:W3CDTF">2022-08-26T15:46:54Z</dcterms:created>
  <dcterms:modified xsi:type="dcterms:W3CDTF">2024-01-18T14:44:28Z</dcterms:modified>
</cp:coreProperties>
</file>