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Fiscal\Fiscal Policy\STAY_OUT\Policy &amp; Data Analysis\Fees\Fee Levels\"/>
    </mc:Choice>
  </mc:AlternateContent>
  <xr:revisionPtr revIDLastSave="0" documentId="13_ncr:1_{C635065D-4C82-404A-B726-8599A4EADD27}" xr6:coauthVersionLast="47" xr6:coauthVersionMax="47" xr10:uidLastSave="{00000000-0000-0000-0000-000000000000}"/>
  <bookViews>
    <workbookView xWindow="-120" yWindow="-120" windowWidth="20730" windowHeight="11040" xr2:uid="{00000000-000D-0000-FFFF-FFFF00000000}"/>
  </bookViews>
  <sheets>
    <sheet name="UG Tuition and Fees" sheetId="5" r:id="rId1"/>
    <sheet name="annual history" sheetId="4" state="hidden" r:id="rId2"/>
    <sheet name="analysis" sheetId="2" state="hidden" r:id="rId3"/>
    <sheet name="email version" sheetId="6" state="hidden" r:id="rId4"/>
  </sheets>
  <definedNames>
    <definedName name="_xlnm.Print_Area" localSheetId="0">'UG Tuition and Fees'!$A$1:$W$138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35" i="5" l="1"/>
  <c r="Q136" i="5"/>
  <c r="Q134" i="5"/>
  <c r="Q129" i="5"/>
  <c r="Q130" i="5"/>
  <c r="Q131" i="5"/>
  <c r="Q128" i="5"/>
  <c r="Q115" i="5"/>
  <c r="Q116" i="5"/>
  <c r="Q117" i="5"/>
  <c r="Q118" i="5"/>
  <c r="Q119" i="5"/>
  <c r="Q120" i="5"/>
  <c r="Q121" i="5"/>
  <c r="Q122" i="5"/>
  <c r="Q123" i="5"/>
  <c r="Q124" i="5"/>
  <c r="Q125" i="5"/>
  <c r="Q126" i="5"/>
  <c r="Q114" i="5"/>
  <c r="Q108" i="5"/>
  <c r="Q109" i="5"/>
  <c r="Q110" i="5"/>
  <c r="Q111" i="5"/>
  <c r="Q112" i="5"/>
  <c r="Q107" i="5"/>
  <c r="J135" i="5" l="1"/>
  <c r="H135" i="5"/>
  <c r="F135" i="5"/>
  <c r="O111" i="5" l="1"/>
  <c r="O135" i="5"/>
  <c r="O136" i="5"/>
  <c r="O134" i="5"/>
  <c r="O129" i="5"/>
  <c r="O130" i="5"/>
  <c r="O131" i="5"/>
  <c r="O128" i="5"/>
  <c r="O115" i="5"/>
  <c r="O116" i="5"/>
  <c r="O117" i="5"/>
  <c r="O118" i="5"/>
  <c r="O119" i="5"/>
  <c r="O120" i="5"/>
  <c r="O121" i="5"/>
  <c r="O122" i="5"/>
  <c r="O123" i="5"/>
  <c r="O124" i="5"/>
  <c r="O125" i="5"/>
  <c r="O126" i="5"/>
  <c r="O114" i="5"/>
  <c r="O108" i="5"/>
  <c r="O109" i="5"/>
  <c r="O110" i="5"/>
  <c r="O112" i="5"/>
  <c r="O107" i="5"/>
  <c r="M135" i="5" l="1"/>
  <c r="M136" i="5"/>
  <c r="M134" i="5"/>
  <c r="M129" i="5"/>
  <c r="M130" i="5"/>
  <c r="M131" i="5"/>
  <c r="M128" i="5"/>
  <c r="M115" i="5"/>
  <c r="M116" i="5"/>
  <c r="M117" i="5"/>
  <c r="M118" i="5"/>
  <c r="M119" i="5"/>
  <c r="M120" i="5"/>
  <c r="M121" i="5"/>
  <c r="M122" i="5"/>
  <c r="M123" i="5"/>
  <c r="M124" i="5"/>
  <c r="M125" i="5"/>
  <c r="M126" i="5"/>
  <c r="M114" i="5"/>
  <c r="M108" i="5"/>
  <c r="M109" i="5"/>
  <c r="M110" i="5"/>
  <c r="M111" i="5"/>
  <c r="M112" i="5"/>
  <c r="M107" i="5"/>
  <c r="C100" i="5" l="1"/>
  <c r="K134" i="5"/>
  <c r="K135" i="5" l="1"/>
  <c r="K131" i="5" l="1"/>
  <c r="C134" i="5" l="1"/>
  <c r="C130" i="5"/>
  <c r="C129" i="5"/>
  <c r="C128" i="5"/>
  <c r="C126" i="5"/>
  <c r="C125" i="5"/>
  <c r="C124" i="5"/>
  <c r="C123" i="5"/>
  <c r="C122" i="5"/>
  <c r="C121" i="5"/>
  <c r="C120" i="5"/>
  <c r="C119" i="5"/>
  <c r="C118" i="5"/>
  <c r="C117" i="5"/>
  <c r="C116" i="5"/>
  <c r="C115" i="5"/>
  <c r="C114" i="5"/>
  <c r="C112" i="5"/>
  <c r="C111" i="5"/>
  <c r="C110" i="5"/>
  <c r="C109" i="5"/>
  <c r="C108" i="5"/>
  <c r="C107" i="5"/>
  <c r="J136" i="5"/>
  <c r="H136" i="5"/>
  <c r="F136" i="5"/>
  <c r="D136" i="5"/>
  <c r="B136" i="5"/>
  <c r="D135" i="5"/>
  <c r="B135" i="5"/>
  <c r="I134" i="5"/>
  <c r="G134" i="5"/>
  <c r="E134" i="5"/>
  <c r="K130" i="5"/>
  <c r="I130" i="5"/>
  <c r="G130" i="5"/>
  <c r="E130" i="5"/>
  <c r="K129" i="5"/>
  <c r="I129" i="5"/>
  <c r="G129" i="5"/>
  <c r="E129" i="5"/>
  <c r="K128" i="5"/>
  <c r="I128" i="5"/>
  <c r="G128" i="5"/>
  <c r="E128" i="5"/>
  <c r="K126" i="5"/>
  <c r="I126" i="5"/>
  <c r="G126" i="5"/>
  <c r="E126" i="5"/>
  <c r="K125" i="5"/>
  <c r="I125" i="5"/>
  <c r="G125" i="5"/>
  <c r="E125" i="5"/>
  <c r="K124" i="5"/>
  <c r="I124" i="5"/>
  <c r="G124" i="5"/>
  <c r="E124" i="5"/>
  <c r="K123" i="5"/>
  <c r="I123" i="5"/>
  <c r="G123" i="5"/>
  <c r="E123" i="5"/>
  <c r="K122" i="5"/>
  <c r="I122" i="5"/>
  <c r="G122" i="5"/>
  <c r="E122" i="5"/>
  <c r="K121" i="5"/>
  <c r="I121" i="5"/>
  <c r="G121" i="5"/>
  <c r="E121" i="5"/>
  <c r="K120" i="5"/>
  <c r="I120" i="5"/>
  <c r="G120" i="5"/>
  <c r="E120" i="5"/>
  <c r="K119" i="5"/>
  <c r="I119" i="5"/>
  <c r="G119" i="5"/>
  <c r="E119" i="5"/>
  <c r="K118" i="5"/>
  <c r="I118" i="5"/>
  <c r="G118" i="5"/>
  <c r="E118" i="5"/>
  <c r="K117" i="5"/>
  <c r="I117" i="5"/>
  <c r="G117" i="5"/>
  <c r="E117" i="5"/>
  <c r="K116" i="5"/>
  <c r="I116" i="5"/>
  <c r="G116" i="5"/>
  <c r="E116" i="5"/>
  <c r="K115" i="5"/>
  <c r="I115" i="5"/>
  <c r="G115" i="5"/>
  <c r="E115" i="5"/>
  <c r="K114" i="5"/>
  <c r="I114" i="5"/>
  <c r="G114" i="5"/>
  <c r="E114" i="5"/>
  <c r="K112" i="5"/>
  <c r="I112" i="5"/>
  <c r="G112" i="5"/>
  <c r="E112" i="5"/>
  <c r="K111" i="5"/>
  <c r="I111" i="5"/>
  <c r="G111" i="5"/>
  <c r="E111" i="5"/>
  <c r="K110" i="5"/>
  <c r="I110" i="5"/>
  <c r="G110" i="5"/>
  <c r="E110" i="5"/>
  <c r="K109" i="5"/>
  <c r="I109" i="5"/>
  <c r="G109" i="5"/>
  <c r="E109" i="5"/>
  <c r="K108" i="5"/>
  <c r="I108" i="5"/>
  <c r="G108" i="5"/>
  <c r="E108" i="5"/>
  <c r="K107" i="5"/>
  <c r="I107" i="5"/>
  <c r="G107" i="5"/>
  <c r="E107" i="5"/>
  <c r="K136" i="5" l="1"/>
  <c r="E136" i="5"/>
  <c r="I136" i="5"/>
  <c r="G135" i="5"/>
  <c r="G136" i="5"/>
  <c r="E135" i="5"/>
  <c r="AL35" i="6"/>
  <c r="AL33" i="6"/>
  <c r="AL32" i="6"/>
  <c r="AL31" i="6"/>
  <c r="AL28" i="6"/>
  <c r="AL27" i="6"/>
  <c r="AL26" i="6"/>
  <c r="AL24" i="6"/>
  <c r="AL23" i="6"/>
  <c r="AL22" i="6"/>
  <c r="AL21" i="6"/>
  <c r="AL20" i="6"/>
  <c r="AL19" i="6"/>
  <c r="AL18" i="6"/>
  <c r="AL17" i="6"/>
  <c r="AL16" i="6"/>
  <c r="AL15" i="6"/>
  <c r="AL12" i="6"/>
  <c r="AL11" i="6"/>
  <c r="AL10" i="6"/>
  <c r="AL9" i="6"/>
  <c r="AL8" i="6"/>
  <c r="AL7" i="6"/>
  <c r="AK35" i="6"/>
  <c r="AK33" i="6"/>
  <c r="AK32" i="6"/>
  <c r="AK31" i="6"/>
  <c r="AK28" i="6"/>
  <c r="AK27" i="6"/>
  <c r="AK26" i="6"/>
  <c r="AK24" i="6"/>
  <c r="AK23" i="6"/>
  <c r="AK22" i="6"/>
  <c r="AK21" i="6"/>
  <c r="AK20" i="6"/>
  <c r="AK19" i="6"/>
  <c r="AK18" i="6"/>
  <c r="AK17" i="6"/>
  <c r="AK16" i="6"/>
  <c r="AK15" i="6"/>
  <c r="AK12" i="6"/>
  <c r="AK11" i="6"/>
  <c r="AK10" i="6"/>
  <c r="AK9" i="6"/>
  <c r="AK8" i="6"/>
  <c r="AK7" i="6"/>
  <c r="AJ35" i="6"/>
  <c r="AJ33" i="6"/>
  <c r="AJ32" i="6"/>
  <c r="AJ31" i="6"/>
  <c r="AJ28" i="6"/>
  <c r="AJ27" i="6"/>
  <c r="AJ26" i="6"/>
  <c r="AJ24" i="6"/>
  <c r="AJ23" i="6"/>
  <c r="AJ22" i="6"/>
  <c r="AJ21" i="6"/>
  <c r="AJ20" i="6"/>
  <c r="AJ19" i="6"/>
  <c r="AJ18" i="6"/>
  <c r="AJ17" i="6"/>
  <c r="AJ16" i="6"/>
  <c r="AJ15" i="6"/>
  <c r="AJ12" i="6"/>
  <c r="AJ11" i="6"/>
  <c r="AJ10" i="6"/>
  <c r="AJ9" i="6"/>
  <c r="AJ8" i="6"/>
  <c r="AJ7" i="6"/>
  <c r="W100" i="5"/>
  <c r="W96" i="5"/>
  <c r="W95" i="5"/>
  <c r="W93" i="5"/>
  <c r="W92" i="5"/>
  <c r="W91" i="5"/>
  <c r="W90" i="5"/>
  <c r="W89" i="5"/>
  <c r="W88" i="5"/>
  <c r="W87" i="5"/>
  <c r="W86" i="5"/>
  <c r="W85" i="5"/>
  <c r="W84" i="5"/>
  <c r="W83" i="5"/>
  <c r="W82" i="5"/>
  <c r="W81" i="5"/>
  <c r="W79" i="5"/>
  <c r="W78" i="5"/>
  <c r="W77" i="5"/>
  <c r="W76" i="5"/>
  <c r="W75" i="5"/>
  <c r="W74" i="5"/>
  <c r="V102" i="5"/>
  <c r="C136" i="5" s="1"/>
  <c r="Q7" i="4"/>
  <c r="P7" i="4"/>
  <c r="O7" i="4"/>
  <c r="H28" i="4"/>
  <c r="C35" i="4"/>
  <c r="D35" i="4"/>
  <c r="E35" i="4"/>
  <c r="F35" i="4"/>
  <c r="G35" i="4"/>
  <c r="H35" i="4"/>
  <c r="I35" i="4"/>
  <c r="J35" i="4"/>
  <c r="K35" i="4"/>
  <c r="L35" i="4"/>
  <c r="M35" i="4"/>
  <c r="N35" i="4"/>
  <c r="O35" i="4"/>
  <c r="Q35" i="4"/>
  <c r="R35" i="4"/>
  <c r="S35" i="4"/>
  <c r="T35" i="4"/>
  <c r="U35" i="4"/>
  <c r="V35" i="4"/>
  <c r="W35" i="4"/>
  <c r="X35" i="4"/>
  <c r="Y35" i="4"/>
  <c r="Z35" i="4"/>
  <c r="AA35" i="4"/>
  <c r="AB35" i="4"/>
  <c r="AC35" i="4"/>
  <c r="AD35" i="4"/>
  <c r="AE35" i="4"/>
  <c r="AF35" i="4"/>
  <c r="AG35" i="4"/>
  <c r="AH35" i="4"/>
  <c r="AI35" i="4"/>
  <c r="AJ35" i="4"/>
  <c r="AK35" i="4"/>
  <c r="E33" i="4"/>
  <c r="F33" i="4"/>
  <c r="G33" i="4"/>
  <c r="H33" i="4"/>
  <c r="I33" i="4"/>
  <c r="J33" i="4"/>
  <c r="K33" i="4"/>
  <c r="L33" i="4"/>
  <c r="M33" i="4"/>
  <c r="N33" i="4"/>
  <c r="O33" i="4"/>
  <c r="P33" i="4"/>
  <c r="Q33" i="4"/>
  <c r="R33" i="4"/>
  <c r="S33" i="4"/>
  <c r="T33" i="4"/>
  <c r="U33" i="4"/>
  <c r="V33" i="4"/>
  <c r="W33" i="4"/>
  <c r="X33" i="4"/>
  <c r="Y33" i="4"/>
  <c r="Z33" i="4"/>
  <c r="AA33" i="4"/>
  <c r="AB33" i="4"/>
  <c r="AC33" i="4"/>
  <c r="AD33" i="4"/>
  <c r="AE33" i="4"/>
  <c r="AF33" i="4"/>
  <c r="AG33" i="4"/>
  <c r="AH33" i="4"/>
  <c r="AI33" i="4"/>
  <c r="AJ33" i="4"/>
  <c r="AK33" i="4"/>
  <c r="E34" i="4"/>
  <c r="F34" i="4"/>
  <c r="G34" i="4"/>
  <c r="H34" i="4"/>
  <c r="I34" i="4"/>
  <c r="J34" i="4"/>
  <c r="K34" i="4"/>
  <c r="L34" i="4"/>
  <c r="M34" i="4"/>
  <c r="N34" i="4"/>
  <c r="O34" i="4"/>
  <c r="P34" i="4"/>
  <c r="Q34" i="4"/>
  <c r="R34" i="4"/>
  <c r="S34" i="4"/>
  <c r="T34" i="4"/>
  <c r="U34" i="4"/>
  <c r="V34" i="4"/>
  <c r="W34" i="4"/>
  <c r="X34" i="4"/>
  <c r="Y34" i="4"/>
  <c r="Z34" i="4"/>
  <c r="AA34" i="4"/>
  <c r="AB34" i="4"/>
  <c r="AC34" i="4"/>
  <c r="AD34" i="4"/>
  <c r="AE34" i="4"/>
  <c r="AF34" i="4"/>
  <c r="AG34" i="4"/>
  <c r="AH34" i="4"/>
  <c r="AI34" i="4"/>
  <c r="AJ34" i="4"/>
  <c r="AK34" i="4"/>
  <c r="D33" i="4"/>
  <c r="D34" i="4"/>
  <c r="C34" i="4"/>
  <c r="C33" i="4"/>
  <c r="AP6" i="4"/>
  <c r="AP31" i="4"/>
  <c r="AP29" i="4"/>
  <c r="AP28" i="4"/>
  <c r="AP27" i="4"/>
  <c r="AP25" i="4"/>
  <c r="AP24" i="4"/>
  <c r="AP23" i="4"/>
  <c r="AP21" i="4"/>
  <c r="AP20" i="4"/>
  <c r="AP19" i="4"/>
  <c r="AP18" i="4"/>
  <c r="AP17" i="4"/>
  <c r="AP16" i="4"/>
  <c r="AP15" i="4"/>
  <c r="AP14" i="4"/>
  <c r="AP13" i="4"/>
  <c r="AP12" i="4"/>
  <c r="AP10" i="4"/>
  <c r="AP9" i="4"/>
  <c r="AP8" i="4"/>
  <c r="AP7" i="4"/>
  <c r="AP5" i="4"/>
  <c r="AO5" i="4"/>
  <c r="AO6" i="4"/>
  <c r="AO7" i="4"/>
  <c r="AO8" i="4"/>
  <c r="AO9" i="4"/>
  <c r="AO10" i="4"/>
  <c r="AO12" i="4"/>
  <c r="AO13" i="4"/>
  <c r="AO14" i="4"/>
  <c r="AO15" i="4"/>
  <c r="AO16" i="4"/>
  <c r="AO17" i="4"/>
  <c r="AO18" i="4"/>
  <c r="AO19" i="4"/>
  <c r="AO20" i="4"/>
  <c r="AO21" i="4"/>
  <c r="AO23" i="4"/>
  <c r="AO24" i="4"/>
  <c r="AO25" i="4"/>
  <c r="AO27" i="4"/>
  <c r="AO28" i="4"/>
  <c r="AO29" i="4"/>
  <c r="AO31" i="4"/>
  <c r="U96" i="5"/>
  <c r="U100" i="5"/>
  <c r="R101" i="5"/>
  <c r="U97" i="5"/>
  <c r="U95" i="5"/>
  <c r="U93" i="5"/>
  <c r="U92" i="5"/>
  <c r="U91" i="5"/>
  <c r="U90" i="5"/>
  <c r="U89" i="5"/>
  <c r="U88" i="5"/>
  <c r="U87" i="5"/>
  <c r="U86" i="5"/>
  <c r="U85" i="5"/>
  <c r="U84" i="5"/>
  <c r="U83" i="5"/>
  <c r="U82" i="5"/>
  <c r="U81" i="5"/>
  <c r="U79" i="5"/>
  <c r="U78" i="5"/>
  <c r="U77" i="5"/>
  <c r="U76" i="5"/>
  <c r="U75" i="5"/>
  <c r="U74" i="5"/>
  <c r="T101" i="5"/>
  <c r="U101" i="5" s="1"/>
  <c r="T102" i="5"/>
  <c r="S75" i="5"/>
  <c r="R102" i="5"/>
  <c r="S74" i="5"/>
  <c r="S100" i="5"/>
  <c r="S97" i="5"/>
  <c r="S96" i="5"/>
  <c r="S95" i="5"/>
  <c r="S93" i="5"/>
  <c r="S92" i="5"/>
  <c r="S91" i="5"/>
  <c r="S90" i="5"/>
  <c r="S89" i="5"/>
  <c r="S88" i="5"/>
  <c r="S87" i="5"/>
  <c r="S86" i="5"/>
  <c r="S85" i="5"/>
  <c r="S84" i="5"/>
  <c r="S83" i="5"/>
  <c r="S82" i="5"/>
  <c r="S81" i="5"/>
  <c r="S79" i="5"/>
  <c r="S78" i="5"/>
  <c r="S77" i="5"/>
  <c r="S76" i="5"/>
  <c r="AN31" i="4"/>
  <c r="AM31" i="4"/>
  <c r="AN24" i="4"/>
  <c r="AN25" i="4"/>
  <c r="AN27" i="4"/>
  <c r="AN28" i="4"/>
  <c r="AN29" i="4"/>
  <c r="AN23" i="4"/>
  <c r="AN6" i="4"/>
  <c r="AN7" i="4"/>
  <c r="AN8" i="4"/>
  <c r="AN9" i="4"/>
  <c r="AN10" i="4"/>
  <c r="AN12" i="4"/>
  <c r="AN13" i="4"/>
  <c r="AN14" i="4"/>
  <c r="AN15" i="4"/>
  <c r="AN16" i="4"/>
  <c r="AN17" i="4"/>
  <c r="AN18" i="4"/>
  <c r="AN19" i="4"/>
  <c r="AN20" i="4"/>
  <c r="AN21" i="4"/>
  <c r="AN5" i="4"/>
  <c r="R68" i="5"/>
  <c r="P102" i="5"/>
  <c r="N102" i="5"/>
  <c r="L102" i="5"/>
  <c r="J102" i="5"/>
  <c r="H102" i="5"/>
  <c r="K102" i="5" s="1"/>
  <c r="N101" i="5"/>
  <c r="P101" i="5"/>
  <c r="L101" i="5"/>
  <c r="Q100" i="5"/>
  <c r="Q97" i="5"/>
  <c r="Q96" i="5"/>
  <c r="Q95" i="5"/>
  <c r="Q93" i="5"/>
  <c r="Q92" i="5"/>
  <c r="Q91" i="5"/>
  <c r="Q90" i="5"/>
  <c r="Q89" i="5"/>
  <c r="Q88" i="5"/>
  <c r="Q87" i="5"/>
  <c r="Q86" i="5"/>
  <c r="Q85" i="5"/>
  <c r="Q84" i="5"/>
  <c r="Q83" i="5"/>
  <c r="Q82" i="5"/>
  <c r="Q81" i="5"/>
  <c r="Q79" i="5"/>
  <c r="Q78" i="5"/>
  <c r="Q77" i="5"/>
  <c r="Q76" i="5"/>
  <c r="Q75" i="5"/>
  <c r="Q74" i="5"/>
  <c r="AL5" i="4"/>
  <c r="AL6" i="4"/>
  <c r="M76" i="5"/>
  <c r="M77" i="5"/>
  <c r="M78" i="5"/>
  <c r="M79" i="5"/>
  <c r="AL12" i="4"/>
  <c r="AL14" i="4"/>
  <c r="AL16" i="4"/>
  <c r="M88" i="5"/>
  <c r="M89" i="5"/>
  <c r="AL23" i="4"/>
  <c r="M93" i="5"/>
  <c r="AL27" i="4"/>
  <c r="M96" i="5"/>
  <c r="M97" i="5"/>
  <c r="AM6" i="4"/>
  <c r="AM8" i="4"/>
  <c r="AM9" i="4"/>
  <c r="AM10" i="4"/>
  <c r="AM12" i="4"/>
  <c r="AM13" i="4"/>
  <c r="AM14" i="4"/>
  <c r="AM15" i="4"/>
  <c r="AM16" i="4"/>
  <c r="AM18" i="4"/>
  <c r="AM19" i="4"/>
  <c r="AM21" i="4"/>
  <c r="O92" i="5"/>
  <c r="AM25" i="4"/>
  <c r="AM27" i="4"/>
  <c r="AM29" i="4"/>
  <c r="AL31" i="4"/>
  <c r="AM23" i="4"/>
  <c r="AL24" i="4"/>
  <c r="AL20" i="4"/>
  <c r="K31" i="4"/>
  <c r="L31" i="4"/>
  <c r="M31" i="4"/>
  <c r="N31" i="4"/>
  <c r="O31" i="4"/>
  <c r="P31" i="4"/>
  <c r="Q31" i="4"/>
  <c r="R31" i="4"/>
  <c r="S31" i="4"/>
  <c r="T31" i="4"/>
  <c r="U31" i="4"/>
  <c r="V31" i="4"/>
  <c r="W31" i="4"/>
  <c r="X31" i="4"/>
  <c r="Z31" i="4"/>
  <c r="Y31" i="4"/>
  <c r="AA31" i="4"/>
  <c r="AB31" i="4"/>
  <c r="AC31" i="4"/>
  <c r="AD31" i="4"/>
  <c r="AE31" i="4"/>
  <c r="AF31" i="4"/>
  <c r="AG31" i="4"/>
  <c r="AH31" i="4"/>
  <c r="AI31" i="4"/>
  <c r="AJ31" i="4"/>
  <c r="AK31" i="4"/>
  <c r="J68" i="5"/>
  <c r="H101" i="5"/>
  <c r="J101" i="5"/>
  <c r="M101" i="5" s="1"/>
  <c r="T68" i="5"/>
  <c r="V68" i="5"/>
  <c r="B101" i="5"/>
  <c r="D101" i="5"/>
  <c r="E101" i="5" s="1"/>
  <c r="F101" i="5"/>
  <c r="B68" i="5"/>
  <c r="E68" i="5" s="1"/>
  <c r="D68" i="5"/>
  <c r="F68" i="5"/>
  <c r="G68" i="5" s="1"/>
  <c r="H68" i="5"/>
  <c r="K68" i="5" s="1"/>
  <c r="L68" i="5"/>
  <c r="N68" i="5"/>
  <c r="P68" i="5"/>
  <c r="C67" i="5"/>
  <c r="F102" i="5"/>
  <c r="K100" i="5"/>
  <c r="K97" i="5"/>
  <c r="K96" i="5"/>
  <c r="K95" i="5"/>
  <c r="K93" i="5"/>
  <c r="K92" i="5"/>
  <c r="K91" i="5"/>
  <c r="K90" i="5"/>
  <c r="K89" i="5"/>
  <c r="K88" i="5"/>
  <c r="K87" i="5"/>
  <c r="K86" i="5"/>
  <c r="K85" i="5"/>
  <c r="K84" i="5"/>
  <c r="K83" i="5"/>
  <c r="K82" i="5"/>
  <c r="K81" i="5"/>
  <c r="K79" i="5"/>
  <c r="K78" i="5"/>
  <c r="K77" i="5"/>
  <c r="K76" i="5"/>
  <c r="K75" i="5"/>
  <c r="K74" i="5"/>
  <c r="D102" i="5"/>
  <c r="E102" i="5" s="1"/>
  <c r="B102" i="5"/>
  <c r="V69" i="5"/>
  <c r="T69" i="5"/>
  <c r="R69" i="5"/>
  <c r="P69" i="5"/>
  <c r="N69" i="5"/>
  <c r="Q69" i="5" s="1"/>
  <c r="L69" i="5"/>
  <c r="J69" i="5"/>
  <c r="M69" i="5" s="1"/>
  <c r="H69" i="5"/>
  <c r="F69" i="5"/>
  <c r="D69" i="5"/>
  <c r="B69" i="5"/>
  <c r="U35" i="5"/>
  <c r="U34" i="5"/>
  <c r="S35" i="5"/>
  <c r="Q35" i="5"/>
  <c r="S34" i="5"/>
  <c r="Q34" i="5"/>
  <c r="O35" i="5"/>
  <c r="M35" i="5"/>
  <c r="O34" i="5"/>
  <c r="M34" i="5"/>
  <c r="K35" i="5"/>
  <c r="I35" i="5"/>
  <c r="K34" i="5"/>
  <c r="I34" i="5"/>
  <c r="L34" i="5" s="1"/>
  <c r="G35" i="5"/>
  <c r="G34" i="5"/>
  <c r="E35" i="5"/>
  <c r="E34" i="5"/>
  <c r="B35" i="5"/>
  <c r="B34" i="5"/>
  <c r="C35" i="5"/>
  <c r="F35" i="5" s="1"/>
  <c r="C34" i="5"/>
  <c r="I93" i="5"/>
  <c r="I92" i="5"/>
  <c r="I91" i="5"/>
  <c r="I90" i="5"/>
  <c r="I89" i="5"/>
  <c r="I88" i="5"/>
  <c r="I87" i="5"/>
  <c r="I86" i="5"/>
  <c r="I85" i="5"/>
  <c r="I84" i="5"/>
  <c r="I83" i="5"/>
  <c r="I82" i="5"/>
  <c r="I81" i="5"/>
  <c r="I100" i="5"/>
  <c r="I97" i="5"/>
  <c r="I96" i="5"/>
  <c r="I95" i="5"/>
  <c r="I79" i="5"/>
  <c r="I78" i="5"/>
  <c r="I77" i="5"/>
  <c r="I76" i="5"/>
  <c r="I75" i="5"/>
  <c r="I74" i="5"/>
  <c r="G100" i="5"/>
  <c r="G97" i="5"/>
  <c r="G96" i="5"/>
  <c r="G95" i="5"/>
  <c r="G93" i="5"/>
  <c r="G92" i="5"/>
  <c r="G91" i="5"/>
  <c r="G90" i="5"/>
  <c r="G89" i="5"/>
  <c r="G88" i="5"/>
  <c r="G87" i="5"/>
  <c r="G86" i="5"/>
  <c r="G85" i="5"/>
  <c r="G84" i="5"/>
  <c r="G83" i="5"/>
  <c r="G82" i="5"/>
  <c r="G81" i="5"/>
  <c r="G79" i="5"/>
  <c r="G78" i="5"/>
  <c r="G77" i="5"/>
  <c r="G76" i="5"/>
  <c r="G75" i="5"/>
  <c r="G74" i="5"/>
  <c r="E81" i="5"/>
  <c r="E82" i="5"/>
  <c r="E83" i="5"/>
  <c r="E84" i="5"/>
  <c r="E85" i="5"/>
  <c r="E86" i="5"/>
  <c r="E87" i="5"/>
  <c r="E88" i="5"/>
  <c r="E89" i="5"/>
  <c r="E90" i="5"/>
  <c r="E91" i="5"/>
  <c r="E92" i="5"/>
  <c r="E93" i="5"/>
  <c r="E74" i="5"/>
  <c r="E75" i="5"/>
  <c r="E76" i="5"/>
  <c r="E77" i="5"/>
  <c r="E78" i="5"/>
  <c r="E79" i="5"/>
  <c r="E95" i="5"/>
  <c r="E96" i="5"/>
  <c r="E97" i="5"/>
  <c r="E100" i="5"/>
  <c r="C81" i="5"/>
  <c r="C82" i="5"/>
  <c r="C83" i="5"/>
  <c r="C84" i="5"/>
  <c r="C85" i="5"/>
  <c r="C86" i="5"/>
  <c r="C87" i="5"/>
  <c r="C88" i="5"/>
  <c r="C89" i="5"/>
  <c r="C90" i="5"/>
  <c r="C91" i="5"/>
  <c r="C92" i="5"/>
  <c r="C93" i="5"/>
  <c r="C74" i="5"/>
  <c r="C75" i="5"/>
  <c r="C76" i="5"/>
  <c r="C77" i="5"/>
  <c r="C78" i="5"/>
  <c r="C79" i="5"/>
  <c r="C95" i="5"/>
  <c r="C96" i="5"/>
  <c r="C97" i="5"/>
  <c r="W47" i="5"/>
  <c r="W48" i="5"/>
  <c r="W49" i="5"/>
  <c r="W50" i="5"/>
  <c r="W51" i="5"/>
  <c r="W52" i="5"/>
  <c r="W53" i="5"/>
  <c r="W54" i="5"/>
  <c r="W55" i="5"/>
  <c r="W56" i="5"/>
  <c r="W58" i="5"/>
  <c r="W59" i="5"/>
  <c r="W60" i="5"/>
  <c r="W63" i="5"/>
  <c r="W40" i="5"/>
  <c r="W41" i="5"/>
  <c r="W42" i="5"/>
  <c r="W43" i="5"/>
  <c r="W44" i="5"/>
  <c r="W45" i="5"/>
  <c r="W62" i="5"/>
  <c r="W64" i="5"/>
  <c r="W67" i="5"/>
  <c r="D6" i="5"/>
  <c r="F6" i="5"/>
  <c r="H6" i="5"/>
  <c r="J6" i="5"/>
  <c r="L6" i="5"/>
  <c r="N6" i="5"/>
  <c r="P6" i="5"/>
  <c r="R6" i="5"/>
  <c r="T6" i="5"/>
  <c r="D7" i="5"/>
  <c r="F7" i="5"/>
  <c r="H7" i="5"/>
  <c r="J7" i="5"/>
  <c r="L7" i="5"/>
  <c r="N7" i="5"/>
  <c r="P7" i="5"/>
  <c r="R7" i="5"/>
  <c r="T7" i="5"/>
  <c r="D8" i="5"/>
  <c r="F8" i="5"/>
  <c r="H8" i="5"/>
  <c r="J8" i="5"/>
  <c r="L8" i="5"/>
  <c r="N8" i="5"/>
  <c r="P8" i="5"/>
  <c r="R8" i="5"/>
  <c r="T8" i="5"/>
  <c r="D9" i="5"/>
  <c r="F9" i="5"/>
  <c r="H9" i="5"/>
  <c r="J9" i="5"/>
  <c r="L9" i="5"/>
  <c r="N9" i="5"/>
  <c r="P9" i="5"/>
  <c r="R9" i="5"/>
  <c r="T9" i="5"/>
  <c r="D10" i="5"/>
  <c r="F10" i="5"/>
  <c r="H10" i="5"/>
  <c r="J10" i="5"/>
  <c r="L10" i="5"/>
  <c r="N10" i="5"/>
  <c r="P10" i="5"/>
  <c r="R10" i="5"/>
  <c r="T10" i="5"/>
  <c r="D11" i="5"/>
  <c r="F11" i="5"/>
  <c r="H11" i="5"/>
  <c r="J11" i="5"/>
  <c r="L11" i="5"/>
  <c r="N11" i="5"/>
  <c r="P11" i="5"/>
  <c r="R11" i="5"/>
  <c r="T11" i="5"/>
  <c r="D13" i="5"/>
  <c r="F13" i="5"/>
  <c r="H13" i="5"/>
  <c r="J13" i="5"/>
  <c r="L13" i="5"/>
  <c r="N13" i="5"/>
  <c r="P13" i="5"/>
  <c r="R13" i="5"/>
  <c r="T13" i="5"/>
  <c r="D14" i="5"/>
  <c r="F14" i="5"/>
  <c r="H14" i="5"/>
  <c r="J14" i="5"/>
  <c r="L14" i="5"/>
  <c r="N14" i="5"/>
  <c r="P14" i="5"/>
  <c r="R14" i="5"/>
  <c r="T14" i="5"/>
  <c r="D15" i="5"/>
  <c r="F15" i="5"/>
  <c r="H15" i="5"/>
  <c r="J15" i="5"/>
  <c r="L15" i="5"/>
  <c r="N15" i="5"/>
  <c r="P15" i="5"/>
  <c r="R15" i="5"/>
  <c r="T15" i="5"/>
  <c r="D16" i="5"/>
  <c r="F16" i="5"/>
  <c r="H16" i="5"/>
  <c r="J16" i="5"/>
  <c r="L16" i="5"/>
  <c r="N16" i="5"/>
  <c r="P16" i="5"/>
  <c r="R16" i="5"/>
  <c r="T16" i="5"/>
  <c r="D17" i="5"/>
  <c r="F17" i="5"/>
  <c r="H17" i="5"/>
  <c r="J17" i="5"/>
  <c r="L17" i="5"/>
  <c r="N17" i="5"/>
  <c r="P17" i="5"/>
  <c r="R17" i="5"/>
  <c r="T17" i="5"/>
  <c r="D18" i="5"/>
  <c r="F18" i="5"/>
  <c r="H18" i="5"/>
  <c r="J18" i="5"/>
  <c r="L18" i="5"/>
  <c r="N18" i="5"/>
  <c r="P18" i="5"/>
  <c r="R18" i="5"/>
  <c r="T18" i="5"/>
  <c r="D19" i="5"/>
  <c r="F19" i="5"/>
  <c r="H19" i="5"/>
  <c r="J19" i="5"/>
  <c r="L19" i="5"/>
  <c r="N19" i="5"/>
  <c r="P19" i="5"/>
  <c r="R19" i="5"/>
  <c r="T19" i="5"/>
  <c r="D20" i="5"/>
  <c r="F20" i="5"/>
  <c r="H20" i="5"/>
  <c r="J20" i="5"/>
  <c r="L20" i="5"/>
  <c r="N20" i="5"/>
  <c r="P20" i="5"/>
  <c r="R20" i="5"/>
  <c r="T20" i="5"/>
  <c r="D21" i="5"/>
  <c r="F21" i="5"/>
  <c r="H21" i="5"/>
  <c r="J21" i="5"/>
  <c r="L21" i="5"/>
  <c r="N21" i="5"/>
  <c r="P21" i="5"/>
  <c r="R21" i="5"/>
  <c r="T21" i="5"/>
  <c r="D22" i="5"/>
  <c r="F22" i="5"/>
  <c r="H22" i="5"/>
  <c r="J22" i="5"/>
  <c r="L22" i="5"/>
  <c r="N22" i="5"/>
  <c r="P22" i="5"/>
  <c r="R22" i="5"/>
  <c r="T22" i="5"/>
  <c r="D23" i="5"/>
  <c r="F23" i="5"/>
  <c r="H23" i="5"/>
  <c r="J23" i="5"/>
  <c r="L23" i="5"/>
  <c r="N23" i="5"/>
  <c r="P23" i="5"/>
  <c r="R23" i="5"/>
  <c r="T23" i="5"/>
  <c r="D24" i="5"/>
  <c r="F24" i="5"/>
  <c r="H24" i="5"/>
  <c r="J24" i="5"/>
  <c r="L24" i="5"/>
  <c r="N24" i="5"/>
  <c r="P24" i="5"/>
  <c r="R24" i="5"/>
  <c r="T24" i="5"/>
  <c r="D25" i="5"/>
  <c r="F25" i="5"/>
  <c r="H25" i="5"/>
  <c r="J25" i="5"/>
  <c r="L25" i="5"/>
  <c r="N25" i="5"/>
  <c r="P25" i="5"/>
  <c r="R25" i="5"/>
  <c r="T25" i="5"/>
  <c r="D26" i="5"/>
  <c r="F26" i="5"/>
  <c r="H26" i="5"/>
  <c r="J26" i="5"/>
  <c r="L26" i="5"/>
  <c r="N26" i="5"/>
  <c r="P26" i="5"/>
  <c r="R26" i="5"/>
  <c r="T26" i="5"/>
  <c r="D28" i="5"/>
  <c r="F28" i="5"/>
  <c r="H28" i="5"/>
  <c r="J28" i="5"/>
  <c r="L28" i="5"/>
  <c r="N28" i="5"/>
  <c r="P28" i="5"/>
  <c r="R28" i="5"/>
  <c r="T28" i="5"/>
  <c r="D29" i="5"/>
  <c r="F29" i="5"/>
  <c r="H29" i="5"/>
  <c r="J29" i="5"/>
  <c r="L29" i="5"/>
  <c r="N29" i="5"/>
  <c r="P29" i="5"/>
  <c r="R29" i="5"/>
  <c r="T29" i="5"/>
  <c r="D30" i="5"/>
  <c r="F30" i="5"/>
  <c r="H30" i="5"/>
  <c r="J30" i="5"/>
  <c r="L30" i="5"/>
  <c r="N30" i="5"/>
  <c r="P30" i="5"/>
  <c r="R30" i="5"/>
  <c r="T30" i="5"/>
  <c r="D33" i="5"/>
  <c r="F33" i="5"/>
  <c r="H33" i="5"/>
  <c r="J33" i="5"/>
  <c r="L33" i="5"/>
  <c r="N33" i="5"/>
  <c r="P33" i="5"/>
  <c r="R33" i="5"/>
  <c r="T33" i="5"/>
  <c r="V6" i="5"/>
  <c r="C40" i="5"/>
  <c r="E40" i="5"/>
  <c r="G40" i="5"/>
  <c r="I40" i="5"/>
  <c r="K40" i="5"/>
  <c r="M40" i="5"/>
  <c r="O40" i="5"/>
  <c r="Q40" i="5"/>
  <c r="S40" i="5"/>
  <c r="U40" i="5"/>
  <c r="V7" i="5"/>
  <c r="C41" i="5"/>
  <c r="E41" i="5"/>
  <c r="G41" i="5"/>
  <c r="I41" i="5"/>
  <c r="K41" i="5"/>
  <c r="M41" i="5"/>
  <c r="O41" i="5"/>
  <c r="Q41" i="5"/>
  <c r="S41" i="5"/>
  <c r="U41" i="5"/>
  <c r="V8" i="5"/>
  <c r="C42" i="5"/>
  <c r="E42" i="5"/>
  <c r="G42" i="5"/>
  <c r="I42" i="5"/>
  <c r="K42" i="5"/>
  <c r="M42" i="5"/>
  <c r="O42" i="5"/>
  <c r="Q42" i="5"/>
  <c r="S42" i="5"/>
  <c r="U42" i="5"/>
  <c r="V9" i="5"/>
  <c r="C43" i="5"/>
  <c r="E43" i="5"/>
  <c r="G43" i="5"/>
  <c r="I43" i="5"/>
  <c r="K43" i="5"/>
  <c r="M43" i="5"/>
  <c r="O43" i="5"/>
  <c r="Q43" i="5"/>
  <c r="S43" i="5"/>
  <c r="U43" i="5"/>
  <c r="V10" i="5"/>
  <c r="C44" i="5"/>
  <c r="E44" i="5"/>
  <c r="G44" i="5"/>
  <c r="I44" i="5"/>
  <c r="K44" i="5"/>
  <c r="M44" i="5"/>
  <c r="O44" i="5"/>
  <c r="Q44" i="5"/>
  <c r="S44" i="5"/>
  <c r="U44" i="5"/>
  <c r="V11" i="5"/>
  <c r="C45" i="5"/>
  <c r="E45" i="5"/>
  <c r="G45" i="5"/>
  <c r="I45" i="5"/>
  <c r="K45" i="5"/>
  <c r="M45" i="5"/>
  <c r="O45" i="5"/>
  <c r="Q45" i="5"/>
  <c r="S45" i="5"/>
  <c r="U45" i="5"/>
  <c r="V13" i="5"/>
  <c r="C47" i="5"/>
  <c r="E47" i="5"/>
  <c r="G47" i="5"/>
  <c r="I47" i="5"/>
  <c r="K47" i="5"/>
  <c r="M47" i="5"/>
  <c r="O47" i="5"/>
  <c r="Q47" i="5"/>
  <c r="S47" i="5"/>
  <c r="U47" i="5"/>
  <c r="V14" i="5"/>
  <c r="C48" i="5"/>
  <c r="E48" i="5"/>
  <c r="G48" i="5"/>
  <c r="I48" i="5"/>
  <c r="K48" i="5"/>
  <c r="M48" i="5"/>
  <c r="O48" i="5"/>
  <c r="Q48" i="5"/>
  <c r="S48" i="5"/>
  <c r="U48" i="5"/>
  <c r="V15" i="5"/>
  <c r="C49" i="5"/>
  <c r="E49" i="5"/>
  <c r="G49" i="5"/>
  <c r="I49" i="5"/>
  <c r="K49" i="5"/>
  <c r="M49" i="5"/>
  <c r="O49" i="5"/>
  <c r="Q49" i="5"/>
  <c r="S49" i="5"/>
  <c r="U49" i="5"/>
  <c r="V16" i="5"/>
  <c r="C50" i="5"/>
  <c r="E50" i="5"/>
  <c r="G50" i="5"/>
  <c r="I50" i="5"/>
  <c r="K50" i="5"/>
  <c r="M50" i="5"/>
  <c r="O50" i="5"/>
  <c r="Q50" i="5"/>
  <c r="S50" i="5"/>
  <c r="U50" i="5"/>
  <c r="V17" i="5"/>
  <c r="C51" i="5"/>
  <c r="E51" i="5"/>
  <c r="G51" i="5"/>
  <c r="I51" i="5"/>
  <c r="K51" i="5"/>
  <c r="M51" i="5"/>
  <c r="O51" i="5"/>
  <c r="Q51" i="5"/>
  <c r="S51" i="5"/>
  <c r="U51" i="5"/>
  <c r="V18" i="5"/>
  <c r="C52" i="5"/>
  <c r="E52" i="5"/>
  <c r="G52" i="5"/>
  <c r="I52" i="5"/>
  <c r="K52" i="5"/>
  <c r="M52" i="5"/>
  <c r="O52" i="5"/>
  <c r="Q52" i="5"/>
  <c r="S52" i="5"/>
  <c r="U52" i="5"/>
  <c r="V19" i="5"/>
  <c r="C53" i="5"/>
  <c r="E53" i="5"/>
  <c r="G53" i="5"/>
  <c r="I53" i="5"/>
  <c r="K53" i="5"/>
  <c r="M53" i="5"/>
  <c r="O53" i="5"/>
  <c r="Q53" i="5"/>
  <c r="S53" i="5"/>
  <c r="U53" i="5"/>
  <c r="V20" i="5"/>
  <c r="C54" i="5"/>
  <c r="E54" i="5"/>
  <c r="G54" i="5"/>
  <c r="I54" i="5"/>
  <c r="K54" i="5"/>
  <c r="M54" i="5"/>
  <c r="O54" i="5"/>
  <c r="Q54" i="5"/>
  <c r="S54" i="5"/>
  <c r="U54" i="5"/>
  <c r="V21" i="5"/>
  <c r="C55" i="5"/>
  <c r="E55" i="5"/>
  <c r="G55" i="5"/>
  <c r="I55" i="5"/>
  <c r="K55" i="5"/>
  <c r="M55" i="5"/>
  <c r="O55" i="5"/>
  <c r="Q55" i="5"/>
  <c r="S55" i="5"/>
  <c r="U55" i="5"/>
  <c r="V22" i="5"/>
  <c r="C56" i="5"/>
  <c r="E56" i="5"/>
  <c r="G56" i="5"/>
  <c r="I56" i="5"/>
  <c r="K56" i="5"/>
  <c r="M56" i="5"/>
  <c r="O56" i="5"/>
  <c r="Q56" i="5"/>
  <c r="S56" i="5"/>
  <c r="U56" i="5"/>
  <c r="V23" i="5"/>
  <c r="C57" i="5"/>
  <c r="E57" i="5"/>
  <c r="G57" i="5"/>
  <c r="I57" i="5"/>
  <c r="K57" i="5"/>
  <c r="V24" i="5"/>
  <c r="C58" i="5"/>
  <c r="E58" i="5"/>
  <c r="G58" i="5"/>
  <c r="I58" i="5"/>
  <c r="K58" i="5"/>
  <c r="M58" i="5"/>
  <c r="O58" i="5"/>
  <c r="Q58" i="5"/>
  <c r="S58" i="5"/>
  <c r="U58" i="5"/>
  <c r="V25" i="5"/>
  <c r="C59" i="5"/>
  <c r="E59" i="5"/>
  <c r="G59" i="5"/>
  <c r="I59" i="5"/>
  <c r="K59" i="5"/>
  <c r="M59" i="5"/>
  <c r="O59" i="5"/>
  <c r="Q59" i="5"/>
  <c r="S59" i="5"/>
  <c r="U59" i="5"/>
  <c r="V26" i="5"/>
  <c r="C60" i="5"/>
  <c r="E60" i="5"/>
  <c r="G60" i="5"/>
  <c r="I60" i="5"/>
  <c r="K60" i="5"/>
  <c r="M60" i="5"/>
  <c r="O60" i="5"/>
  <c r="Q60" i="5"/>
  <c r="S60" i="5"/>
  <c r="U60" i="5"/>
  <c r="V28" i="5"/>
  <c r="C62" i="5"/>
  <c r="E62" i="5"/>
  <c r="G62" i="5"/>
  <c r="I62" i="5"/>
  <c r="K62" i="5"/>
  <c r="M62" i="5"/>
  <c r="O62" i="5"/>
  <c r="Q62" i="5"/>
  <c r="S62" i="5"/>
  <c r="U62" i="5"/>
  <c r="V29" i="5"/>
  <c r="C63" i="5"/>
  <c r="E63" i="5"/>
  <c r="G63" i="5"/>
  <c r="I63" i="5"/>
  <c r="K63" i="5"/>
  <c r="M63" i="5"/>
  <c r="O63" i="5"/>
  <c r="Q63" i="5"/>
  <c r="S63" i="5"/>
  <c r="U63" i="5"/>
  <c r="V30" i="5"/>
  <c r="C64" i="5"/>
  <c r="E64" i="5"/>
  <c r="G64" i="5"/>
  <c r="I64" i="5"/>
  <c r="K64" i="5"/>
  <c r="M64" i="5"/>
  <c r="O64" i="5"/>
  <c r="Q64" i="5"/>
  <c r="S64" i="5"/>
  <c r="U64" i="5"/>
  <c r="V33" i="5"/>
  <c r="E67" i="5"/>
  <c r="G67" i="5"/>
  <c r="I67" i="5"/>
  <c r="K67" i="5"/>
  <c r="M67" i="5"/>
  <c r="O67" i="5"/>
  <c r="Q67" i="5"/>
  <c r="S67" i="5"/>
  <c r="U67" i="5"/>
  <c r="C19" i="2"/>
  <c r="G19" i="2" s="1"/>
  <c r="C20" i="2"/>
  <c r="G20" i="2" s="1"/>
  <c r="C21" i="2"/>
  <c r="G21" i="2" s="1"/>
  <c r="C22" i="2"/>
  <c r="G22" i="2" s="1"/>
  <c r="C23" i="2"/>
  <c r="G23" i="2" s="1"/>
  <c r="C24" i="2"/>
  <c r="G24" i="2" s="1"/>
  <c r="C38" i="2"/>
  <c r="G38" i="2" s="1"/>
  <c r="C39" i="2"/>
  <c r="G39" i="2" s="1"/>
  <c r="C40" i="2"/>
  <c r="G40" i="2" s="1"/>
  <c r="F19" i="2"/>
  <c r="F20" i="2"/>
  <c r="F21" i="2"/>
  <c r="F22" i="2"/>
  <c r="F23" i="2"/>
  <c r="F24" i="2"/>
  <c r="F38" i="2"/>
  <c r="F39" i="2"/>
  <c r="F40" i="2"/>
  <c r="M19" i="2"/>
  <c r="M20" i="2"/>
  <c r="M21" i="2"/>
  <c r="M22" i="2"/>
  <c r="M23" i="2"/>
  <c r="M24" i="2"/>
  <c r="M38" i="2"/>
  <c r="M39" i="2"/>
  <c r="M40" i="2"/>
  <c r="M25" i="2"/>
  <c r="M26" i="2"/>
  <c r="M27" i="2"/>
  <c r="M28" i="2"/>
  <c r="M29" i="2"/>
  <c r="M30" i="2"/>
  <c r="M31" i="2"/>
  <c r="M32" i="2"/>
  <c r="M33" i="2"/>
  <c r="M34" i="2"/>
  <c r="M35" i="2"/>
  <c r="M36" i="2"/>
  <c r="M37" i="2"/>
  <c r="K19" i="2"/>
  <c r="L19" i="2"/>
  <c r="K20" i="2"/>
  <c r="L20" i="2" s="1"/>
  <c r="K21" i="2"/>
  <c r="L21" i="2" s="1"/>
  <c r="K22" i="2"/>
  <c r="L22" i="2" s="1"/>
  <c r="K23" i="2"/>
  <c r="L23" i="2"/>
  <c r="K24" i="2"/>
  <c r="L24" i="2" s="1"/>
  <c r="K38" i="2"/>
  <c r="L38" i="2" s="1"/>
  <c r="K39" i="2"/>
  <c r="L39" i="2" s="1"/>
  <c r="K40" i="2"/>
  <c r="L40" i="2"/>
  <c r="K25" i="2"/>
  <c r="L25" i="2" s="1"/>
  <c r="K26" i="2"/>
  <c r="L26" i="2" s="1"/>
  <c r="K27" i="2"/>
  <c r="L27" i="2" s="1"/>
  <c r="K28" i="2"/>
  <c r="L28" i="2"/>
  <c r="K29" i="2"/>
  <c r="L29" i="2" s="1"/>
  <c r="K30" i="2"/>
  <c r="L30" i="2" s="1"/>
  <c r="K31" i="2"/>
  <c r="L31" i="2" s="1"/>
  <c r="K32" i="2"/>
  <c r="L32" i="2"/>
  <c r="K33" i="2"/>
  <c r="L33" i="2" s="1"/>
  <c r="K34" i="2"/>
  <c r="L34" i="2" s="1"/>
  <c r="K35" i="2"/>
  <c r="L35" i="2" s="1"/>
  <c r="K36" i="2"/>
  <c r="L36" i="2"/>
  <c r="K37" i="2"/>
  <c r="L37" i="2" s="1"/>
  <c r="C25" i="2"/>
  <c r="G25" i="2" s="1"/>
  <c r="C26" i="2"/>
  <c r="G26" i="2" s="1"/>
  <c r="C27" i="2"/>
  <c r="G27" i="2"/>
  <c r="C28" i="2"/>
  <c r="G28" i="2" s="1"/>
  <c r="C29" i="2"/>
  <c r="G29" i="2" s="1"/>
  <c r="C30" i="2"/>
  <c r="G30" i="2" s="1"/>
  <c r="C31" i="2"/>
  <c r="G31" i="2"/>
  <c r="C32" i="2"/>
  <c r="G32" i="2" s="1"/>
  <c r="C33" i="2"/>
  <c r="G33" i="2" s="1"/>
  <c r="C34" i="2"/>
  <c r="G34" i="2" s="1"/>
  <c r="C35" i="2"/>
  <c r="G35" i="2"/>
  <c r="C36" i="2"/>
  <c r="G36" i="2"/>
  <c r="C37" i="2"/>
  <c r="G37" i="2"/>
  <c r="F25" i="2"/>
  <c r="F26" i="2"/>
  <c r="F27" i="2"/>
  <c r="F28" i="2"/>
  <c r="F29" i="2"/>
  <c r="F30" i="2"/>
  <c r="F31" i="2"/>
  <c r="F32" i="2"/>
  <c r="F33" i="2"/>
  <c r="F34" i="2"/>
  <c r="F35" i="2"/>
  <c r="F36" i="2"/>
  <c r="F37" i="2"/>
  <c r="M85" i="5"/>
  <c r="H35" i="5"/>
  <c r="C69" i="5"/>
  <c r="S69" i="5"/>
  <c r="O87" i="5"/>
  <c r="AM5" i="4"/>
  <c r="O78" i="5"/>
  <c r="M87" i="5"/>
  <c r="AL9" i="4"/>
  <c r="O95" i="5"/>
  <c r="AM24" i="4"/>
  <c r="M92" i="5"/>
  <c r="AL25" i="4"/>
  <c r="O93" i="5"/>
  <c r="O88" i="5"/>
  <c r="O100" i="5"/>
  <c r="M100" i="5"/>
  <c r="O89" i="5"/>
  <c r="M81" i="5"/>
  <c r="AL8" i="4"/>
  <c r="O82" i="5"/>
  <c r="AL29" i="4"/>
  <c r="O79" i="5"/>
  <c r="O90" i="5"/>
  <c r="AL13" i="4"/>
  <c r="O81" i="5"/>
  <c r="M83" i="5"/>
  <c r="AL21" i="4"/>
  <c r="M90" i="5"/>
  <c r="AL7" i="4"/>
  <c r="O91" i="5"/>
  <c r="M74" i="5"/>
  <c r="O97" i="5"/>
  <c r="AM20" i="4"/>
  <c r="O75" i="5"/>
  <c r="AM17" i="4"/>
  <c r="M82" i="5"/>
  <c r="O77" i="5"/>
  <c r="O84" i="5"/>
  <c r="O96" i="5"/>
  <c r="O85" i="5"/>
  <c r="O83" i="5"/>
  <c r="O74" i="5"/>
  <c r="M91" i="5"/>
  <c r="AL10" i="4"/>
  <c r="O76" i="5"/>
  <c r="AL18" i="4"/>
  <c r="M95" i="5"/>
  <c r="AL19" i="4"/>
  <c r="AL28" i="4"/>
  <c r="AM7" i="4"/>
  <c r="O86" i="5"/>
  <c r="AL15" i="4"/>
  <c r="AM28" i="4"/>
  <c r="AL17" i="4"/>
  <c r="M86" i="5"/>
  <c r="M75" i="5"/>
  <c r="M84" i="5"/>
  <c r="S101" i="5"/>
  <c r="N34" i="5"/>
  <c r="V101" i="5"/>
  <c r="C135" i="5" s="1"/>
  <c r="M102" i="5"/>
  <c r="P34" i="5" l="1"/>
  <c r="E69" i="5"/>
  <c r="F34" i="5"/>
  <c r="M68" i="5"/>
  <c r="U102" i="5"/>
  <c r="V35" i="5"/>
  <c r="O69" i="5"/>
  <c r="T34" i="5"/>
  <c r="R35" i="5"/>
  <c r="G102" i="5"/>
  <c r="I68" i="5"/>
  <c r="C101" i="5"/>
  <c r="D34" i="5"/>
  <c r="L35" i="5"/>
  <c r="W68" i="5"/>
  <c r="AN35" i="4"/>
  <c r="J34" i="5"/>
  <c r="O101" i="5"/>
  <c r="R34" i="5"/>
  <c r="W101" i="5"/>
  <c r="J35" i="5"/>
  <c r="I101" i="5"/>
  <c r="U68" i="5"/>
  <c r="N35" i="5"/>
  <c r="W102" i="5"/>
  <c r="G69" i="5"/>
  <c r="W69" i="5"/>
  <c r="O102" i="5"/>
  <c r="I69" i="5"/>
  <c r="AM35" i="4"/>
  <c r="L41" i="2"/>
  <c r="F41" i="2"/>
  <c r="P35" i="5"/>
  <c r="P35" i="4"/>
  <c r="AM33" i="4"/>
  <c r="M41" i="2"/>
  <c r="H34" i="5"/>
  <c r="K69" i="5"/>
  <c r="I102" i="5"/>
  <c r="T35" i="5"/>
  <c r="U69" i="5"/>
  <c r="Q68" i="5"/>
  <c r="K101" i="5"/>
  <c r="G41" i="2"/>
  <c r="C102" i="5"/>
  <c r="G101" i="5"/>
  <c r="Q101" i="5"/>
  <c r="AL35" i="4"/>
  <c r="V34" i="5"/>
  <c r="O68" i="5"/>
  <c r="S102" i="5"/>
  <c r="C68" i="5"/>
  <c r="AO35" i="4"/>
  <c r="AP34" i="4"/>
  <c r="Q102" i="5"/>
  <c r="D35" i="5"/>
  <c r="S68" i="5"/>
  <c r="AN33" i="4"/>
  <c r="AP33" i="4"/>
  <c r="AL33" i="4"/>
  <c r="AM34" i="4"/>
  <c r="AP35" i="4"/>
  <c r="AN34" i="4"/>
  <c r="AO34" i="4"/>
  <c r="AO33" i="4"/>
  <c r="AL34" i="4"/>
  <c r="W9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Crystal Collins</author>
    <author>Steven Gentile</author>
  </authors>
  <commentList>
    <comment ref="AO6" authorId="0" shapeId="0" xr:uid="{00000000-0006-0000-0100-000001000000}">
      <text>
        <r>
          <rPr>
            <b/>
            <sz val="9"/>
            <color indexed="81"/>
            <rFont val="Tahoma"/>
            <family val="2"/>
          </rPr>
          <t>Crystal Collins:</t>
        </r>
        <r>
          <rPr>
            <sz val="9"/>
            <color indexed="81"/>
            <rFont val="Tahoma"/>
            <family val="2"/>
          </rPr>
          <t xml:space="preserve">
This tuition and fee rate is a weighted average. ETSU approved a phase in for additional mandatory fees to fund renovations to the DP Culp Center. In FY16, those fees will be charged to Freshmen and Sophomores only. Additional information can be found here: H:\Fiscal\Fiscal Policy\STAY_OUT\FY2015-16\Operating Budgets\Proposed</t>
        </r>
      </text>
    </comment>
    <comment ref="AP6" authorId="0" shapeId="0" xr:uid="{00000000-0006-0000-0100-000002000000}">
      <text>
        <r>
          <rPr>
            <b/>
            <sz val="9"/>
            <color indexed="81"/>
            <rFont val="Tahoma"/>
            <family val="2"/>
          </rPr>
          <t>Crystal Collins:</t>
        </r>
        <r>
          <rPr>
            <sz val="9"/>
            <color indexed="81"/>
            <rFont val="Tahoma"/>
            <family val="2"/>
          </rPr>
          <t xml:space="preserve">
This tuition and fee rate is a weighted average. ETSU approved a phase in for additional mandatory fees to fund renovations to the DP Culp Center. In FY17, those fees will be charged to Freshmen, Sophomores and Juniors. Additional information can be found here: H:\Fiscal\Fiscal Policy\STAY_OUT\FY2016-17\Operating Budgets\Proposed</t>
        </r>
      </text>
    </comment>
    <comment ref="I7" authorId="1" shapeId="0" xr:uid="{00000000-0006-0000-0100-000003000000}">
      <text>
        <r>
          <rPr>
            <b/>
            <sz val="9"/>
            <color indexed="81"/>
            <rFont val="Tahoma"/>
            <family val="2"/>
          </rPr>
          <t>Steven Gentile:</t>
        </r>
        <r>
          <rPr>
            <sz val="9"/>
            <color indexed="81"/>
            <rFont val="Tahoma"/>
            <family val="2"/>
          </rPr>
          <t xml:space="preserve">
Originally reported as $694--a dip in total, but the Commission file for Proposed Operating Budgets (see July 18, 1983) shows that MTSU's maintenance fee was $720. Also, note that $694 was the reported value in 1981-82. This could be a human error. Therefore, will make the tuition in 83-84 equal to the reported $720 for maintenance fees plus the roughly $40 in mandatory fees that was rather constant for a few years at MTSU. So, total tuition and fees equals $760. -2/7/2017</t>
        </r>
      </text>
    </comment>
    <comment ref="O7" authorId="1" shapeId="0" xr:uid="{00000000-0006-0000-0100-000004000000}">
      <text>
        <r>
          <rPr>
            <b/>
            <sz val="9"/>
            <color indexed="81"/>
            <rFont val="Tahoma"/>
            <family val="2"/>
          </rPr>
          <t>Steven Gentile:</t>
        </r>
        <r>
          <rPr>
            <sz val="9"/>
            <color indexed="81"/>
            <rFont val="Tahoma"/>
            <family val="2"/>
          </rPr>
          <t xml:space="preserve">
$1236 was initially entered, which is $26 less than what the Commission Quarterly notebook (august 1989) reported. Therefore, adding $50 back to make a $24 mandatory fee--to replicate average mandatory fees for prior years. -2/7/2017</t>
        </r>
      </text>
    </comment>
    <comment ref="P7" authorId="1" shapeId="0" xr:uid="{00000000-0006-0000-0100-000005000000}">
      <text>
        <r>
          <rPr>
            <b/>
            <sz val="9"/>
            <color indexed="81"/>
            <rFont val="Tahoma"/>
            <family val="2"/>
          </rPr>
          <t>Steven Gentile:</t>
        </r>
        <r>
          <rPr>
            <sz val="9"/>
            <color indexed="81"/>
            <rFont val="Tahoma"/>
            <family val="2"/>
          </rPr>
          <t xml:space="preserve">
$1350 was initially entered, which is $16 less than what the Commission Quarterly notebook (august 1990) reported. Therefore, adding $40 back to make a $24 mandatory fee--to replicate average mandatory fees for prior years. -2/7/2017</t>
        </r>
      </text>
    </comment>
    <comment ref="Q7" authorId="1" shapeId="0" xr:uid="{00000000-0006-0000-0100-000006000000}">
      <text>
        <r>
          <rPr>
            <b/>
            <sz val="9"/>
            <color indexed="81"/>
            <rFont val="Tahoma"/>
            <family val="2"/>
          </rPr>
          <t>Steven Gentile:</t>
        </r>
        <r>
          <rPr>
            <sz val="9"/>
            <color indexed="81"/>
            <rFont val="Tahoma"/>
            <family val="2"/>
          </rPr>
          <t xml:space="preserve">
$1418 was initially entered, which is $16 less than what the Commission Quarterly notebook (august 1991) reported. Therefore, adding $38 back to make a $24 mandatory fee--to replicate average mandatory fees for prior years. -2/7/2017</t>
        </r>
      </text>
    </comment>
    <comment ref="H28" authorId="1" shapeId="0" xr:uid="{00000000-0006-0000-0100-000007000000}">
      <text>
        <r>
          <rPr>
            <b/>
            <sz val="9"/>
            <color indexed="81"/>
            <rFont val="Tahoma"/>
            <family val="2"/>
          </rPr>
          <t>Steven Gentile:</t>
        </r>
        <r>
          <rPr>
            <sz val="9"/>
            <color indexed="81"/>
            <rFont val="Tahoma"/>
            <family val="2"/>
          </rPr>
          <t xml:space="preserve">
Initially reported as 741, which is what was reported for 81-82. But the Commission Quarterly Meeting (7/18/83) files shows maintenance fee increases to 843. Add the calculated mandatory fees (see Mandatory Fees tab) of $24 that had been consistent for a few years, you get $867. Note that 83-84 tuition and fees levels stays constant for the other UTinstitutions. Therefore, I'll assume that $867 should have been reported for 82-83., instead of $741. -2/7/2017</t>
        </r>
      </text>
    </comment>
    <comment ref="AM28" authorId="1" shapeId="0" xr:uid="{00000000-0006-0000-0100-000008000000}">
      <text>
        <r>
          <rPr>
            <b/>
            <sz val="9"/>
            <color indexed="81"/>
            <rFont val="Tahoma"/>
            <family val="2"/>
          </rPr>
          <t>Steven Gentile:</t>
        </r>
        <r>
          <rPr>
            <sz val="9"/>
            <color indexed="81"/>
            <rFont val="Tahoma"/>
            <family val="2"/>
          </rPr>
          <t xml:space="preserve">
The tuition rate for new students (freshmen and entering transfer students) is a flat rate for 15 semester credit hours, regardless of the number of credit hours taken by the student. This policy was approved in 2012 by the UT Board for introduction in Fall 2013. Hence, the number reported here is a weighted average. </t>
        </r>
      </text>
    </comment>
    <comment ref="AN28" authorId="0" shapeId="0" xr:uid="{00000000-0006-0000-0100-000009000000}">
      <text>
        <r>
          <rPr>
            <b/>
            <sz val="9"/>
            <color indexed="81"/>
            <rFont val="Tahoma"/>
            <family val="2"/>
          </rPr>
          <t>Crystal Collins:</t>
        </r>
        <r>
          <rPr>
            <sz val="9"/>
            <color indexed="81"/>
            <rFont val="Tahoma"/>
            <family val="2"/>
          </rPr>
          <t xml:space="preserve">
The tuition rate for students admitted in the Fall 2013 or later is a flat rate for 15 semester credit hours, regardless of the number of credit hours taken by the student. This policy was approved in 2012 by the UT Board for introduction in Fall 2013. The number reported here is a weighted average. of those admitted prior to Fall 2013 and those admitted in the Fall 2013 or later.</t>
        </r>
      </text>
    </comment>
    <comment ref="AO28" authorId="0" shapeId="0" xr:uid="{00000000-0006-0000-0100-00000A000000}">
      <text>
        <r>
          <rPr>
            <b/>
            <sz val="9"/>
            <color indexed="81"/>
            <rFont val="Tahoma"/>
            <family val="2"/>
          </rPr>
          <t>Crystal Collins:</t>
        </r>
        <r>
          <rPr>
            <sz val="9"/>
            <color indexed="81"/>
            <rFont val="Tahoma"/>
            <family val="2"/>
          </rPr>
          <t xml:space="preserve">
The tuition rate for students admitted in the Fall 2013 or later is a flat rate for 15 semester credit hours, regardless of the number of credit hours taken by the student. This policy was approved in 2012 by the UT Board for introduction in Fall 2013. The number reported here is a weighted average. of those admitted prior to Fall 2013 and those admitted in the Fall 2013 or later.</t>
        </r>
      </text>
    </comment>
    <comment ref="AP28" authorId="0" shapeId="0" xr:uid="{00000000-0006-0000-0100-00000B000000}">
      <text>
        <r>
          <rPr>
            <b/>
            <sz val="9"/>
            <color indexed="81"/>
            <rFont val="Tahoma"/>
            <family val="2"/>
          </rPr>
          <t>Crystal Collins:</t>
        </r>
        <r>
          <rPr>
            <sz val="9"/>
            <color indexed="81"/>
            <rFont val="Tahoma"/>
            <family val="2"/>
          </rPr>
          <t xml:space="preserve">
The tuition rate for students admitted in the Fall 2013 or later is a flat rate for 15 semester credit hours, regardless of the number of credit hours taken by the student. This policy was approved in 2012 by the UT Board for introduction in Fall 2013. The number reported here is a weighted average. of those admitted in the Fall 2013 and those admitted later.</t>
        </r>
      </text>
    </comment>
  </commentList>
</comments>
</file>

<file path=xl/sharedStrings.xml><?xml version="1.0" encoding="utf-8"?>
<sst xmlns="http://schemas.openxmlformats.org/spreadsheetml/2006/main" count="421" uniqueCount="121">
  <si>
    <t>Undergraduate Total  Maintenance and Mandatory  Fees</t>
  </si>
  <si>
    <t>Percent</t>
  </si>
  <si>
    <t>Increase</t>
  </si>
  <si>
    <t>1993-94</t>
  </si>
  <si>
    <t>1994-95</t>
  </si>
  <si>
    <t>1995-96</t>
  </si>
  <si>
    <t>1996-97</t>
  </si>
  <si>
    <t>1997-98</t>
  </si>
  <si>
    <t>1998-99</t>
  </si>
  <si>
    <t>1999-2000</t>
  </si>
  <si>
    <t>2000-01</t>
  </si>
  <si>
    <t>Austin Peay</t>
  </si>
  <si>
    <t>East Tennessee</t>
  </si>
  <si>
    <t>Middle Tennessee</t>
  </si>
  <si>
    <t>Tennessee State</t>
  </si>
  <si>
    <t>Tennessee Tech</t>
  </si>
  <si>
    <t>University of Memphis</t>
  </si>
  <si>
    <t>Chattanooga</t>
  </si>
  <si>
    <t>Cleveland</t>
  </si>
  <si>
    <t>Columbia</t>
  </si>
  <si>
    <t>Dyersburg</t>
  </si>
  <si>
    <t>Jackson</t>
  </si>
  <si>
    <t>Motlow</t>
  </si>
  <si>
    <t>Nashville State Tech</t>
  </si>
  <si>
    <t>Northeast</t>
  </si>
  <si>
    <t>Pellissippi</t>
  </si>
  <si>
    <t>Roane</t>
  </si>
  <si>
    <t>Shelby</t>
  </si>
  <si>
    <t>State Tech Memphis</t>
  </si>
  <si>
    <t>Volunteer</t>
  </si>
  <si>
    <t>Walters</t>
  </si>
  <si>
    <t>UT Chattanooga</t>
  </si>
  <si>
    <t>UT Knoxville</t>
  </si>
  <si>
    <t>UT Martin</t>
  </si>
  <si>
    <t>Technology Centers</t>
  </si>
  <si>
    <t>1992-93</t>
  </si>
  <si>
    <t>1991-92</t>
  </si>
  <si>
    <t>1990-91</t>
  </si>
  <si>
    <t>1989-90</t>
  </si>
  <si>
    <t>1988-89</t>
  </si>
  <si>
    <t>1987-88</t>
  </si>
  <si>
    <t>1986-87</t>
  </si>
  <si>
    <t>1985-86</t>
  </si>
  <si>
    <t>Tennessee Higher Education Commission</t>
  </si>
  <si>
    <t>2001-02</t>
  </si>
  <si>
    <t>1999-00</t>
  </si>
  <si>
    <t>actual</t>
  </si>
  <si>
    <t>01-02 adj.</t>
  </si>
  <si>
    <t>for inflation</t>
  </si>
  <si>
    <t>actual %</t>
  </si>
  <si>
    <t>increase</t>
  </si>
  <si>
    <t xml:space="preserve">inf. Adj. </t>
  </si>
  <si>
    <t>% incr.</t>
  </si>
  <si>
    <t>97-98</t>
  </si>
  <si>
    <t>90-91 to 01-02</t>
  </si>
  <si>
    <t>to 90-91</t>
  </si>
  <si>
    <t>01-02 ad. Infl</t>
  </si>
  <si>
    <t>to 97-98</t>
  </si>
  <si>
    <t>infl. Adj.</t>
  </si>
  <si>
    <t>97-98 to 01-02.</t>
  </si>
  <si>
    <t>2002-03</t>
  </si>
  <si>
    <t>1984-85</t>
  </si>
  <si>
    <t>1983-84</t>
  </si>
  <si>
    <t>1982-83</t>
  </si>
  <si>
    <t>1981-82</t>
  </si>
  <si>
    <t>1980-81</t>
  </si>
  <si>
    <t>1979-80</t>
  </si>
  <si>
    <t>1978-79</t>
  </si>
  <si>
    <t>1977-78</t>
  </si>
  <si>
    <t>Northeast/TCSTI</t>
  </si>
  <si>
    <t>NA</t>
  </si>
  <si>
    <t>Pellissippi/STIK</t>
  </si>
  <si>
    <t>2003-04</t>
  </si>
  <si>
    <t>2004-05</t>
  </si>
  <si>
    <t>2005-06</t>
  </si>
  <si>
    <t>Nashville</t>
  </si>
  <si>
    <t>2006-07</t>
  </si>
  <si>
    <t>2007-08</t>
  </si>
  <si>
    <t>2008-09</t>
  </si>
  <si>
    <t>2009-10</t>
  </si>
  <si>
    <t>2010-11</t>
  </si>
  <si>
    <t>2011-12</t>
  </si>
  <si>
    <t>2012-13</t>
  </si>
  <si>
    <t>Community College Avg</t>
  </si>
  <si>
    <t>University Avg</t>
  </si>
  <si>
    <t>2013-14</t>
  </si>
  <si>
    <t>NOMINAL</t>
  </si>
  <si>
    <t>Southwest</t>
  </si>
  <si>
    <t>Total Mandatory Tuition and Fees - Resident Undergraduate Student</t>
  </si>
  <si>
    <t xml:space="preserve">1 Yr. </t>
  </si>
  <si>
    <t xml:space="preserve">5 Yr. </t>
  </si>
  <si>
    <t xml:space="preserve">10 Yr. </t>
  </si>
  <si>
    <t>Change</t>
  </si>
  <si>
    <t>TBR Universities</t>
  </si>
  <si>
    <t>Community Colleges</t>
  </si>
  <si>
    <r>
      <t>Shelby</t>
    </r>
    <r>
      <rPr>
        <vertAlign val="superscript"/>
        <sz val="12"/>
        <rFont val="Calibri"/>
        <family val="2"/>
      </rPr>
      <t>2</t>
    </r>
  </si>
  <si>
    <t>Southwest/STIM</t>
  </si>
  <si>
    <t>UT Universities</t>
  </si>
  <si>
    <r>
      <t>UT Knoxville</t>
    </r>
    <r>
      <rPr>
        <vertAlign val="superscript"/>
        <sz val="12"/>
        <rFont val="Calibri"/>
        <family val="2"/>
      </rPr>
      <t>3</t>
    </r>
  </si>
  <si>
    <t>TN Colleges of Applied Technology</t>
  </si>
  <si>
    <t>1 - In nominal dollars.</t>
  </si>
  <si>
    <t xml:space="preserve">2 - Shelby State Community College and State Technical Institute at Memphis (STIM) merged to form Southwest State Community College in 2001. </t>
  </si>
  <si>
    <t>2014-15</t>
  </si>
  <si>
    <t>TN Colleges of Applied Tech</t>
  </si>
  <si>
    <t xml:space="preserve">3 - The tuition rate for students admitted in the Fall of 2013 and later is a flat rate for 15 semester credit hours, regardless of the number of credit hours taken by the student. This policy was approved in 2012 by the UT Board for introduction in Fall 2013. Hence, the number reported for 2013-14 is a weighted average. </t>
  </si>
  <si>
    <t>2015-16</t>
  </si>
  <si>
    <t>2016-17</t>
  </si>
  <si>
    <t>Univ</t>
  </si>
  <si>
    <t>CC</t>
  </si>
  <si>
    <t>2017-18</t>
  </si>
  <si>
    <t>2018-19</t>
  </si>
  <si>
    <t>2019-20</t>
  </si>
  <si>
    <t>2020-21</t>
  </si>
  <si>
    <t>2021-22</t>
  </si>
  <si>
    <t>2022-23</t>
  </si>
  <si>
    <t>UT Southern</t>
  </si>
  <si>
    <t>2023-24</t>
  </si>
  <si>
    <t>2024-25</t>
  </si>
  <si>
    <r>
      <t xml:space="preserve">Tennessee Tech </t>
    </r>
    <r>
      <rPr>
        <vertAlign val="superscript"/>
        <sz val="10"/>
        <rFont val="Open Sans"/>
        <family val="2"/>
      </rPr>
      <t>1</t>
    </r>
  </si>
  <si>
    <t xml:space="preserve">1 - Beginning in Fall 2020, Full-time students admitted at Tennessee Technological University paid a flat rate for 15 credit hours per semester, regardless of the number of hours taken. Full-time students admitted prior to Fall 2020 and part-time students were charged a per credit hour rate for the first 12 credit hours and a discounted per credit hour rate for additional hours. Beginning in 2024-25, Tennessee Technological University tuition and mandatory fees are based on the flat rate tuition option. Changes in methodology result in a greater tuition and mandatory percent increase. </t>
  </si>
  <si>
    <t>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</si>
</sst>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3" formatCode="_(* #,##0.00_);_(* \(#,##0.00\);_(* &quot;-&quot;??_);_(@_)"/>
    <numFmt numFmtId="164" formatCode="_(* #,##0_);_(* \(#,##0\);_(* &quot;-&quot;??_);_(@_)"/>
    <numFmt numFmtId="165" formatCode="0.0%"/>
  </numFmts>
  <fonts count="16" x14ac:knownFonts="1">
    <font>
      <sz val="10"/>
      <name val="Times New Roman"/>
    </font>
    <font>
      <sz val="10"/>
      <name val="Times New Roman"/>
      <family val="1"/>
    </font>
    <font>
      <sz val="10"/>
      <name val="Times New Roman"/>
      <family val="1"/>
    </font>
    <font>
      <sz val="8"/>
      <name val="Times New Roman"/>
      <family val="1"/>
    </font>
    <font>
      <sz val="10"/>
      <color indexed="10"/>
      <name val="Times New Roman"/>
      <family val="1"/>
    </font>
    <font>
      <sz val="9"/>
      <color indexed="81"/>
      <name val="Tahoma"/>
      <family val="2"/>
    </font>
    <font>
      <b/>
      <sz val="9"/>
      <color indexed="81"/>
      <name val="Tahoma"/>
      <family val="2"/>
    </font>
    <font>
      <vertAlign val="superscript"/>
      <sz val="12"/>
      <name val="Calibri"/>
      <family val="2"/>
    </font>
    <font>
      <b/>
      <sz val="14"/>
      <name val="Open Sans"/>
      <family val="2"/>
    </font>
    <font>
      <sz val="10"/>
      <name val="Open Sans"/>
      <family val="2"/>
    </font>
    <font>
      <sz val="12"/>
      <name val="Calibri"/>
      <family val="2"/>
      <scheme val="minor"/>
    </font>
    <font>
      <b/>
      <sz val="12"/>
      <name val="Calibri"/>
      <family val="2"/>
      <scheme val="minor"/>
    </font>
    <font>
      <sz val="11"/>
      <name val="Calibri"/>
      <family val="2"/>
      <scheme val="minor"/>
    </font>
    <font>
      <sz val="10"/>
      <color rgb="FFFF0000"/>
      <name val="Open Sans"/>
      <family val="2"/>
    </font>
    <font>
      <b/>
      <sz val="18"/>
      <name val="Calibri"/>
      <family val="2"/>
      <scheme val="minor"/>
    </font>
    <font>
      <vertAlign val="superscript"/>
      <sz val="10"/>
      <name val="Open Sans"/>
      <family val="2"/>
    </font>
  </fonts>
  <fills count="7">
    <fill>
      <patternFill patternType="none"/>
    </fill>
    <fill>
      <patternFill patternType="gray125"/>
    </fill>
    <fill>
      <patternFill patternType="solid">
        <fgColor indexed="43"/>
        <bgColor indexed="64"/>
      </patternFill>
    </fill>
    <fill>
      <patternFill patternType="solid">
        <fgColor indexed="8"/>
        <bgColor indexed="64"/>
      </patternFill>
    </fill>
    <fill>
      <patternFill patternType="solid">
        <fgColor theme="1"/>
        <bgColor indexed="64"/>
      </patternFill>
    </fill>
    <fill>
      <patternFill patternType="solid">
        <fgColor theme="4" tint="0.79998168889431442"/>
        <bgColor indexed="64"/>
      </patternFill>
    </fill>
    <fill>
      <patternFill patternType="solid">
        <fgColor theme="0" tint="-0.14999847407452621"/>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s>
  <cellStyleXfs count="7">
    <xf numFmtId="0" fontId="0" fillId="0" borderId="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2" fillId="0" borderId="0" applyFont="0" applyFill="0" applyBorder="0" applyAlignment="0" applyProtection="0"/>
    <xf numFmtId="0" fontId="2" fillId="0" borderId="0"/>
    <xf numFmtId="9" fontId="1" fillId="0" borderId="0" applyFont="0" applyFill="0" applyBorder="0" applyAlignment="0" applyProtection="0"/>
  </cellStyleXfs>
  <cellXfs count="121">
    <xf numFmtId="0" fontId="0" fillId="0" borderId="0" xfId="0"/>
    <xf numFmtId="0" fontId="2" fillId="0" borderId="0" xfId="0" applyFont="1"/>
    <xf numFmtId="1" fontId="2" fillId="0" borderId="0" xfId="0" applyNumberFormat="1" applyFont="1"/>
    <xf numFmtId="165" fontId="2" fillId="0" borderId="0" xfId="6" applyNumberFormat="1" applyFont="1"/>
    <xf numFmtId="0" fontId="2" fillId="2" borderId="0" xfId="0" applyFont="1" applyFill="1"/>
    <xf numFmtId="16" fontId="2" fillId="2" borderId="0" xfId="0" applyNumberFormat="1" applyFont="1" applyFill="1"/>
    <xf numFmtId="165" fontId="2" fillId="0" borderId="0" xfId="0" applyNumberFormat="1" applyFont="1"/>
    <xf numFmtId="0" fontId="0" fillId="0" borderId="0" xfId="0" applyAlignment="1">
      <alignment horizontal="right"/>
    </xf>
    <xf numFmtId="0" fontId="1" fillId="0" borderId="0" xfId="0" applyFont="1"/>
    <xf numFmtId="42" fontId="1" fillId="0" borderId="0" xfId="3" applyNumberFormat="1" applyFont="1"/>
    <xf numFmtId="165" fontId="0" fillId="0" borderId="0" xfId="0" applyNumberFormat="1"/>
    <xf numFmtId="165" fontId="0" fillId="0" borderId="0" xfId="6" applyNumberFormat="1" applyFont="1"/>
    <xf numFmtId="3" fontId="0" fillId="0" borderId="0" xfId="0" applyNumberFormat="1"/>
    <xf numFmtId="0" fontId="1" fillId="0" borderId="0" xfId="3" applyNumberFormat="1" applyFont="1"/>
    <xf numFmtId="0" fontId="1" fillId="0" borderId="0" xfId="2" applyNumberFormat="1" applyFont="1"/>
    <xf numFmtId="0" fontId="0" fillId="0" borderId="0" xfId="0" applyNumberFormat="1"/>
    <xf numFmtId="0" fontId="0" fillId="0" borderId="0" xfId="0" applyBorder="1"/>
    <xf numFmtId="0" fontId="4" fillId="0" borderId="1" xfId="0" applyFont="1" applyBorder="1"/>
    <xf numFmtId="0" fontId="4" fillId="0" borderId="2" xfId="0" applyFont="1" applyBorder="1"/>
    <xf numFmtId="0" fontId="2" fillId="0" borderId="2" xfId="0" applyFont="1" applyBorder="1"/>
    <xf numFmtId="0" fontId="2" fillId="0" borderId="2" xfId="0" applyFont="1" applyBorder="1" applyAlignment="1">
      <alignment horizontal="center"/>
    </xf>
    <xf numFmtId="0" fontId="2" fillId="0" borderId="3" xfId="0" applyFont="1" applyFill="1" applyBorder="1" applyAlignment="1">
      <alignment horizontal="center"/>
    </xf>
    <xf numFmtId="1" fontId="1" fillId="0" borderId="0" xfId="3" applyNumberFormat="1" applyFont="1"/>
    <xf numFmtId="1" fontId="0" fillId="0" borderId="0" xfId="0" applyNumberFormat="1"/>
    <xf numFmtId="0" fontId="10" fillId="0" borderId="0" xfId="5" applyFont="1"/>
    <xf numFmtId="0" fontId="10" fillId="0" borderId="0" xfId="5" applyFont="1" applyAlignment="1">
      <alignment horizontal="center"/>
    </xf>
    <xf numFmtId="0" fontId="10" fillId="0" borderId="4" xfId="5" applyFont="1" applyBorder="1"/>
    <xf numFmtId="0" fontId="10" fillId="0" borderId="5" xfId="5" applyFont="1" applyBorder="1"/>
    <xf numFmtId="0" fontId="10" fillId="0" borderId="6" xfId="5" applyFont="1" applyBorder="1"/>
    <xf numFmtId="0" fontId="10" fillId="0" borderId="7" xfId="5" applyFont="1" applyBorder="1"/>
    <xf numFmtId="0" fontId="11" fillId="0" borderId="8" xfId="5" applyFont="1" applyBorder="1" applyAlignment="1">
      <alignment horizontal="center"/>
    </xf>
    <xf numFmtId="0" fontId="10" fillId="0" borderId="9" xfId="5" applyFont="1" applyBorder="1"/>
    <xf numFmtId="0" fontId="11" fillId="0" borderId="10" xfId="5" applyFont="1" applyFill="1" applyBorder="1"/>
    <xf numFmtId="0" fontId="11" fillId="0" borderId="11" xfId="5" applyFont="1" applyFill="1" applyBorder="1"/>
    <xf numFmtId="0" fontId="11" fillId="0" borderId="11" xfId="5" applyFont="1" applyBorder="1"/>
    <xf numFmtId="0" fontId="11" fillId="0" borderId="11" xfId="5" applyFont="1" applyBorder="1" applyAlignment="1">
      <alignment horizontal="center"/>
    </xf>
    <xf numFmtId="0" fontId="11" fillId="0" borderId="11" xfId="5" applyFont="1" applyFill="1" applyBorder="1" applyAlignment="1">
      <alignment horizontal="center"/>
    </xf>
    <xf numFmtId="0" fontId="11" fillId="0" borderId="9" xfId="5" applyFont="1" applyFill="1" applyBorder="1" applyAlignment="1">
      <alignment horizontal="center"/>
    </xf>
    <xf numFmtId="0" fontId="11" fillId="0" borderId="12" xfId="5" applyFont="1" applyBorder="1" applyAlignment="1">
      <alignment horizontal="center"/>
    </xf>
    <xf numFmtId="0" fontId="11" fillId="0" borderId="8" xfId="5" applyFont="1" applyBorder="1"/>
    <xf numFmtId="0" fontId="11" fillId="0" borderId="6" xfId="5" applyFont="1" applyBorder="1"/>
    <xf numFmtId="0" fontId="11" fillId="0" borderId="6" xfId="5" applyFont="1" applyBorder="1" applyAlignment="1">
      <alignment horizontal="center"/>
    </xf>
    <xf numFmtId="0" fontId="11" fillId="0" borderId="6" xfId="5" applyFont="1" applyFill="1" applyBorder="1" applyAlignment="1">
      <alignment horizontal="center"/>
    </xf>
    <xf numFmtId="0" fontId="10" fillId="0" borderId="13" xfId="5" applyFont="1" applyBorder="1"/>
    <xf numFmtId="164" fontId="10" fillId="0" borderId="14" xfId="0" applyNumberFormat="1" applyFont="1" applyFill="1" applyBorder="1" applyAlignment="1">
      <alignment horizontal="center"/>
    </xf>
    <xf numFmtId="164" fontId="10" fillId="0" borderId="0" xfId="0" applyNumberFormat="1" applyFont="1" applyFill="1" applyBorder="1" applyAlignment="1">
      <alignment horizontal="center"/>
    </xf>
    <xf numFmtId="164" fontId="10" fillId="0" borderId="4" xfId="0" applyNumberFormat="1" applyFont="1" applyFill="1" applyBorder="1" applyAlignment="1">
      <alignment horizontal="center"/>
    </xf>
    <xf numFmtId="165" fontId="10" fillId="0" borderId="13" xfId="5" applyNumberFormat="1" applyFont="1" applyBorder="1"/>
    <xf numFmtId="0" fontId="10" fillId="0" borderId="14" xfId="5" applyFont="1" applyBorder="1"/>
    <xf numFmtId="0" fontId="10" fillId="0" borderId="0" xfId="5" applyFont="1" applyBorder="1"/>
    <xf numFmtId="0" fontId="11" fillId="0" borderId="13" xfId="5" applyFont="1" applyBorder="1"/>
    <xf numFmtId="164" fontId="10" fillId="4" borderId="0" xfId="0" applyNumberFormat="1" applyFont="1" applyFill="1" applyBorder="1" applyAlignment="1">
      <alignment horizontal="center"/>
    </xf>
    <xf numFmtId="0" fontId="11" fillId="0" borderId="12" xfId="5" applyFont="1" applyBorder="1"/>
    <xf numFmtId="164" fontId="10" fillId="0" borderId="10" xfId="0" applyNumberFormat="1" applyFont="1" applyFill="1" applyBorder="1" applyAlignment="1">
      <alignment horizontal="center"/>
    </xf>
    <xf numFmtId="164" fontId="10" fillId="0" borderId="11" xfId="0" applyNumberFormat="1" applyFont="1" applyFill="1" applyBorder="1" applyAlignment="1">
      <alignment horizontal="center"/>
    </xf>
    <xf numFmtId="164" fontId="10" fillId="0" borderId="9" xfId="0" applyNumberFormat="1" applyFont="1" applyFill="1" applyBorder="1" applyAlignment="1">
      <alignment horizontal="center"/>
    </xf>
    <xf numFmtId="165" fontId="10" fillId="0" borderId="12" xfId="5" applyNumberFormat="1" applyFont="1" applyBorder="1"/>
    <xf numFmtId="42" fontId="10" fillId="0" borderId="0" xfId="4" applyNumberFormat="1" applyFont="1"/>
    <xf numFmtId="3" fontId="10" fillId="0" borderId="0" xfId="5" applyNumberFormat="1" applyFont="1"/>
    <xf numFmtId="1" fontId="10" fillId="0" borderId="0" xfId="5" applyNumberFormat="1" applyFont="1"/>
    <xf numFmtId="0" fontId="11" fillId="0" borderId="4" xfId="5" applyFont="1" applyFill="1" applyBorder="1" applyAlignment="1">
      <alignment horizontal="center"/>
    </xf>
    <xf numFmtId="164" fontId="10" fillId="0" borderId="4" xfId="1" applyNumberFormat="1" applyFont="1" applyBorder="1"/>
    <xf numFmtId="0" fontId="0" fillId="0" borderId="4" xfId="0" applyBorder="1"/>
    <xf numFmtId="0" fontId="0" fillId="4" borderId="4" xfId="0" applyFill="1" applyBorder="1"/>
    <xf numFmtId="0" fontId="12" fillId="0" borderId="0" xfId="5" applyFont="1" applyAlignment="1">
      <alignment wrapText="1"/>
    </xf>
    <xf numFmtId="0" fontId="10" fillId="0" borderId="11" xfId="5" applyFont="1" applyBorder="1"/>
    <xf numFmtId="0" fontId="11" fillId="0" borderId="0" xfId="5" applyFont="1" applyFill="1" applyBorder="1" applyAlignment="1">
      <alignment horizontal="center"/>
    </xf>
    <xf numFmtId="0" fontId="8" fillId="0" borderId="0" xfId="0" applyFont="1" applyAlignment="1">
      <alignment horizontal="center"/>
    </xf>
    <xf numFmtId="0" fontId="9" fillId="0" borderId="0" xfId="0" applyFont="1"/>
    <xf numFmtId="42" fontId="9" fillId="0" borderId="0" xfId="0" applyNumberFormat="1" applyFont="1"/>
    <xf numFmtId="165" fontId="9" fillId="0" borderId="0" xfId="6" applyNumberFormat="1" applyFont="1"/>
    <xf numFmtId="165" fontId="9" fillId="0" borderId="0" xfId="0" applyNumberFormat="1" applyFont="1"/>
    <xf numFmtId="3" fontId="9" fillId="0" borderId="0" xfId="0" applyNumberFormat="1" applyFont="1"/>
    <xf numFmtId="3" fontId="9" fillId="0" borderId="0" xfId="0" applyNumberFormat="1" applyFont="1" applyAlignment="1">
      <alignment horizontal="right"/>
    </xf>
    <xf numFmtId="165" fontId="9" fillId="0" borderId="0" xfId="3" applyNumberFormat="1" applyFont="1" applyAlignment="1">
      <alignment horizontal="right"/>
    </xf>
    <xf numFmtId="9" fontId="9" fillId="0" borderId="0" xfId="6" applyFont="1"/>
    <xf numFmtId="0" fontId="0" fillId="5" borderId="0" xfId="0" applyFill="1"/>
    <xf numFmtId="0" fontId="1" fillId="5" borderId="0" xfId="0" applyFont="1" applyFill="1"/>
    <xf numFmtId="0" fontId="1" fillId="0" borderId="0" xfId="0" applyFont="1" applyFill="1"/>
    <xf numFmtId="0" fontId="0" fillId="6" borderId="0" xfId="0" applyFill="1"/>
    <xf numFmtId="0" fontId="1" fillId="6" borderId="0" xfId="0" applyNumberFormat="1" applyFont="1" applyFill="1"/>
    <xf numFmtId="0" fontId="0" fillId="6" borderId="0" xfId="0" applyNumberFormat="1" applyFill="1"/>
    <xf numFmtId="1" fontId="0" fillId="6" borderId="0" xfId="0" applyNumberFormat="1" applyFill="1"/>
    <xf numFmtId="1" fontId="1" fillId="6" borderId="0" xfId="3" applyNumberFormat="1" applyFont="1" applyFill="1"/>
    <xf numFmtId="42" fontId="9" fillId="0" borderId="0" xfId="3" applyNumberFormat="1" applyFont="1" applyAlignment="1">
      <alignment horizontal="right"/>
    </xf>
    <xf numFmtId="0" fontId="9" fillId="0" borderId="0" xfId="0" applyFont="1" applyAlignment="1">
      <alignment horizontal="right"/>
    </xf>
    <xf numFmtId="0" fontId="9" fillId="0" borderId="11" xfId="0" applyFont="1" applyBorder="1" applyAlignment="1">
      <alignment horizontal="right"/>
    </xf>
    <xf numFmtId="37" fontId="9" fillId="0" borderId="0" xfId="2" applyNumberFormat="1" applyFont="1" applyAlignment="1">
      <alignment horizontal="right"/>
    </xf>
    <xf numFmtId="41" fontId="9" fillId="0" borderId="0" xfId="2" applyNumberFormat="1" applyFont="1" applyAlignment="1">
      <alignment horizontal="right"/>
    </xf>
    <xf numFmtId="41" fontId="9" fillId="0" borderId="0" xfId="2" applyFont="1" applyAlignment="1">
      <alignment horizontal="right"/>
    </xf>
    <xf numFmtId="42" fontId="9" fillId="0" borderId="0" xfId="0" applyNumberFormat="1" applyFont="1" applyAlignment="1">
      <alignment horizontal="right"/>
    </xf>
    <xf numFmtId="165" fontId="9" fillId="0" borderId="0" xfId="6" applyNumberFormat="1" applyFont="1" applyAlignment="1">
      <alignment horizontal="right"/>
    </xf>
    <xf numFmtId="42" fontId="9" fillId="0" borderId="0" xfId="3" applyNumberFormat="1" applyFont="1" applyFill="1" applyAlignment="1">
      <alignment horizontal="right"/>
    </xf>
    <xf numFmtId="41" fontId="9" fillId="0" borderId="0" xfId="2" applyFont="1" applyFill="1" applyAlignment="1">
      <alignment horizontal="right"/>
    </xf>
    <xf numFmtId="42" fontId="9" fillId="0" borderId="0" xfId="3" applyFont="1" applyAlignment="1">
      <alignment horizontal="right"/>
    </xf>
    <xf numFmtId="0" fontId="9" fillId="3" borderId="0" xfId="0" applyFont="1" applyFill="1" applyAlignment="1">
      <alignment horizontal="right"/>
    </xf>
    <xf numFmtId="165" fontId="9" fillId="3" borderId="0" xfId="3" applyNumberFormat="1" applyFont="1" applyFill="1" applyAlignment="1">
      <alignment horizontal="right"/>
    </xf>
    <xf numFmtId="165" fontId="9" fillId="0" borderId="0" xfId="0" applyNumberFormat="1" applyFont="1" applyAlignment="1">
      <alignment horizontal="right"/>
    </xf>
    <xf numFmtId="0" fontId="9" fillId="0" borderId="11" xfId="0" applyFont="1" applyFill="1" applyBorder="1" applyAlignment="1">
      <alignment horizontal="right"/>
    </xf>
    <xf numFmtId="165" fontId="9" fillId="0" borderId="0" xfId="0" applyNumberFormat="1" applyFont="1" applyFill="1" applyAlignment="1">
      <alignment horizontal="right"/>
    </xf>
    <xf numFmtId="3" fontId="9" fillId="0" borderId="0" xfId="0" applyNumberFormat="1" applyFont="1" applyFill="1" applyAlignment="1">
      <alignment horizontal="right"/>
    </xf>
    <xf numFmtId="42" fontId="9" fillId="0" borderId="0" xfId="0" applyNumberFormat="1" applyFont="1" applyFill="1" applyAlignment="1">
      <alignment horizontal="right"/>
    </xf>
    <xf numFmtId="165" fontId="9" fillId="0" borderId="0" xfId="6" applyNumberFormat="1" applyFont="1" applyFill="1" applyAlignment="1">
      <alignment horizontal="right"/>
    </xf>
    <xf numFmtId="0" fontId="9" fillId="0" borderId="0" xfId="0" applyFont="1" applyFill="1" applyAlignment="1">
      <alignment horizontal="right"/>
    </xf>
    <xf numFmtId="0" fontId="0" fillId="4" borderId="0" xfId="0" applyFill="1" applyBorder="1"/>
    <xf numFmtId="164" fontId="10" fillId="0" borderId="0" xfId="1" applyNumberFormat="1" applyFont="1" applyBorder="1"/>
    <xf numFmtId="164" fontId="10" fillId="0" borderId="0" xfId="1" applyNumberFormat="1" applyFont="1" applyFill="1" applyBorder="1" applyAlignment="1">
      <alignment horizontal="center"/>
    </xf>
    <xf numFmtId="164" fontId="10" fillId="0" borderId="4" xfId="1" applyNumberFormat="1" applyFont="1" applyFill="1" applyBorder="1" applyAlignment="1">
      <alignment horizontal="center"/>
    </xf>
    <xf numFmtId="3" fontId="13" fillId="0" borderId="0" xfId="0" applyNumberFormat="1" applyFont="1" applyAlignment="1">
      <alignment horizontal="right"/>
    </xf>
    <xf numFmtId="10" fontId="9" fillId="0" borderId="0" xfId="6" applyNumberFormat="1" applyFont="1"/>
    <xf numFmtId="41" fontId="9" fillId="4" borderId="0" xfId="2" applyFont="1" applyFill="1" applyAlignment="1">
      <alignment horizontal="right"/>
    </xf>
    <xf numFmtId="165" fontId="9" fillId="4" borderId="0" xfId="3" applyNumberFormat="1" applyFont="1" applyFill="1" applyAlignment="1">
      <alignment horizontal="right"/>
    </xf>
    <xf numFmtId="3" fontId="9" fillId="4" borderId="0" xfId="0" applyNumberFormat="1" applyFont="1" applyFill="1" applyAlignment="1">
      <alignment horizontal="right"/>
    </xf>
    <xf numFmtId="165" fontId="9" fillId="4" borderId="0" xfId="0" applyNumberFormat="1" applyFont="1" applyFill="1" applyAlignment="1">
      <alignment horizontal="right"/>
    </xf>
    <xf numFmtId="0" fontId="8" fillId="0" borderId="0" xfId="0" applyFont="1" applyAlignment="1">
      <alignment horizontal="center"/>
    </xf>
    <xf numFmtId="0" fontId="9" fillId="0" borderId="0" xfId="0" applyFont="1" applyAlignment="1">
      <alignment horizontal="left" wrapText="1"/>
    </xf>
    <xf numFmtId="0" fontId="2" fillId="0" borderId="0" xfId="0" applyFont="1" applyAlignment="1">
      <alignment horizontal="center"/>
    </xf>
    <xf numFmtId="0" fontId="0" fillId="0" borderId="0" xfId="0" applyAlignment="1">
      <alignment horizontal="center"/>
    </xf>
    <xf numFmtId="0" fontId="14" fillId="0" borderId="0" xfId="5" applyFont="1" applyAlignment="1">
      <alignment horizontal="center"/>
    </xf>
    <xf numFmtId="0" fontId="12" fillId="0" borderId="0" xfId="5" applyFont="1" applyAlignment="1">
      <alignment horizontal="left"/>
    </xf>
    <xf numFmtId="0" fontId="12" fillId="0" borderId="0" xfId="5" applyFont="1" applyAlignment="1">
      <alignment horizontal="left" wrapText="1"/>
    </xf>
  </cellXfs>
  <cellStyles count="7">
    <cellStyle name="Comma" xfId="1" builtinId="3"/>
    <cellStyle name="Comma [0]" xfId="2" builtinId="6"/>
    <cellStyle name="Currency [0]" xfId="3" builtinId="7"/>
    <cellStyle name="Currency [0] 2" xfId="4" xr:uid="{00000000-0005-0000-0000-000003000000}"/>
    <cellStyle name="Normal" xfId="0" builtinId="0"/>
    <cellStyle name="Normal 2" xfId="5" xr:uid="{00000000-0005-0000-0000-000005000000}"/>
    <cellStyle name="Percent" xfId="6" builtinId="5"/>
  </cellStyles>
  <dxfs count="0"/>
  <tableStyles count="0" defaultTableStyle="TableStyleMedium9" defaultPivotStyle="PivotStyleLight16"/>
  <colors>
    <mruColors>
      <color rgb="FF5061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38"/>
  <sheetViews>
    <sheetView tabSelected="1" view="pageBreakPreview" topLeftCell="A60" zoomScale="70" zoomScaleNormal="80" zoomScaleSheetLayoutView="70" workbookViewId="0">
      <pane xSplit="1" topLeftCell="B1" activePane="topRight" state="frozen"/>
      <selection pane="topRight" activeCell="S132" sqref="S132"/>
    </sheetView>
  </sheetViews>
  <sheetFormatPr defaultRowHeight="15" x14ac:dyDescent="0.3"/>
  <cols>
    <col min="1" max="1" width="32.1640625" style="68" customWidth="1"/>
    <col min="2" max="17" width="11.83203125" style="85" customWidth="1"/>
    <col min="18" max="21" width="12" style="85" customWidth="1"/>
    <col min="22" max="22" width="13.33203125" style="85" customWidth="1"/>
    <col min="23" max="23" width="11.5" style="85" customWidth="1"/>
    <col min="24" max="24" width="12.6640625" style="68" customWidth="1"/>
    <col min="25" max="25" width="10.5" style="68" bestFit="1" customWidth="1"/>
    <col min="26" max="27" width="12.1640625" style="68" customWidth="1"/>
    <col min="28" max="28" width="10.83203125" style="68" customWidth="1"/>
    <col min="29" max="29" width="9.33203125" style="68"/>
    <col min="30" max="30" width="10.1640625" style="68" bestFit="1" customWidth="1"/>
    <col min="31" max="31" width="9.33203125" style="68"/>
    <col min="32" max="32" width="10.1640625" style="68" bestFit="1" customWidth="1"/>
    <col min="33" max="33" width="9.33203125" style="68"/>
    <col min="34" max="35" width="10.1640625" style="68" bestFit="1" customWidth="1"/>
    <col min="36" max="37" width="10.1640625" style="68" customWidth="1"/>
    <col min="38" max="38" width="11.6640625" style="68" bestFit="1" customWidth="1"/>
    <col min="39" max="40" width="14.1640625" style="68" bestFit="1" customWidth="1"/>
    <col min="41" max="16384" width="9.33203125" style="68"/>
  </cols>
  <sheetData>
    <row r="1" spans="1:32" ht="21" x14ac:dyDescent="0.4">
      <c r="A1" s="114" t="s">
        <v>43</v>
      </c>
      <c r="B1" s="114"/>
      <c r="C1" s="114"/>
      <c r="D1" s="114"/>
      <c r="E1" s="114"/>
      <c r="F1" s="114"/>
      <c r="G1" s="114"/>
      <c r="H1" s="114"/>
      <c r="I1" s="114"/>
      <c r="J1" s="114"/>
      <c r="K1" s="114"/>
      <c r="L1" s="114"/>
      <c r="M1" s="114"/>
      <c r="N1" s="114"/>
      <c r="O1" s="114"/>
      <c r="P1" s="114"/>
      <c r="Q1" s="114"/>
      <c r="R1" s="114"/>
      <c r="S1" s="114"/>
      <c r="T1" s="114"/>
      <c r="U1" s="114"/>
      <c r="V1" s="114"/>
      <c r="W1" s="114"/>
      <c r="X1" s="67"/>
      <c r="Y1" s="67"/>
      <c r="Z1" s="67"/>
      <c r="AA1" s="67"/>
      <c r="AB1" s="67"/>
      <c r="AC1" s="67"/>
      <c r="AD1" s="67"/>
      <c r="AE1" s="67"/>
      <c r="AF1" s="67"/>
    </row>
    <row r="2" spans="1:32" ht="21" x14ac:dyDescent="0.4">
      <c r="A2" s="114" t="s">
        <v>0</v>
      </c>
      <c r="B2" s="114"/>
      <c r="C2" s="114"/>
      <c r="D2" s="114"/>
      <c r="E2" s="114"/>
      <c r="F2" s="114"/>
      <c r="G2" s="114"/>
      <c r="H2" s="114"/>
      <c r="I2" s="114"/>
      <c r="J2" s="114"/>
      <c r="K2" s="114"/>
      <c r="L2" s="114"/>
      <c r="M2" s="114"/>
      <c r="N2" s="114"/>
      <c r="O2" s="114"/>
      <c r="P2" s="114"/>
      <c r="Q2" s="114"/>
      <c r="R2" s="114"/>
      <c r="S2" s="114"/>
      <c r="T2" s="114"/>
      <c r="U2" s="114"/>
      <c r="V2" s="114"/>
      <c r="W2" s="114"/>
    </row>
    <row r="4" spans="1:32" x14ac:dyDescent="0.3">
      <c r="D4" s="85" t="s">
        <v>1</v>
      </c>
      <c r="F4" s="85" t="s">
        <v>1</v>
      </c>
      <c r="H4" s="85" t="s">
        <v>1</v>
      </c>
      <c r="J4" s="85" t="s">
        <v>1</v>
      </c>
      <c r="L4" s="85" t="s">
        <v>1</v>
      </c>
      <c r="N4" s="85" t="s">
        <v>1</v>
      </c>
      <c r="P4" s="85" t="s">
        <v>1</v>
      </c>
      <c r="R4" s="85" t="s">
        <v>1</v>
      </c>
      <c r="T4" s="85" t="s">
        <v>1</v>
      </c>
      <c r="V4" s="85" t="s">
        <v>1</v>
      </c>
    </row>
    <row r="5" spans="1:32" x14ac:dyDescent="0.3">
      <c r="B5" s="86" t="s">
        <v>42</v>
      </c>
      <c r="C5" s="86" t="s">
        <v>41</v>
      </c>
      <c r="D5" s="86" t="s">
        <v>2</v>
      </c>
      <c r="E5" s="86" t="s">
        <v>40</v>
      </c>
      <c r="F5" s="86" t="s">
        <v>2</v>
      </c>
      <c r="G5" s="86" t="s">
        <v>39</v>
      </c>
      <c r="H5" s="86" t="s">
        <v>2</v>
      </c>
      <c r="I5" s="86" t="s">
        <v>38</v>
      </c>
      <c r="J5" s="86" t="s">
        <v>2</v>
      </c>
      <c r="K5" s="86" t="s">
        <v>37</v>
      </c>
      <c r="L5" s="86" t="s">
        <v>2</v>
      </c>
      <c r="M5" s="86" t="s">
        <v>36</v>
      </c>
      <c r="N5" s="86" t="s">
        <v>2</v>
      </c>
      <c r="O5" s="86" t="s">
        <v>35</v>
      </c>
      <c r="P5" s="86" t="s">
        <v>2</v>
      </c>
      <c r="Q5" s="86" t="s">
        <v>3</v>
      </c>
      <c r="R5" s="86" t="s">
        <v>2</v>
      </c>
      <c r="S5" s="86" t="s">
        <v>4</v>
      </c>
      <c r="T5" s="86" t="s">
        <v>2</v>
      </c>
      <c r="U5" s="86" t="s">
        <v>5</v>
      </c>
      <c r="V5" s="86" t="s">
        <v>2</v>
      </c>
    </row>
    <row r="6" spans="1:32" x14ac:dyDescent="0.3">
      <c r="A6" s="68" t="s">
        <v>11</v>
      </c>
      <c r="B6" s="84">
        <v>990</v>
      </c>
      <c r="C6" s="84">
        <v>1125</v>
      </c>
      <c r="D6" s="74">
        <f t="shared" ref="D6:D11" si="0">(C6-B6)/B6</f>
        <v>0.13636363636363635</v>
      </c>
      <c r="E6" s="84">
        <v>1209</v>
      </c>
      <c r="F6" s="74">
        <f t="shared" ref="F6:F11" si="1">(E6-C6)/C6</f>
        <v>7.4666666666666673E-2</v>
      </c>
      <c r="G6" s="84">
        <v>1263</v>
      </c>
      <c r="H6" s="74">
        <f t="shared" ref="H6:H11" si="2">(G6-E6)/E6</f>
        <v>4.4665012406947889E-2</v>
      </c>
      <c r="I6" s="84">
        <v>1370</v>
      </c>
      <c r="J6" s="74">
        <f t="shared" ref="J6:J11" si="3">(I6-G6)/G6</f>
        <v>8.471892319873317E-2</v>
      </c>
      <c r="K6" s="84">
        <v>1504</v>
      </c>
      <c r="L6" s="74">
        <f t="shared" ref="L6:L11" si="4">(K6-I6)/I6</f>
        <v>9.7810218978102187E-2</v>
      </c>
      <c r="M6" s="84">
        <v>1610</v>
      </c>
      <c r="N6" s="74">
        <f t="shared" ref="N6:N11" si="5">(M6-K6)/K6</f>
        <v>7.0478723404255317E-2</v>
      </c>
      <c r="O6" s="84">
        <v>1708</v>
      </c>
      <c r="P6" s="74">
        <f t="shared" ref="P6:P11" si="6">(O6-M6)/M6</f>
        <v>6.0869565217391307E-2</v>
      </c>
      <c r="Q6" s="84">
        <v>1794</v>
      </c>
      <c r="R6" s="74">
        <f t="shared" ref="R6:R11" si="7">(Q6-O6)/O6</f>
        <v>5.0351288056206089E-2</v>
      </c>
      <c r="S6" s="84">
        <v>1860</v>
      </c>
      <c r="T6" s="74">
        <f t="shared" ref="T6:T11" si="8">(S6-Q6)/Q6</f>
        <v>3.678929765886288E-2</v>
      </c>
      <c r="U6" s="84">
        <v>1928</v>
      </c>
      <c r="V6" s="74">
        <f t="shared" ref="V6:V11" si="9">(U6-S6)/S6</f>
        <v>3.6559139784946237E-2</v>
      </c>
    </row>
    <row r="7" spans="1:32" x14ac:dyDescent="0.3">
      <c r="A7" s="68" t="s">
        <v>12</v>
      </c>
      <c r="B7" s="87">
        <v>882</v>
      </c>
      <c r="C7" s="87">
        <v>1062</v>
      </c>
      <c r="D7" s="74">
        <f t="shared" si="0"/>
        <v>0.20408163265306123</v>
      </c>
      <c r="E7" s="87">
        <v>1138</v>
      </c>
      <c r="F7" s="74">
        <f t="shared" si="1"/>
        <v>7.1563088512241052E-2</v>
      </c>
      <c r="G7" s="87">
        <v>1192</v>
      </c>
      <c r="H7" s="74">
        <f t="shared" si="2"/>
        <v>4.7451669595782071E-2</v>
      </c>
      <c r="I7" s="87">
        <v>1280</v>
      </c>
      <c r="J7" s="74">
        <f t="shared" si="3"/>
        <v>7.3825503355704702E-2</v>
      </c>
      <c r="K7" s="87">
        <v>1384</v>
      </c>
      <c r="L7" s="74">
        <f t="shared" si="4"/>
        <v>8.1250000000000003E-2</v>
      </c>
      <c r="M7" s="87">
        <v>1456</v>
      </c>
      <c r="N7" s="74">
        <f t="shared" si="5"/>
        <v>5.2023121387283239E-2</v>
      </c>
      <c r="O7" s="87">
        <v>1554</v>
      </c>
      <c r="P7" s="74">
        <f t="shared" si="6"/>
        <v>6.7307692307692304E-2</v>
      </c>
      <c r="Q7" s="87">
        <v>1643</v>
      </c>
      <c r="R7" s="74">
        <f t="shared" si="7"/>
        <v>5.727155727155727E-2</v>
      </c>
      <c r="S7" s="88">
        <v>1690</v>
      </c>
      <c r="T7" s="74">
        <f t="shared" si="8"/>
        <v>2.8606208155812538E-2</v>
      </c>
      <c r="U7" s="89">
        <v>1878</v>
      </c>
      <c r="V7" s="74">
        <f t="shared" si="9"/>
        <v>0.11124260355029586</v>
      </c>
    </row>
    <row r="8" spans="1:32" x14ac:dyDescent="0.3">
      <c r="A8" s="68" t="s">
        <v>13</v>
      </c>
      <c r="B8" s="87">
        <v>882</v>
      </c>
      <c r="C8" s="87">
        <v>1040</v>
      </c>
      <c r="D8" s="74">
        <f t="shared" si="0"/>
        <v>0.17913832199546487</v>
      </c>
      <c r="E8" s="87">
        <v>1112</v>
      </c>
      <c r="F8" s="74">
        <f t="shared" si="1"/>
        <v>6.9230769230769235E-2</v>
      </c>
      <c r="G8" s="87">
        <v>1146</v>
      </c>
      <c r="H8" s="74">
        <f t="shared" si="2"/>
        <v>3.0575539568345324E-2</v>
      </c>
      <c r="I8" s="87">
        <v>1236</v>
      </c>
      <c r="J8" s="74">
        <f t="shared" si="3"/>
        <v>7.8534031413612565E-2</v>
      </c>
      <c r="K8" s="87">
        <v>1350</v>
      </c>
      <c r="L8" s="74">
        <f t="shared" si="4"/>
        <v>9.2233009708737865E-2</v>
      </c>
      <c r="M8" s="87">
        <v>1418</v>
      </c>
      <c r="N8" s="74">
        <f t="shared" si="5"/>
        <v>5.0370370370370371E-2</v>
      </c>
      <c r="O8" s="87">
        <v>1586</v>
      </c>
      <c r="P8" s="74">
        <f t="shared" si="6"/>
        <v>0.11847672778561354</v>
      </c>
      <c r="Q8" s="87">
        <v>1660</v>
      </c>
      <c r="R8" s="74">
        <f t="shared" si="7"/>
        <v>4.6658259773013869E-2</v>
      </c>
      <c r="S8" s="88">
        <v>1774</v>
      </c>
      <c r="T8" s="74">
        <f t="shared" si="8"/>
        <v>6.8674698795180719E-2</v>
      </c>
      <c r="U8" s="89">
        <v>1962</v>
      </c>
      <c r="V8" s="74">
        <f t="shared" si="9"/>
        <v>0.10597519729425028</v>
      </c>
    </row>
    <row r="9" spans="1:32" x14ac:dyDescent="0.3">
      <c r="A9" s="68" t="s">
        <v>14</v>
      </c>
      <c r="B9" s="87">
        <v>952</v>
      </c>
      <c r="C9" s="87">
        <v>1066</v>
      </c>
      <c r="D9" s="74">
        <f t="shared" si="0"/>
        <v>0.11974789915966387</v>
      </c>
      <c r="E9" s="87">
        <v>1140</v>
      </c>
      <c r="F9" s="74">
        <f t="shared" si="1"/>
        <v>6.9418386491557224E-2</v>
      </c>
      <c r="G9" s="87">
        <v>1194</v>
      </c>
      <c r="H9" s="74">
        <f t="shared" si="2"/>
        <v>4.736842105263158E-2</v>
      </c>
      <c r="I9" s="87">
        <v>1290</v>
      </c>
      <c r="J9" s="74">
        <f t="shared" si="3"/>
        <v>8.0402010050251257E-2</v>
      </c>
      <c r="K9" s="87">
        <v>1400</v>
      </c>
      <c r="L9" s="74">
        <f t="shared" si="4"/>
        <v>8.5271317829457363E-2</v>
      </c>
      <c r="M9" s="87">
        <v>1466</v>
      </c>
      <c r="N9" s="74">
        <f t="shared" si="5"/>
        <v>4.7142857142857146E-2</v>
      </c>
      <c r="O9" s="87">
        <v>1612</v>
      </c>
      <c r="P9" s="74">
        <f t="shared" si="6"/>
        <v>9.9590723055934513E-2</v>
      </c>
      <c r="Q9" s="87">
        <v>1686</v>
      </c>
      <c r="R9" s="74">
        <f t="shared" si="7"/>
        <v>4.590570719602978E-2</v>
      </c>
      <c r="S9" s="88">
        <v>1798</v>
      </c>
      <c r="T9" s="74">
        <f t="shared" si="8"/>
        <v>6.6429418742585997E-2</v>
      </c>
      <c r="U9" s="89">
        <v>1846</v>
      </c>
      <c r="V9" s="74">
        <f t="shared" si="9"/>
        <v>2.6696329254727477E-2</v>
      </c>
    </row>
    <row r="10" spans="1:32" x14ac:dyDescent="0.3">
      <c r="A10" s="68" t="s">
        <v>15</v>
      </c>
      <c r="B10" s="87">
        <v>1014</v>
      </c>
      <c r="C10" s="87">
        <v>1092</v>
      </c>
      <c r="D10" s="74">
        <f t="shared" si="0"/>
        <v>7.6923076923076927E-2</v>
      </c>
      <c r="E10" s="87">
        <v>1197</v>
      </c>
      <c r="F10" s="74">
        <f t="shared" si="1"/>
        <v>9.6153846153846159E-2</v>
      </c>
      <c r="G10" s="87">
        <v>1266</v>
      </c>
      <c r="H10" s="74">
        <f t="shared" si="2"/>
        <v>5.764411027568922E-2</v>
      </c>
      <c r="I10" s="87">
        <v>1358</v>
      </c>
      <c r="J10" s="74">
        <f t="shared" si="3"/>
        <v>7.266982622432859E-2</v>
      </c>
      <c r="K10" s="87">
        <v>1462</v>
      </c>
      <c r="L10" s="74">
        <f t="shared" si="4"/>
        <v>7.6583210603829166E-2</v>
      </c>
      <c r="M10" s="87">
        <v>1536</v>
      </c>
      <c r="N10" s="74">
        <f t="shared" si="5"/>
        <v>5.0615595075239397E-2</v>
      </c>
      <c r="O10" s="87">
        <v>1634</v>
      </c>
      <c r="P10" s="74">
        <f t="shared" si="6"/>
        <v>6.3802083333333329E-2</v>
      </c>
      <c r="Q10" s="87">
        <v>1723</v>
      </c>
      <c r="R10" s="74">
        <f t="shared" si="7"/>
        <v>5.4467564259485922E-2</v>
      </c>
      <c r="S10" s="88">
        <v>1822</v>
      </c>
      <c r="T10" s="74">
        <f t="shared" si="8"/>
        <v>5.7457922228670924E-2</v>
      </c>
      <c r="U10" s="89">
        <v>1870</v>
      </c>
      <c r="V10" s="74">
        <f t="shared" si="9"/>
        <v>2.6344676180021953E-2</v>
      </c>
    </row>
    <row r="11" spans="1:32" x14ac:dyDescent="0.3">
      <c r="A11" s="68" t="s">
        <v>16</v>
      </c>
      <c r="B11" s="87">
        <v>1020</v>
      </c>
      <c r="C11" s="87">
        <v>1220</v>
      </c>
      <c r="D11" s="74">
        <f t="shared" si="0"/>
        <v>0.19607843137254902</v>
      </c>
      <c r="E11" s="87">
        <v>1296</v>
      </c>
      <c r="F11" s="74">
        <f t="shared" si="1"/>
        <v>6.2295081967213117E-2</v>
      </c>
      <c r="G11" s="87">
        <v>1354</v>
      </c>
      <c r="H11" s="74">
        <f t="shared" si="2"/>
        <v>4.4753086419753084E-2</v>
      </c>
      <c r="I11" s="87">
        <v>1452</v>
      </c>
      <c r="J11" s="74">
        <f t="shared" si="3"/>
        <v>7.2378138847858195E-2</v>
      </c>
      <c r="K11" s="87">
        <v>1564</v>
      </c>
      <c r="L11" s="74">
        <f t="shared" si="4"/>
        <v>7.7134986225895319E-2</v>
      </c>
      <c r="M11" s="87">
        <v>1635</v>
      </c>
      <c r="N11" s="74">
        <f t="shared" si="5"/>
        <v>4.5396419437340151E-2</v>
      </c>
      <c r="O11" s="87">
        <v>1748</v>
      </c>
      <c r="P11" s="74">
        <f t="shared" si="6"/>
        <v>6.9113149847094796E-2</v>
      </c>
      <c r="Q11" s="87">
        <v>1843</v>
      </c>
      <c r="R11" s="74">
        <f t="shared" si="7"/>
        <v>5.434782608695652E-2</v>
      </c>
      <c r="S11" s="88">
        <v>1922</v>
      </c>
      <c r="T11" s="74">
        <f t="shared" si="8"/>
        <v>4.2864894194248507E-2</v>
      </c>
      <c r="U11" s="89">
        <v>2094</v>
      </c>
      <c r="V11" s="74">
        <f t="shared" si="9"/>
        <v>8.9490114464099893E-2</v>
      </c>
    </row>
    <row r="12" spans="1:32" x14ac:dyDescent="0.3">
      <c r="B12" s="89"/>
      <c r="C12" s="89"/>
      <c r="D12" s="89"/>
      <c r="E12" s="89"/>
      <c r="G12" s="89"/>
      <c r="H12" s="89"/>
      <c r="I12" s="89"/>
      <c r="J12" s="89"/>
      <c r="K12" s="89"/>
      <c r="L12" s="89"/>
      <c r="M12" s="89"/>
      <c r="N12" s="89"/>
      <c r="O12" s="89"/>
      <c r="P12" s="89"/>
      <c r="Q12" s="89"/>
      <c r="R12" s="89"/>
      <c r="S12" s="89"/>
      <c r="T12" s="89"/>
      <c r="U12" s="89"/>
      <c r="V12" s="74"/>
    </row>
    <row r="13" spans="1:32" x14ac:dyDescent="0.3">
      <c r="A13" s="68" t="s">
        <v>17</v>
      </c>
      <c r="B13" s="84">
        <v>564</v>
      </c>
      <c r="C13" s="84">
        <v>636</v>
      </c>
      <c r="D13" s="74">
        <f t="shared" ref="D13:D26" si="10">(C13-B13)/B13</f>
        <v>0.1276595744680851</v>
      </c>
      <c r="E13" s="84">
        <v>681</v>
      </c>
      <c r="F13" s="74">
        <f t="shared" ref="F13:F26" si="11">(E13-C13)/C13</f>
        <v>7.0754716981132074E-2</v>
      </c>
      <c r="G13" s="84">
        <v>716</v>
      </c>
      <c r="H13" s="74">
        <f t="shared" ref="H13:H26" si="12">(G13-E13)/E13</f>
        <v>5.1395007342143903E-2</v>
      </c>
      <c r="I13" s="84">
        <v>774</v>
      </c>
      <c r="J13" s="74">
        <f t="shared" ref="J13:J26" si="13">(I13-G13)/G13</f>
        <v>8.1005586592178769E-2</v>
      </c>
      <c r="K13" s="84">
        <v>840</v>
      </c>
      <c r="L13" s="74">
        <f t="shared" ref="L13:L26" si="14">(K13-I13)/I13</f>
        <v>8.5271317829457363E-2</v>
      </c>
      <c r="M13" s="84">
        <v>840</v>
      </c>
      <c r="N13" s="74">
        <f t="shared" ref="N13:N26" si="15">(M13-K13)/K13</f>
        <v>0</v>
      </c>
      <c r="O13" s="84">
        <v>914</v>
      </c>
      <c r="P13" s="74">
        <f t="shared" ref="P13:P26" si="16">(O13-M13)/M13</f>
        <v>8.8095238095238101E-2</v>
      </c>
      <c r="Q13" s="84">
        <v>952</v>
      </c>
      <c r="R13" s="74">
        <f t="shared" ref="R13:R26" si="17">(Q13-O13)/O13</f>
        <v>4.1575492341356671E-2</v>
      </c>
      <c r="S13" s="84">
        <v>1004</v>
      </c>
      <c r="T13" s="74">
        <f t="shared" ref="T13:T26" si="18">(S13-Q13)/Q13</f>
        <v>5.4621848739495799E-2</v>
      </c>
      <c r="U13" s="84">
        <v>1032</v>
      </c>
      <c r="V13" s="74">
        <f t="shared" ref="V13:V26" si="19">(U13-S13)/S13</f>
        <v>2.7888446215139442E-2</v>
      </c>
    </row>
    <row r="14" spans="1:32" x14ac:dyDescent="0.3">
      <c r="A14" s="68" t="s">
        <v>18</v>
      </c>
      <c r="B14" s="89">
        <v>564</v>
      </c>
      <c r="C14" s="89">
        <v>636</v>
      </c>
      <c r="D14" s="74">
        <f t="shared" si="10"/>
        <v>0.1276595744680851</v>
      </c>
      <c r="E14" s="89">
        <v>681</v>
      </c>
      <c r="F14" s="74">
        <f t="shared" si="11"/>
        <v>7.0754716981132074E-2</v>
      </c>
      <c r="G14" s="89">
        <v>716</v>
      </c>
      <c r="H14" s="74">
        <f t="shared" si="12"/>
        <v>5.1395007342143903E-2</v>
      </c>
      <c r="I14" s="89">
        <v>778</v>
      </c>
      <c r="J14" s="74">
        <f t="shared" si="13"/>
        <v>8.6592178770949726E-2</v>
      </c>
      <c r="K14" s="89">
        <v>844</v>
      </c>
      <c r="L14" s="74">
        <f t="shared" si="14"/>
        <v>8.4832904884318772E-2</v>
      </c>
      <c r="M14" s="89">
        <v>844</v>
      </c>
      <c r="N14" s="74">
        <f t="shared" si="15"/>
        <v>0</v>
      </c>
      <c r="O14" s="89">
        <v>906</v>
      </c>
      <c r="P14" s="74">
        <f t="shared" si="16"/>
        <v>7.3459715639810422E-2</v>
      </c>
      <c r="Q14" s="89">
        <v>934</v>
      </c>
      <c r="R14" s="74">
        <f t="shared" si="17"/>
        <v>3.0905077262693158E-2</v>
      </c>
      <c r="S14" s="89">
        <v>1002</v>
      </c>
      <c r="T14" s="74">
        <f t="shared" si="18"/>
        <v>7.2805139186295498E-2</v>
      </c>
      <c r="U14" s="89">
        <v>1030</v>
      </c>
      <c r="V14" s="74">
        <f t="shared" si="19"/>
        <v>2.7944111776447105E-2</v>
      </c>
    </row>
    <row r="15" spans="1:32" x14ac:dyDescent="0.3">
      <c r="A15" s="68" t="s">
        <v>19</v>
      </c>
      <c r="B15" s="89">
        <v>564</v>
      </c>
      <c r="C15" s="89">
        <v>636</v>
      </c>
      <c r="D15" s="74">
        <f t="shared" si="10"/>
        <v>0.1276595744680851</v>
      </c>
      <c r="E15" s="89">
        <v>681</v>
      </c>
      <c r="F15" s="74">
        <f t="shared" si="11"/>
        <v>7.0754716981132074E-2</v>
      </c>
      <c r="G15" s="89">
        <v>716</v>
      </c>
      <c r="H15" s="74">
        <f t="shared" si="12"/>
        <v>5.1395007342143903E-2</v>
      </c>
      <c r="I15" s="89">
        <v>774</v>
      </c>
      <c r="J15" s="74">
        <f t="shared" si="13"/>
        <v>8.1005586592178769E-2</v>
      </c>
      <c r="K15" s="89">
        <v>840</v>
      </c>
      <c r="L15" s="74">
        <f t="shared" si="14"/>
        <v>8.5271317829457363E-2</v>
      </c>
      <c r="M15" s="89">
        <v>840</v>
      </c>
      <c r="N15" s="74">
        <f t="shared" si="15"/>
        <v>0</v>
      </c>
      <c r="O15" s="89">
        <v>900</v>
      </c>
      <c r="P15" s="74">
        <f t="shared" si="16"/>
        <v>7.1428571428571425E-2</v>
      </c>
      <c r="Q15" s="89">
        <v>943</v>
      </c>
      <c r="R15" s="74">
        <f t="shared" si="17"/>
        <v>4.777777777777778E-2</v>
      </c>
      <c r="S15" s="89">
        <v>996</v>
      </c>
      <c r="T15" s="74">
        <f t="shared" si="18"/>
        <v>5.620360551431601E-2</v>
      </c>
      <c r="U15" s="89">
        <v>1024</v>
      </c>
      <c r="V15" s="74">
        <f t="shared" si="19"/>
        <v>2.8112449799196786E-2</v>
      </c>
    </row>
    <row r="16" spans="1:32" x14ac:dyDescent="0.3">
      <c r="A16" s="68" t="s">
        <v>20</v>
      </c>
      <c r="B16" s="89">
        <v>564</v>
      </c>
      <c r="C16" s="89">
        <v>636</v>
      </c>
      <c r="D16" s="74">
        <f t="shared" si="10"/>
        <v>0.1276595744680851</v>
      </c>
      <c r="E16" s="89">
        <v>681</v>
      </c>
      <c r="F16" s="74">
        <f t="shared" si="11"/>
        <v>7.0754716981132074E-2</v>
      </c>
      <c r="G16" s="89">
        <v>716</v>
      </c>
      <c r="H16" s="74">
        <f t="shared" si="12"/>
        <v>5.1395007342143903E-2</v>
      </c>
      <c r="I16" s="89">
        <v>780</v>
      </c>
      <c r="J16" s="74">
        <f t="shared" si="13"/>
        <v>8.9385474860335198E-2</v>
      </c>
      <c r="K16" s="89">
        <v>846</v>
      </c>
      <c r="L16" s="74">
        <f t="shared" si="14"/>
        <v>8.461538461538462E-2</v>
      </c>
      <c r="M16" s="89">
        <v>846</v>
      </c>
      <c r="N16" s="74">
        <f t="shared" si="15"/>
        <v>0</v>
      </c>
      <c r="O16" s="89">
        <v>906</v>
      </c>
      <c r="P16" s="74">
        <f t="shared" si="16"/>
        <v>7.0921985815602842E-2</v>
      </c>
      <c r="Q16" s="89">
        <v>949</v>
      </c>
      <c r="R16" s="74">
        <f t="shared" si="17"/>
        <v>4.7461368653421633E-2</v>
      </c>
      <c r="S16" s="89">
        <v>1002</v>
      </c>
      <c r="T16" s="74">
        <f t="shared" si="18"/>
        <v>5.584826132771338E-2</v>
      </c>
      <c r="U16" s="89">
        <v>1030</v>
      </c>
      <c r="V16" s="74">
        <f t="shared" si="19"/>
        <v>2.7944111776447105E-2</v>
      </c>
    </row>
    <row r="17" spans="1:22" x14ac:dyDescent="0.3">
      <c r="A17" s="68" t="s">
        <v>21</v>
      </c>
      <c r="B17" s="89">
        <v>564</v>
      </c>
      <c r="C17" s="89">
        <v>636</v>
      </c>
      <c r="D17" s="74">
        <f t="shared" si="10"/>
        <v>0.1276595744680851</v>
      </c>
      <c r="E17" s="89">
        <v>681</v>
      </c>
      <c r="F17" s="74">
        <f t="shared" si="11"/>
        <v>7.0754716981132074E-2</v>
      </c>
      <c r="G17" s="89">
        <v>722</v>
      </c>
      <c r="H17" s="74">
        <f t="shared" si="12"/>
        <v>6.0205580029368579E-2</v>
      </c>
      <c r="I17" s="89">
        <v>780</v>
      </c>
      <c r="J17" s="74">
        <f t="shared" si="13"/>
        <v>8.0332409972299165E-2</v>
      </c>
      <c r="K17" s="89">
        <v>846</v>
      </c>
      <c r="L17" s="74">
        <f t="shared" si="14"/>
        <v>8.461538461538462E-2</v>
      </c>
      <c r="M17" s="89">
        <v>846</v>
      </c>
      <c r="N17" s="74">
        <f t="shared" si="15"/>
        <v>0</v>
      </c>
      <c r="O17" s="89">
        <v>906</v>
      </c>
      <c r="P17" s="74">
        <f t="shared" si="16"/>
        <v>7.0921985815602842E-2</v>
      </c>
      <c r="Q17" s="89">
        <v>940</v>
      </c>
      <c r="R17" s="74">
        <f t="shared" si="17"/>
        <v>3.7527593818984545E-2</v>
      </c>
      <c r="S17" s="89">
        <v>1002</v>
      </c>
      <c r="T17" s="74">
        <f t="shared" si="18"/>
        <v>6.5957446808510636E-2</v>
      </c>
      <c r="U17" s="89">
        <v>1030</v>
      </c>
      <c r="V17" s="74">
        <f t="shared" si="19"/>
        <v>2.7944111776447105E-2</v>
      </c>
    </row>
    <row r="18" spans="1:22" x14ac:dyDescent="0.3">
      <c r="A18" s="68" t="s">
        <v>22</v>
      </c>
      <c r="B18" s="89">
        <v>564</v>
      </c>
      <c r="C18" s="89">
        <v>636</v>
      </c>
      <c r="D18" s="74">
        <f t="shared" si="10"/>
        <v>0.1276595744680851</v>
      </c>
      <c r="E18" s="89">
        <v>681</v>
      </c>
      <c r="F18" s="74">
        <f t="shared" si="11"/>
        <v>7.0754716981132074E-2</v>
      </c>
      <c r="G18" s="89">
        <v>716</v>
      </c>
      <c r="H18" s="74">
        <f t="shared" si="12"/>
        <v>5.1395007342143903E-2</v>
      </c>
      <c r="I18" s="89">
        <v>784</v>
      </c>
      <c r="J18" s="74">
        <f t="shared" si="13"/>
        <v>9.4972067039106142E-2</v>
      </c>
      <c r="K18" s="89">
        <v>850</v>
      </c>
      <c r="L18" s="74">
        <f t="shared" si="14"/>
        <v>8.4183673469387751E-2</v>
      </c>
      <c r="M18" s="89">
        <v>850</v>
      </c>
      <c r="N18" s="74">
        <f t="shared" si="15"/>
        <v>0</v>
      </c>
      <c r="O18" s="89">
        <v>910</v>
      </c>
      <c r="P18" s="74">
        <f t="shared" si="16"/>
        <v>7.0588235294117646E-2</v>
      </c>
      <c r="Q18" s="89">
        <v>953</v>
      </c>
      <c r="R18" s="74">
        <f t="shared" si="17"/>
        <v>4.7252747252747251E-2</v>
      </c>
      <c r="S18" s="89">
        <v>1006</v>
      </c>
      <c r="T18" s="74">
        <f t="shared" si="18"/>
        <v>5.5613850996852045E-2</v>
      </c>
      <c r="U18" s="89">
        <v>1034</v>
      </c>
      <c r="V18" s="74">
        <f t="shared" si="19"/>
        <v>2.7833001988071572E-2</v>
      </c>
    </row>
    <row r="19" spans="1:22" x14ac:dyDescent="0.3">
      <c r="A19" s="68" t="s">
        <v>23</v>
      </c>
      <c r="B19" s="89">
        <v>564</v>
      </c>
      <c r="C19" s="89">
        <v>636</v>
      </c>
      <c r="D19" s="74">
        <f t="shared" si="10"/>
        <v>0.1276595744680851</v>
      </c>
      <c r="E19" s="89">
        <v>681</v>
      </c>
      <c r="F19" s="74">
        <f t="shared" si="11"/>
        <v>7.0754716981132074E-2</v>
      </c>
      <c r="G19" s="89">
        <v>716</v>
      </c>
      <c r="H19" s="74">
        <f t="shared" si="12"/>
        <v>5.1395007342143903E-2</v>
      </c>
      <c r="I19" s="89">
        <v>782</v>
      </c>
      <c r="J19" s="74">
        <f t="shared" si="13"/>
        <v>9.217877094972067E-2</v>
      </c>
      <c r="K19" s="89">
        <v>848</v>
      </c>
      <c r="L19" s="74">
        <f t="shared" si="14"/>
        <v>8.4398976982097182E-2</v>
      </c>
      <c r="M19" s="89">
        <v>848</v>
      </c>
      <c r="N19" s="74">
        <f t="shared" si="15"/>
        <v>0</v>
      </c>
      <c r="O19" s="89">
        <v>908</v>
      </c>
      <c r="P19" s="74">
        <f t="shared" si="16"/>
        <v>7.0754716981132074E-2</v>
      </c>
      <c r="Q19" s="89">
        <v>936</v>
      </c>
      <c r="R19" s="74">
        <f t="shared" si="17"/>
        <v>3.0837004405286344E-2</v>
      </c>
      <c r="S19" s="89">
        <v>982</v>
      </c>
      <c r="T19" s="74">
        <f t="shared" si="18"/>
        <v>4.9145299145299144E-2</v>
      </c>
      <c r="U19" s="89">
        <v>1010</v>
      </c>
      <c r="V19" s="74">
        <f t="shared" si="19"/>
        <v>2.8513238289205704E-2</v>
      </c>
    </row>
    <row r="20" spans="1:22" x14ac:dyDescent="0.3">
      <c r="A20" s="68" t="s">
        <v>24</v>
      </c>
      <c r="B20" s="89">
        <v>564</v>
      </c>
      <c r="C20" s="89">
        <v>636</v>
      </c>
      <c r="D20" s="74">
        <f t="shared" si="10"/>
        <v>0.1276595744680851</v>
      </c>
      <c r="E20" s="89">
        <v>681</v>
      </c>
      <c r="F20" s="74">
        <f t="shared" si="11"/>
        <v>7.0754716981132074E-2</v>
      </c>
      <c r="G20" s="89">
        <v>716</v>
      </c>
      <c r="H20" s="74">
        <f t="shared" si="12"/>
        <v>5.1395007342143903E-2</v>
      </c>
      <c r="I20" s="89">
        <v>774</v>
      </c>
      <c r="J20" s="74">
        <f t="shared" si="13"/>
        <v>8.1005586592178769E-2</v>
      </c>
      <c r="K20" s="89">
        <v>846</v>
      </c>
      <c r="L20" s="74">
        <f t="shared" si="14"/>
        <v>9.3023255813953487E-2</v>
      </c>
      <c r="M20" s="89">
        <v>846</v>
      </c>
      <c r="N20" s="74">
        <f t="shared" si="15"/>
        <v>0</v>
      </c>
      <c r="O20" s="89">
        <v>906</v>
      </c>
      <c r="P20" s="74">
        <f t="shared" si="16"/>
        <v>7.0921985815602842E-2</v>
      </c>
      <c r="Q20" s="89">
        <v>944</v>
      </c>
      <c r="R20" s="74">
        <f t="shared" si="17"/>
        <v>4.194260485651214E-2</v>
      </c>
      <c r="S20" s="89">
        <v>1004</v>
      </c>
      <c r="T20" s="74">
        <f t="shared" si="18"/>
        <v>6.3559322033898302E-2</v>
      </c>
      <c r="U20" s="89">
        <v>1032</v>
      </c>
      <c r="V20" s="74">
        <f t="shared" si="19"/>
        <v>2.7888446215139442E-2</v>
      </c>
    </row>
    <row r="21" spans="1:22" x14ac:dyDescent="0.3">
      <c r="A21" s="68" t="s">
        <v>25</v>
      </c>
      <c r="B21" s="89">
        <v>564</v>
      </c>
      <c r="C21" s="89">
        <v>636</v>
      </c>
      <c r="D21" s="74">
        <f t="shared" si="10"/>
        <v>0.1276595744680851</v>
      </c>
      <c r="E21" s="89">
        <v>681</v>
      </c>
      <c r="F21" s="74">
        <f t="shared" si="11"/>
        <v>7.0754716981132074E-2</v>
      </c>
      <c r="G21" s="89">
        <v>716</v>
      </c>
      <c r="H21" s="74">
        <f t="shared" si="12"/>
        <v>5.1395007342143903E-2</v>
      </c>
      <c r="I21" s="89">
        <v>778</v>
      </c>
      <c r="J21" s="74">
        <f t="shared" si="13"/>
        <v>8.6592178770949726E-2</v>
      </c>
      <c r="K21" s="89">
        <v>876</v>
      </c>
      <c r="L21" s="74">
        <f t="shared" si="14"/>
        <v>0.12596401028277635</v>
      </c>
      <c r="M21" s="89">
        <v>876</v>
      </c>
      <c r="N21" s="74">
        <f t="shared" si="15"/>
        <v>0</v>
      </c>
      <c r="O21" s="89">
        <v>936</v>
      </c>
      <c r="P21" s="74">
        <f t="shared" si="16"/>
        <v>6.8493150684931503E-2</v>
      </c>
      <c r="Q21" s="89">
        <v>979</v>
      </c>
      <c r="R21" s="74">
        <f t="shared" si="17"/>
        <v>4.5940170940170943E-2</v>
      </c>
      <c r="S21" s="89">
        <v>1032</v>
      </c>
      <c r="T21" s="74">
        <f t="shared" si="18"/>
        <v>5.4136874361593465E-2</v>
      </c>
      <c r="U21" s="89">
        <v>1060</v>
      </c>
      <c r="V21" s="74">
        <f t="shared" si="19"/>
        <v>2.7131782945736434E-2</v>
      </c>
    </row>
    <row r="22" spans="1:22" x14ac:dyDescent="0.3">
      <c r="A22" s="68" t="s">
        <v>26</v>
      </c>
      <c r="B22" s="89">
        <v>564</v>
      </c>
      <c r="C22" s="89">
        <v>636</v>
      </c>
      <c r="D22" s="74">
        <f t="shared" si="10"/>
        <v>0.1276595744680851</v>
      </c>
      <c r="E22" s="89">
        <v>681</v>
      </c>
      <c r="F22" s="74">
        <f t="shared" si="11"/>
        <v>7.0754716981132074E-2</v>
      </c>
      <c r="G22" s="89">
        <v>716</v>
      </c>
      <c r="H22" s="74">
        <f t="shared" si="12"/>
        <v>5.1395007342143903E-2</v>
      </c>
      <c r="I22" s="89">
        <v>778</v>
      </c>
      <c r="J22" s="74">
        <f t="shared" si="13"/>
        <v>8.6592178770949726E-2</v>
      </c>
      <c r="K22" s="89">
        <v>844</v>
      </c>
      <c r="L22" s="74">
        <f t="shared" si="14"/>
        <v>8.4832904884318772E-2</v>
      </c>
      <c r="M22" s="89">
        <v>844</v>
      </c>
      <c r="N22" s="74">
        <f t="shared" si="15"/>
        <v>0</v>
      </c>
      <c r="O22" s="89">
        <v>906</v>
      </c>
      <c r="P22" s="74">
        <f t="shared" si="16"/>
        <v>7.3459715639810422E-2</v>
      </c>
      <c r="Q22" s="89">
        <v>946</v>
      </c>
      <c r="R22" s="74">
        <f t="shared" si="17"/>
        <v>4.4150110375275942E-2</v>
      </c>
      <c r="S22" s="89">
        <v>1000</v>
      </c>
      <c r="T22" s="74">
        <f t="shared" si="18"/>
        <v>5.7082452431289642E-2</v>
      </c>
      <c r="U22" s="89">
        <v>1028</v>
      </c>
      <c r="V22" s="74">
        <f t="shared" si="19"/>
        <v>2.8000000000000001E-2</v>
      </c>
    </row>
    <row r="23" spans="1:22" x14ac:dyDescent="0.3">
      <c r="A23" s="68" t="s">
        <v>27</v>
      </c>
      <c r="B23" s="89">
        <v>564</v>
      </c>
      <c r="C23" s="89">
        <v>636</v>
      </c>
      <c r="D23" s="74">
        <f t="shared" si="10"/>
        <v>0.1276595744680851</v>
      </c>
      <c r="E23" s="89">
        <v>681</v>
      </c>
      <c r="F23" s="74">
        <f t="shared" si="11"/>
        <v>7.0754716981132074E-2</v>
      </c>
      <c r="G23" s="89">
        <v>716</v>
      </c>
      <c r="H23" s="74">
        <f t="shared" si="12"/>
        <v>5.1395007342143903E-2</v>
      </c>
      <c r="I23" s="89">
        <v>778</v>
      </c>
      <c r="J23" s="74">
        <f t="shared" si="13"/>
        <v>8.6592178770949726E-2</v>
      </c>
      <c r="K23" s="89">
        <v>846</v>
      </c>
      <c r="L23" s="74">
        <f t="shared" si="14"/>
        <v>8.7403598971722368E-2</v>
      </c>
      <c r="M23" s="89">
        <v>846</v>
      </c>
      <c r="N23" s="74">
        <f t="shared" si="15"/>
        <v>0</v>
      </c>
      <c r="O23" s="89">
        <v>906</v>
      </c>
      <c r="P23" s="74">
        <f t="shared" si="16"/>
        <v>7.0921985815602842E-2</v>
      </c>
      <c r="Q23" s="89">
        <v>934</v>
      </c>
      <c r="R23" s="74">
        <f t="shared" si="17"/>
        <v>3.0905077262693158E-2</v>
      </c>
      <c r="S23" s="89">
        <v>982</v>
      </c>
      <c r="T23" s="74">
        <f t="shared" si="18"/>
        <v>5.1391862955032119E-2</v>
      </c>
      <c r="U23" s="89">
        <v>1010</v>
      </c>
      <c r="V23" s="74">
        <f t="shared" si="19"/>
        <v>2.8513238289205704E-2</v>
      </c>
    </row>
    <row r="24" spans="1:22" x14ac:dyDescent="0.3">
      <c r="A24" s="68" t="s">
        <v>28</v>
      </c>
      <c r="B24" s="89">
        <v>564</v>
      </c>
      <c r="C24" s="89">
        <v>636</v>
      </c>
      <c r="D24" s="74">
        <f t="shared" si="10"/>
        <v>0.1276595744680851</v>
      </c>
      <c r="E24" s="89">
        <v>681</v>
      </c>
      <c r="F24" s="74">
        <f t="shared" si="11"/>
        <v>7.0754716981132074E-2</v>
      </c>
      <c r="G24" s="89">
        <v>716</v>
      </c>
      <c r="H24" s="74">
        <f t="shared" si="12"/>
        <v>5.1395007342143903E-2</v>
      </c>
      <c r="I24" s="89">
        <v>774</v>
      </c>
      <c r="J24" s="74">
        <f t="shared" si="13"/>
        <v>8.1005586592178769E-2</v>
      </c>
      <c r="K24" s="89">
        <v>840</v>
      </c>
      <c r="L24" s="74">
        <f t="shared" si="14"/>
        <v>8.5271317829457363E-2</v>
      </c>
      <c r="M24" s="89">
        <v>840</v>
      </c>
      <c r="N24" s="74">
        <f t="shared" si="15"/>
        <v>0</v>
      </c>
      <c r="O24" s="89">
        <v>900</v>
      </c>
      <c r="P24" s="74">
        <f t="shared" si="16"/>
        <v>7.1428571428571425E-2</v>
      </c>
      <c r="Q24" s="89">
        <v>928</v>
      </c>
      <c r="R24" s="74">
        <f t="shared" si="17"/>
        <v>3.111111111111111E-2</v>
      </c>
      <c r="S24" s="89">
        <v>996</v>
      </c>
      <c r="T24" s="74">
        <f t="shared" si="18"/>
        <v>7.3275862068965511E-2</v>
      </c>
      <c r="U24" s="89">
        <v>1024</v>
      </c>
      <c r="V24" s="74">
        <f t="shared" si="19"/>
        <v>2.8112449799196786E-2</v>
      </c>
    </row>
    <row r="25" spans="1:22" x14ac:dyDescent="0.3">
      <c r="A25" s="68" t="s">
        <v>29</v>
      </c>
      <c r="B25" s="89">
        <v>564</v>
      </c>
      <c r="C25" s="89">
        <v>639</v>
      </c>
      <c r="D25" s="74">
        <f t="shared" si="10"/>
        <v>0.13297872340425532</v>
      </c>
      <c r="E25" s="89">
        <v>684</v>
      </c>
      <c r="F25" s="74">
        <f t="shared" si="11"/>
        <v>7.0422535211267609E-2</v>
      </c>
      <c r="G25" s="89">
        <v>725</v>
      </c>
      <c r="H25" s="74">
        <f t="shared" si="12"/>
        <v>5.9941520467836254E-2</v>
      </c>
      <c r="I25" s="89">
        <v>780</v>
      </c>
      <c r="J25" s="74">
        <f t="shared" si="13"/>
        <v>7.586206896551724E-2</v>
      </c>
      <c r="K25" s="89">
        <v>846</v>
      </c>
      <c r="L25" s="74">
        <f t="shared" si="14"/>
        <v>8.461538461538462E-2</v>
      </c>
      <c r="M25" s="89">
        <v>846</v>
      </c>
      <c r="N25" s="74">
        <f t="shared" si="15"/>
        <v>0</v>
      </c>
      <c r="O25" s="89">
        <v>906</v>
      </c>
      <c r="P25" s="74">
        <f t="shared" si="16"/>
        <v>7.0921985815602842E-2</v>
      </c>
      <c r="Q25" s="89">
        <v>934</v>
      </c>
      <c r="R25" s="74">
        <f t="shared" si="17"/>
        <v>3.0905077262693158E-2</v>
      </c>
      <c r="S25" s="89">
        <v>982</v>
      </c>
      <c r="T25" s="74">
        <f t="shared" si="18"/>
        <v>5.1391862955032119E-2</v>
      </c>
      <c r="U25" s="89">
        <v>1010</v>
      </c>
      <c r="V25" s="74">
        <f t="shared" si="19"/>
        <v>2.8513238289205704E-2</v>
      </c>
    </row>
    <row r="26" spans="1:22" x14ac:dyDescent="0.3">
      <c r="A26" s="68" t="s">
        <v>30</v>
      </c>
      <c r="B26" s="89">
        <v>564</v>
      </c>
      <c r="C26" s="89">
        <v>636</v>
      </c>
      <c r="D26" s="74">
        <f t="shared" si="10"/>
        <v>0.1276595744680851</v>
      </c>
      <c r="E26" s="89">
        <v>681</v>
      </c>
      <c r="F26" s="74">
        <f t="shared" si="11"/>
        <v>7.0754716981132074E-2</v>
      </c>
      <c r="G26" s="89">
        <v>716</v>
      </c>
      <c r="H26" s="74">
        <f t="shared" si="12"/>
        <v>5.1395007342143903E-2</v>
      </c>
      <c r="I26" s="89">
        <v>776</v>
      </c>
      <c r="J26" s="74">
        <f t="shared" si="13"/>
        <v>8.3798882681564241E-2</v>
      </c>
      <c r="K26" s="89">
        <v>846</v>
      </c>
      <c r="L26" s="74">
        <f t="shared" si="14"/>
        <v>9.0206185567010308E-2</v>
      </c>
      <c r="M26" s="89">
        <v>846</v>
      </c>
      <c r="N26" s="74">
        <f t="shared" si="15"/>
        <v>0</v>
      </c>
      <c r="O26" s="89">
        <v>906</v>
      </c>
      <c r="P26" s="74">
        <f t="shared" si="16"/>
        <v>7.0921985815602842E-2</v>
      </c>
      <c r="Q26" s="89">
        <v>934</v>
      </c>
      <c r="R26" s="74">
        <f t="shared" si="17"/>
        <v>3.0905077262693158E-2</v>
      </c>
      <c r="S26" s="89">
        <v>1002</v>
      </c>
      <c r="T26" s="74">
        <f t="shared" si="18"/>
        <v>7.2805139186295498E-2</v>
      </c>
      <c r="U26" s="89">
        <v>1030</v>
      </c>
      <c r="V26" s="74">
        <f t="shared" si="19"/>
        <v>2.7944111776447105E-2</v>
      </c>
    </row>
    <row r="27" spans="1:22" x14ac:dyDescent="0.3">
      <c r="B27" s="89"/>
      <c r="C27" s="89"/>
      <c r="D27" s="89"/>
      <c r="E27" s="89"/>
      <c r="G27" s="89"/>
      <c r="H27" s="89"/>
      <c r="I27" s="89"/>
      <c r="J27" s="89"/>
      <c r="K27" s="89"/>
      <c r="L27" s="89"/>
      <c r="M27" s="89"/>
      <c r="N27" s="89"/>
      <c r="O27" s="89"/>
      <c r="P27" s="89"/>
      <c r="Q27" s="89"/>
      <c r="R27" s="89"/>
      <c r="S27" s="89"/>
      <c r="T27" s="89"/>
      <c r="U27" s="89"/>
      <c r="V27" s="74"/>
    </row>
    <row r="28" spans="1:22" x14ac:dyDescent="0.3">
      <c r="A28" s="68" t="s">
        <v>31</v>
      </c>
      <c r="B28" s="84">
        <v>960</v>
      </c>
      <c r="C28" s="84">
        <v>1154</v>
      </c>
      <c r="D28" s="74">
        <f>(C28-B28)/B28</f>
        <v>0.20208333333333334</v>
      </c>
      <c r="E28" s="84">
        <v>1228</v>
      </c>
      <c r="F28" s="74">
        <f>(E28-C28)/C28</f>
        <v>6.4124783362218371E-2</v>
      </c>
      <c r="G28" s="84">
        <v>1282</v>
      </c>
      <c r="H28" s="74">
        <f>(G28-E28)/E28</f>
        <v>4.3973941368078175E-2</v>
      </c>
      <c r="I28" s="84">
        <v>1376</v>
      </c>
      <c r="J28" s="74">
        <f>(I28-G28)/G28</f>
        <v>7.3322932917316688E-2</v>
      </c>
      <c r="K28" s="84">
        <v>1488</v>
      </c>
      <c r="L28" s="74">
        <f>(K28-I28)/I28</f>
        <v>8.1395348837209308E-2</v>
      </c>
      <c r="M28" s="84">
        <v>1558</v>
      </c>
      <c r="N28" s="74">
        <f>(M28-K28)/K28</f>
        <v>4.7043010752688172E-2</v>
      </c>
      <c r="O28" s="84">
        <v>1670</v>
      </c>
      <c r="P28" s="74">
        <f>(O28-M28)/M28</f>
        <v>7.1887034659820284E-2</v>
      </c>
      <c r="Q28" s="84">
        <v>1770</v>
      </c>
      <c r="R28" s="74">
        <f>(Q28-O28)/O28</f>
        <v>5.9880239520958084E-2</v>
      </c>
      <c r="S28" s="84">
        <v>1964</v>
      </c>
      <c r="T28" s="74">
        <f>(S28-Q28)/Q28</f>
        <v>0.1096045197740113</v>
      </c>
      <c r="U28" s="84">
        <v>1932</v>
      </c>
      <c r="V28" s="74">
        <f>(U28-S28)/S28</f>
        <v>-1.6293279022403257E-2</v>
      </c>
    </row>
    <row r="29" spans="1:22" x14ac:dyDescent="0.3">
      <c r="A29" s="68" t="s">
        <v>32</v>
      </c>
      <c r="B29" s="89">
        <v>1125</v>
      </c>
      <c r="C29" s="89">
        <v>1323</v>
      </c>
      <c r="D29" s="74">
        <f>(C29-B29)/B29</f>
        <v>0.17599999999999999</v>
      </c>
      <c r="E29" s="89">
        <v>1404</v>
      </c>
      <c r="F29" s="74">
        <f>(E29-C29)/C29</f>
        <v>6.1224489795918366E-2</v>
      </c>
      <c r="G29" s="89">
        <v>1466</v>
      </c>
      <c r="H29" s="74">
        <f>(G29-E29)/E29</f>
        <v>4.4159544159544158E-2</v>
      </c>
      <c r="I29" s="89">
        <v>1582</v>
      </c>
      <c r="J29" s="74">
        <f>(I29-G29)/G29</f>
        <v>7.9126875852660303E-2</v>
      </c>
      <c r="K29" s="89">
        <v>1712</v>
      </c>
      <c r="L29" s="74">
        <f>(K29-I29)/I29</f>
        <v>8.2174462705436158E-2</v>
      </c>
      <c r="M29" s="89">
        <v>1788</v>
      </c>
      <c r="N29" s="74">
        <f>(M29-K29)/K29</f>
        <v>4.4392523364485979E-2</v>
      </c>
      <c r="O29" s="89">
        <v>1898</v>
      </c>
      <c r="P29" s="74">
        <f>(O29-M29)/M29</f>
        <v>6.1521252796420581E-2</v>
      </c>
      <c r="Q29" s="89">
        <v>2018</v>
      </c>
      <c r="R29" s="74">
        <f>(Q29-O29)/O29</f>
        <v>6.3224446786090627E-2</v>
      </c>
      <c r="S29" s="89">
        <v>2052</v>
      </c>
      <c r="T29" s="74">
        <f>(S29-Q29)/Q29</f>
        <v>1.6848364717542121E-2</v>
      </c>
      <c r="U29" s="89">
        <v>2164</v>
      </c>
      <c r="V29" s="74">
        <f>(U29-S29)/S29</f>
        <v>5.4580896686159841E-2</v>
      </c>
    </row>
    <row r="30" spans="1:22" x14ac:dyDescent="0.3">
      <c r="A30" s="68" t="s">
        <v>33</v>
      </c>
      <c r="B30" s="89">
        <v>1038</v>
      </c>
      <c r="C30" s="89">
        <v>1173</v>
      </c>
      <c r="D30" s="74">
        <f>(C30-B30)/B30</f>
        <v>0.13005780346820808</v>
      </c>
      <c r="E30" s="89">
        <v>1254</v>
      </c>
      <c r="F30" s="74">
        <f>(E30-C30)/C30</f>
        <v>6.9053708439897693E-2</v>
      </c>
      <c r="G30" s="89">
        <v>1330</v>
      </c>
      <c r="H30" s="74">
        <f>(G30-E30)/E30</f>
        <v>6.0606060606060608E-2</v>
      </c>
      <c r="I30" s="89">
        <v>1430</v>
      </c>
      <c r="J30" s="74">
        <f>(I30-G30)/G30</f>
        <v>7.5187969924812026E-2</v>
      </c>
      <c r="K30" s="89">
        <v>1546</v>
      </c>
      <c r="L30" s="74">
        <f>(K30-I30)/I30</f>
        <v>8.1118881118881117E-2</v>
      </c>
      <c r="M30" s="89">
        <v>1620</v>
      </c>
      <c r="N30" s="74">
        <f>(M30-K30)/K30</f>
        <v>4.7865459249676584E-2</v>
      </c>
      <c r="O30" s="89">
        <v>1728</v>
      </c>
      <c r="P30" s="74">
        <f>(O30-M30)/M30</f>
        <v>6.6666666666666666E-2</v>
      </c>
      <c r="Q30" s="89">
        <v>1810</v>
      </c>
      <c r="R30" s="74">
        <f>(Q30-O30)/O30</f>
        <v>4.7453703703703706E-2</v>
      </c>
      <c r="S30" s="89">
        <v>2030</v>
      </c>
      <c r="T30" s="74">
        <f>(S30-Q30)/Q30</f>
        <v>0.12154696132596685</v>
      </c>
      <c r="U30" s="89">
        <v>1958</v>
      </c>
      <c r="V30" s="74">
        <f>(U30-S30)/S30</f>
        <v>-3.5467980295566505E-2</v>
      </c>
    </row>
    <row r="31" spans="1:22" x14ac:dyDescent="0.3">
      <c r="B31" s="89"/>
      <c r="C31" s="89"/>
      <c r="D31" s="89"/>
      <c r="E31" s="89"/>
      <c r="G31" s="89"/>
      <c r="H31" s="89"/>
      <c r="I31" s="89"/>
      <c r="J31" s="89"/>
      <c r="K31" s="89"/>
      <c r="L31" s="89"/>
      <c r="M31" s="89"/>
      <c r="N31" s="89"/>
      <c r="O31" s="89"/>
      <c r="P31" s="89"/>
      <c r="Q31" s="89"/>
      <c r="R31" s="89"/>
      <c r="S31" s="89"/>
      <c r="T31" s="89"/>
      <c r="U31" s="89"/>
      <c r="V31" s="74"/>
    </row>
    <row r="32" spans="1:22" x14ac:dyDescent="0.3">
      <c r="B32" s="89"/>
      <c r="C32" s="89"/>
      <c r="D32" s="89"/>
      <c r="E32" s="89"/>
      <c r="G32" s="89"/>
      <c r="H32" s="89"/>
      <c r="I32" s="89"/>
      <c r="J32" s="89"/>
      <c r="K32" s="89"/>
      <c r="L32" s="89"/>
      <c r="M32" s="89"/>
      <c r="N32" s="89"/>
      <c r="O32" s="89"/>
      <c r="P32" s="89"/>
      <c r="Q32" s="89"/>
      <c r="R32" s="89"/>
      <c r="S32" s="89"/>
      <c r="T32" s="89"/>
      <c r="U32" s="89"/>
      <c r="V32" s="74"/>
    </row>
    <row r="33" spans="1:23" x14ac:dyDescent="0.3">
      <c r="A33" s="68" t="s">
        <v>34</v>
      </c>
      <c r="B33" s="84">
        <v>135</v>
      </c>
      <c r="C33" s="84">
        <v>153</v>
      </c>
      <c r="D33" s="74">
        <f>(C33-B33)/B33</f>
        <v>0.13333333333333333</v>
      </c>
      <c r="E33" s="84">
        <v>165</v>
      </c>
      <c r="F33" s="74">
        <f>(E33-C33)/C33</f>
        <v>7.8431372549019607E-2</v>
      </c>
      <c r="G33" s="84">
        <v>174</v>
      </c>
      <c r="H33" s="74">
        <f>(G33-E33)/E33</f>
        <v>5.4545454545454543E-2</v>
      </c>
      <c r="I33" s="84">
        <v>189</v>
      </c>
      <c r="J33" s="74">
        <f>(I33-G33)/G33</f>
        <v>8.6206896551724144E-2</v>
      </c>
      <c r="K33" s="84">
        <v>204</v>
      </c>
      <c r="L33" s="74">
        <f>(K33-I33)/I33</f>
        <v>7.9365079365079361E-2</v>
      </c>
      <c r="M33" s="84">
        <v>204</v>
      </c>
      <c r="N33" s="74">
        <f>(M33-K33)/K33</f>
        <v>0</v>
      </c>
      <c r="O33" s="84">
        <v>219</v>
      </c>
      <c r="P33" s="74">
        <f>(O33-M33)/M33</f>
        <v>7.3529411764705885E-2</v>
      </c>
      <c r="Q33" s="84">
        <v>231</v>
      </c>
      <c r="R33" s="74">
        <f>(Q33-O33)/O33</f>
        <v>5.4794520547945202E-2</v>
      </c>
      <c r="S33" s="84">
        <v>324</v>
      </c>
      <c r="T33" s="74">
        <f>(S33-Q33)/Q33</f>
        <v>0.40259740259740262</v>
      </c>
      <c r="U33" s="84">
        <v>412</v>
      </c>
      <c r="V33" s="74">
        <f>(U33-S33)/S33</f>
        <v>0.27160493827160492</v>
      </c>
    </row>
    <row r="34" spans="1:23" x14ac:dyDescent="0.3">
      <c r="A34" s="68" t="s">
        <v>84</v>
      </c>
      <c r="B34" s="90">
        <f>AVERAGE(B6:B11,B28:B30)</f>
        <v>984.77777777777783</v>
      </c>
      <c r="C34" s="90">
        <f>AVERAGE(C6:C11,C28:C30)</f>
        <v>1139.4444444444443</v>
      </c>
      <c r="D34" s="91">
        <f>C34/B34-1</f>
        <v>0.15705742976418802</v>
      </c>
      <c r="E34" s="90">
        <f>AVERAGE(E6:E11,E28:E30)</f>
        <v>1219.7777777777778</v>
      </c>
      <c r="F34" s="91">
        <f>E34/C34-1</f>
        <v>7.0502194051682343E-2</v>
      </c>
      <c r="G34" s="90">
        <f>AVERAGE(G6:G11,G28:G30)</f>
        <v>1277</v>
      </c>
      <c r="H34" s="91">
        <f>G34/E34-1</f>
        <v>4.6912005829841563E-2</v>
      </c>
      <c r="I34" s="90">
        <f>AVERAGE(I6:I11,I28:I30)</f>
        <v>1374.8888888888889</v>
      </c>
      <c r="J34" s="91">
        <f>I34/G34-1</f>
        <v>7.6655355433742356E-2</v>
      </c>
      <c r="K34" s="90">
        <f>AVERAGE(K6:K11,K28:K30)</f>
        <v>1490</v>
      </c>
      <c r="L34" s="91">
        <f>K34/I34-1</f>
        <v>8.3723937287861538E-2</v>
      </c>
      <c r="M34" s="90">
        <f>AVERAGE(M6:M11,M28:M30)</f>
        <v>1565.2222222222222</v>
      </c>
      <c r="N34" s="91">
        <f>M34/K34-1</f>
        <v>5.048471290082035E-2</v>
      </c>
      <c r="O34" s="90">
        <f>AVERAGE(O6:O11,O28:O30)</f>
        <v>1682</v>
      </c>
      <c r="P34" s="91">
        <f>O34/M34-1</f>
        <v>7.4607794420387563E-2</v>
      </c>
      <c r="Q34" s="90">
        <f>AVERAGE(Q6:Q11,Q28:Q30)</f>
        <v>1771.8888888888889</v>
      </c>
      <c r="R34" s="91">
        <f>Q34/O34-1</f>
        <v>5.344166996961297E-2</v>
      </c>
      <c r="S34" s="90">
        <f>AVERAGE(S6:S11,S28:S30)</f>
        <v>1879.1111111111111</v>
      </c>
      <c r="T34" s="91">
        <f>S34/Q34-1</f>
        <v>6.0512949144039707E-2</v>
      </c>
      <c r="U34" s="90">
        <f>AVERAGE(U6:U11,U28:U30)</f>
        <v>1959.1111111111111</v>
      </c>
      <c r="V34" s="91">
        <f>U34/S34-1</f>
        <v>4.2573320719015983E-2</v>
      </c>
    </row>
    <row r="35" spans="1:23" x14ac:dyDescent="0.3">
      <c r="A35" s="68" t="s">
        <v>83</v>
      </c>
      <c r="B35" s="90">
        <f>AVERAGE(B13:B26)</f>
        <v>564</v>
      </c>
      <c r="C35" s="90">
        <f>AVERAGE(C13:C26)</f>
        <v>636.21428571428567</v>
      </c>
      <c r="D35" s="91">
        <f>C35/B35-1</f>
        <v>0.12803951367781141</v>
      </c>
      <c r="E35" s="90">
        <f>AVERAGE(E13:E26)</f>
        <v>681.21428571428567</v>
      </c>
      <c r="F35" s="91">
        <f>E35/C35-1</f>
        <v>7.073088582014142E-2</v>
      </c>
      <c r="G35" s="90">
        <f>AVERAGE(G13:G26)</f>
        <v>717.07142857142856</v>
      </c>
      <c r="H35" s="91">
        <f>G35/E35-1</f>
        <v>5.2637097619796736E-2</v>
      </c>
      <c r="I35" s="90">
        <f>AVERAGE(I13:I26)</f>
        <v>777.85714285714289</v>
      </c>
      <c r="J35" s="91">
        <f>I35/G35-1</f>
        <v>8.4769399342564E-2</v>
      </c>
      <c r="K35" s="90">
        <f>AVERAGE(K13:K26)</f>
        <v>847</v>
      </c>
      <c r="L35" s="91">
        <f>K35/I35-1</f>
        <v>8.8888888888888795E-2</v>
      </c>
      <c r="M35" s="90">
        <f>AVERAGE(M13:M26)</f>
        <v>847</v>
      </c>
      <c r="N35" s="91">
        <f>M35/K35-1</f>
        <v>0</v>
      </c>
      <c r="O35" s="90">
        <f>AVERAGE(O13:O26)</f>
        <v>908.28571428571433</v>
      </c>
      <c r="P35" s="91">
        <f>O35/M35-1</f>
        <v>7.235621521335811E-2</v>
      </c>
      <c r="Q35" s="90">
        <f>AVERAGE(Q13:Q26)</f>
        <v>943.28571428571433</v>
      </c>
      <c r="R35" s="91">
        <f>Q35/O35-1</f>
        <v>3.8534130229632035E-2</v>
      </c>
      <c r="S35" s="90">
        <f>AVERAGE(S13:S26)</f>
        <v>999.42857142857144</v>
      </c>
      <c r="T35" s="91">
        <f>S35/Q35-1</f>
        <v>5.9518400726942255E-2</v>
      </c>
      <c r="U35" s="90">
        <f>AVERAGE(U13:U26)</f>
        <v>1027.4285714285713</v>
      </c>
      <c r="V35" s="91">
        <f>U35/S35-1</f>
        <v>2.8016009148084553E-2</v>
      </c>
    </row>
    <row r="36" spans="1:23" x14ac:dyDescent="0.3">
      <c r="O36" s="90"/>
    </row>
    <row r="38" spans="1:23" x14ac:dyDescent="0.3">
      <c r="C38" s="85" t="s">
        <v>1</v>
      </c>
      <c r="E38" s="85" t="s">
        <v>1</v>
      </c>
      <c r="G38" s="85" t="s">
        <v>1</v>
      </c>
      <c r="I38" s="85" t="s">
        <v>1</v>
      </c>
      <c r="K38" s="85" t="s">
        <v>1</v>
      </c>
      <c r="M38" s="85" t="s">
        <v>1</v>
      </c>
      <c r="O38" s="85" t="s">
        <v>1</v>
      </c>
      <c r="Q38" s="85" t="s">
        <v>1</v>
      </c>
      <c r="S38" s="85" t="s">
        <v>1</v>
      </c>
      <c r="U38" s="85" t="s">
        <v>1</v>
      </c>
      <c r="W38" s="85" t="s">
        <v>1</v>
      </c>
    </row>
    <row r="39" spans="1:23" x14ac:dyDescent="0.3">
      <c r="B39" s="86" t="s">
        <v>6</v>
      </c>
      <c r="C39" s="86" t="s">
        <v>2</v>
      </c>
      <c r="D39" s="86" t="s">
        <v>7</v>
      </c>
      <c r="E39" s="86" t="s">
        <v>2</v>
      </c>
      <c r="F39" s="86" t="s">
        <v>8</v>
      </c>
      <c r="G39" s="86" t="s">
        <v>2</v>
      </c>
      <c r="H39" s="86" t="s">
        <v>9</v>
      </c>
      <c r="I39" s="86" t="s">
        <v>2</v>
      </c>
      <c r="J39" s="86" t="s">
        <v>10</v>
      </c>
      <c r="K39" s="86" t="s">
        <v>2</v>
      </c>
      <c r="L39" s="86" t="s">
        <v>44</v>
      </c>
      <c r="M39" s="86" t="s">
        <v>2</v>
      </c>
      <c r="N39" s="86" t="s">
        <v>60</v>
      </c>
      <c r="O39" s="86" t="s">
        <v>2</v>
      </c>
      <c r="P39" s="86" t="s">
        <v>72</v>
      </c>
      <c r="Q39" s="86" t="s">
        <v>2</v>
      </c>
      <c r="R39" s="86" t="s">
        <v>73</v>
      </c>
      <c r="S39" s="86" t="s">
        <v>2</v>
      </c>
      <c r="T39" s="86" t="s">
        <v>74</v>
      </c>
      <c r="U39" s="86" t="s">
        <v>2</v>
      </c>
      <c r="V39" s="86" t="s">
        <v>76</v>
      </c>
      <c r="W39" s="86" t="s">
        <v>2</v>
      </c>
    </row>
    <row r="40" spans="1:23" x14ac:dyDescent="0.3">
      <c r="A40" s="68" t="s">
        <v>11</v>
      </c>
      <c r="B40" s="84">
        <v>2090</v>
      </c>
      <c r="C40" s="74">
        <f t="shared" ref="C40:C45" si="20">(B40-U6)/U6</f>
        <v>8.4024896265560173E-2</v>
      </c>
      <c r="D40" s="84">
        <v>2262</v>
      </c>
      <c r="E40" s="74">
        <f t="shared" ref="E40:E45" si="21">(D40-B40)/B40</f>
        <v>8.2296650717703354E-2</v>
      </c>
      <c r="F40" s="84">
        <v>2452</v>
      </c>
      <c r="G40" s="74">
        <f t="shared" ref="G40:G45" si="22">(F40-D40)/D40</f>
        <v>8.3996463306808128E-2</v>
      </c>
      <c r="H40" s="84">
        <v>2566</v>
      </c>
      <c r="I40" s="74">
        <f t="shared" ref="I40:I45" si="23">(H40-F40)/F40</f>
        <v>4.6492659053833603E-2</v>
      </c>
      <c r="J40" s="84">
        <v>2813</v>
      </c>
      <c r="K40" s="74">
        <f t="shared" ref="K40:K45" si="24">(J40-H40)/H40</f>
        <v>9.6258768511301634E-2</v>
      </c>
      <c r="L40" s="84">
        <v>3190</v>
      </c>
      <c r="M40" s="74">
        <f t="shared" ref="M40:M45" si="25">L40/J40-1</f>
        <v>0.134020618556701</v>
      </c>
      <c r="N40" s="84">
        <v>3454</v>
      </c>
      <c r="O40" s="74">
        <f t="shared" ref="O40:O45" si="26">(N40-L40)/L40</f>
        <v>8.2758620689655171E-2</v>
      </c>
      <c r="P40" s="84">
        <v>4004</v>
      </c>
      <c r="Q40" s="74">
        <f t="shared" ref="Q40:Q45" si="27">P40/N40-1</f>
        <v>0.15923566878980888</v>
      </c>
      <c r="R40" s="92">
        <v>4224</v>
      </c>
      <c r="S40" s="74">
        <f t="shared" ref="S40:S45" si="28">R40/P40-1</f>
        <v>5.4945054945054972E-2</v>
      </c>
      <c r="T40" s="92">
        <v>4635</v>
      </c>
      <c r="U40" s="74">
        <f t="shared" ref="U40:U45" si="29">T40/R40-1</f>
        <v>9.7301136363636465E-2</v>
      </c>
      <c r="V40" s="84">
        <v>4837</v>
      </c>
      <c r="W40" s="74">
        <f t="shared" ref="W40:W45" si="30">V40/T40-1</f>
        <v>4.3581445523193096E-2</v>
      </c>
    </row>
    <row r="41" spans="1:23" x14ac:dyDescent="0.3">
      <c r="A41" s="68" t="s">
        <v>12</v>
      </c>
      <c r="B41" s="89">
        <v>1928</v>
      </c>
      <c r="C41" s="74">
        <f t="shared" si="20"/>
        <v>2.6624068157614485E-2</v>
      </c>
      <c r="D41" s="89">
        <v>2100</v>
      </c>
      <c r="E41" s="74">
        <f t="shared" si="21"/>
        <v>8.9211618257261413E-2</v>
      </c>
      <c r="F41" s="89">
        <v>2384</v>
      </c>
      <c r="G41" s="74">
        <f t="shared" si="22"/>
        <v>0.13523809523809524</v>
      </c>
      <c r="H41" s="89">
        <v>2532</v>
      </c>
      <c r="I41" s="74">
        <f t="shared" si="23"/>
        <v>6.2080536912751678E-2</v>
      </c>
      <c r="J41" s="89">
        <v>2759</v>
      </c>
      <c r="K41" s="74">
        <f t="shared" si="24"/>
        <v>8.9652448657187994E-2</v>
      </c>
      <c r="L41" s="89">
        <v>3119</v>
      </c>
      <c r="M41" s="74">
        <f t="shared" si="25"/>
        <v>0.13048205871692642</v>
      </c>
      <c r="N41" s="89">
        <v>3311</v>
      </c>
      <c r="O41" s="74">
        <f t="shared" si="26"/>
        <v>6.1558191728117988E-2</v>
      </c>
      <c r="P41" s="89">
        <v>3839</v>
      </c>
      <c r="Q41" s="74">
        <f t="shared" si="27"/>
        <v>0.15946843853820591</v>
      </c>
      <c r="R41" s="93">
        <v>4059</v>
      </c>
      <c r="S41" s="74">
        <f t="shared" si="28"/>
        <v>5.7306590257879764E-2</v>
      </c>
      <c r="T41" s="93">
        <v>4487</v>
      </c>
      <c r="U41" s="74">
        <f t="shared" si="29"/>
        <v>0.10544469081054442</v>
      </c>
      <c r="V41" s="89">
        <v>4637</v>
      </c>
      <c r="W41" s="74">
        <f t="shared" si="30"/>
        <v>3.3429908624916349E-2</v>
      </c>
    </row>
    <row r="42" spans="1:23" x14ac:dyDescent="0.3">
      <c r="A42" s="68" t="s">
        <v>13</v>
      </c>
      <c r="B42" s="89">
        <v>2012</v>
      </c>
      <c r="C42" s="74">
        <f t="shared" si="20"/>
        <v>2.54841997961264E-2</v>
      </c>
      <c r="D42" s="89">
        <v>2186</v>
      </c>
      <c r="E42" s="74">
        <f t="shared" si="21"/>
        <v>8.6481113320079517E-2</v>
      </c>
      <c r="F42" s="89">
        <v>2376</v>
      </c>
      <c r="G42" s="74">
        <f t="shared" si="22"/>
        <v>8.6916742909423611E-2</v>
      </c>
      <c r="H42" s="89">
        <v>2500</v>
      </c>
      <c r="I42" s="74">
        <f t="shared" si="23"/>
        <v>5.2188552188552187E-2</v>
      </c>
      <c r="J42" s="89">
        <v>2791</v>
      </c>
      <c r="K42" s="74">
        <f t="shared" si="24"/>
        <v>0.1164</v>
      </c>
      <c r="L42" s="89">
        <v>3178</v>
      </c>
      <c r="M42" s="74">
        <f t="shared" si="25"/>
        <v>0.13865997850232881</v>
      </c>
      <c r="N42" s="89">
        <v>3426</v>
      </c>
      <c r="O42" s="74">
        <f t="shared" si="26"/>
        <v>7.8036500943989937E-2</v>
      </c>
      <c r="P42" s="89">
        <v>3990</v>
      </c>
      <c r="Q42" s="74">
        <f t="shared" si="27"/>
        <v>0.16462346760070057</v>
      </c>
      <c r="R42" s="93">
        <v>4210</v>
      </c>
      <c r="S42" s="74">
        <f t="shared" si="28"/>
        <v>5.513784461152893E-2</v>
      </c>
      <c r="T42" s="93">
        <v>4576</v>
      </c>
      <c r="U42" s="74">
        <f t="shared" si="29"/>
        <v>8.6935866983372856E-2</v>
      </c>
      <c r="V42" s="89">
        <v>4766</v>
      </c>
      <c r="W42" s="74">
        <f t="shared" si="30"/>
        <v>4.1520979020978954E-2</v>
      </c>
    </row>
    <row r="43" spans="1:23" x14ac:dyDescent="0.3">
      <c r="A43" s="68" t="s">
        <v>14</v>
      </c>
      <c r="B43" s="89">
        <v>1896</v>
      </c>
      <c r="C43" s="74">
        <f t="shared" si="20"/>
        <v>2.7085590465872156E-2</v>
      </c>
      <c r="D43" s="89">
        <v>2098</v>
      </c>
      <c r="E43" s="74">
        <f t="shared" si="21"/>
        <v>0.10654008438818566</v>
      </c>
      <c r="F43" s="89">
        <v>2288</v>
      </c>
      <c r="G43" s="74">
        <f t="shared" si="22"/>
        <v>9.0562440419447096E-2</v>
      </c>
      <c r="H43" s="89">
        <v>2422</v>
      </c>
      <c r="I43" s="74">
        <f t="shared" si="23"/>
        <v>5.8566433566433568E-2</v>
      </c>
      <c r="J43" s="89">
        <v>2651</v>
      </c>
      <c r="K43" s="74">
        <f t="shared" si="24"/>
        <v>9.4549958711808421E-2</v>
      </c>
      <c r="L43" s="89">
        <v>2987</v>
      </c>
      <c r="M43" s="74">
        <f t="shared" si="25"/>
        <v>0.12674462466993597</v>
      </c>
      <c r="N43" s="89">
        <v>3252</v>
      </c>
      <c r="O43" s="74">
        <f t="shared" si="26"/>
        <v>8.8717777033813186E-2</v>
      </c>
      <c r="P43" s="89">
        <v>3788</v>
      </c>
      <c r="Q43" s="74">
        <f t="shared" si="27"/>
        <v>0.16482164821648215</v>
      </c>
      <c r="R43" s="93">
        <v>4008</v>
      </c>
      <c r="S43" s="74">
        <f t="shared" si="28"/>
        <v>5.8078141499471991E-2</v>
      </c>
      <c r="T43" s="93">
        <v>4384</v>
      </c>
      <c r="U43" s="74">
        <f t="shared" si="29"/>
        <v>9.3812375249501034E-2</v>
      </c>
      <c r="V43" s="89">
        <v>4534</v>
      </c>
      <c r="W43" s="74">
        <f t="shared" si="30"/>
        <v>3.4215328467153361E-2</v>
      </c>
    </row>
    <row r="44" spans="1:23" x14ac:dyDescent="0.3">
      <c r="A44" s="68" t="s">
        <v>15</v>
      </c>
      <c r="B44" s="89">
        <v>1920</v>
      </c>
      <c r="C44" s="74">
        <f t="shared" si="20"/>
        <v>2.6737967914438502E-2</v>
      </c>
      <c r="D44" s="89">
        <v>2116</v>
      </c>
      <c r="E44" s="74">
        <f t="shared" si="21"/>
        <v>0.10208333333333333</v>
      </c>
      <c r="F44" s="89">
        <v>2306</v>
      </c>
      <c r="G44" s="74">
        <f t="shared" si="22"/>
        <v>8.9792060491493381E-2</v>
      </c>
      <c r="H44" s="89">
        <v>2420</v>
      </c>
      <c r="I44" s="74">
        <f t="shared" si="23"/>
        <v>4.9436253252385085E-2</v>
      </c>
      <c r="J44" s="89">
        <v>2667</v>
      </c>
      <c r="K44" s="74">
        <f t="shared" si="24"/>
        <v>0.10206611570247934</v>
      </c>
      <c r="L44" s="89">
        <v>3066</v>
      </c>
      <c r="M44" s="74">
        <f t="shared" si="25"/>
        <v>0.14960629921259838</v>
      </c>
      <c r="N44" s="89">
        <v>3266</v>
      </c>
      <c r="O44" s="74">
        <f t="shared" si="26"/>
        <v>6.5231572080887146E-2</v>
      </c>
      <c r="P44" s="89">
        <v>3750</v>
      </c>
      <c r="Q44" s="74">
        <f t="shared" si="27"/>
        <v>0.14819350887936311</v>
      </c>
      <c r="R44" s="93">
        <v>3970</v>
      </c>
      <c r="S44" s="74">
        <f t="shared" si="28"/>
        <v>5.8666666666666645E-2</v>
      </c>
      <c r="T44" s="93">
        <v>4396</v>
      </c>
      <c r="U44" s="74">
        <f t="shared" si="29"/>
        <v>0.10730478589420644</v>
      </c>
      <c r="V44" s="89">
        <v>4562</v>
      </c>
      <c r="W44" s="74">
        <f t="shared" si="30"/>
        <v>3.7761601455869043E-2</v>
      </c>
    </row>
    <row r="45" spans="1:23" x14ac:dyDescent="0.3">
      <c r="A45" s="68" t="s">
        <v>16</v>
      </c>
      <c r="B45" s="89">
        <v>2180</v>
      </c>
      <c r="C45" s="74">
        <f t="shared" si="20"/>
        <v>4.1069723018147083E-2</v>
      </c>
      <c r="D45" s="89">
        <v>2412</v>
      </c>
      <c r="E45" s="74">
        <f t="shared" si="21"/>
        <v>0.10642201834862386</v>
      </c>
      <c r="F45" s="89">
        <v>2630</v>
      </c>
      <c r="G45" s="74">
        <f t="shared" si="22"/>
        <v>9.038142620232173E-2</v>
      </c>
      <c r="H45" s="89">
        <v>2818</v>
      </c>
      <c r="I45" s="74">
        <f t="shared" si="23"/>
        <v>7.1482889733840302E-2</v>
      </c>
      <c r="J45" s="89">
        <v>3087</v>
      </c>
      <c r="K45" s="74">
        <f t="shared" si="24"/>
        <v>9.545777146912704E-2</v>
      </c>
      <c r="L45" s="89">
        <v>3472</v>
      </c>
      <c r="M45" s="74">
        <f t="shared" si="25"/>
        <v>0.12471655328798192</v>
      </c>
      <c r="N45" s="89">
        <v>3704</v>
      </c>
      <c r="O45" s="74">
        <f t="shared" si="26"/>
        <v>6.6820276497695855E-2</v>
      </c>
      <c r="P45" s="89">
        <v>4234</v>
      </c>
      <c r="Q45" s="74">
        <f t="shared" si="27"/>
        <v>0.14308855291576683</v>
      </c>
      <c r="R45" s="93">
        <v>4480</v>
      </c>
      <c r="S45" s="74">
        <f t="shared" si="28"/>
        <v>5.8101086443079764E-2</v>
      </c>
      <c r="T45" s="93">
        <v>5084</v>
      </c>
      <c r="U45" s="74">
        <f t="shared" si="29"/>
        <v>0.13482142857142865</v>
      </c>
      <c r="V45" s="89">
        <v>5256</v>
      </c>
      <c r="W45" s="74">
        <f t="shared" si="30"/>
        <v>3.3831628638867128E-2</v>
      </c>
    </row>
    <row r="46" spans="1:23" x14ac:dyDescent="0.3">
      <c r="B46" s="89"/>
      <c r="C46" s="74"/>
      <c r="D46" s="89"/>
      <c r="E46" s="74"/>
      <c r="F46" s="89"/>
      <c r="G46" s="74"/>
      <c r="H46" s="89"/>
      <c r="I46" s="74"/>
      <c r="J46" s="89"/>
      <c r="K46" s="74"/>
      <c r="L46" s="89"/>
      <c r="M46" s="74"/>
      <c r="N46" s="89"/>
      <c r="O46" s="74"/>
      <c r="P46" s="89"/>
      <c r="Q46" s="74"/>
      <c r="R46" s="89"/>
      <c r="S46" s="74"/>
      <c r="T46" s="89"/>
      <c r="U46" s="74"/>
      <c r="V46" s="89"/>
      <c r="W46" s="74"/>
    </row>
    <row r="47" spans="1:23" x14ac:dyDescent="0.3">
      <c r="A47" s="68" t="s">
        <v>17</v>
      </c>
      <c r="B47" s="84">
        <v>1068</v>
      </c>
      <c r="C47" s="74">
        <f t="shared" ref="C47:C60" si="31">(B47-U13)/U13</f>
        <v>3.4883720930232558E-2</v>
      </c>
      <c r="D47" s="94">
        <v>1160</v>
      </c>
      <c r="E47" s="74">
        <f t="shared" ref="E47:E60" si="32">(D47-B47)/B47</f>
        <v>8.6142322097378279E-2</v>
      </c>
      <c r="F47" s="94">
        <v>1254</v>
      </c>
      <c r="G47" s="74">
        <f t="shared" ref="G47:G60" si="33">(F47-D47)/D47</f>
        <v>8.1034482758620685E-2</v>
      </c>
      <c r="H47" s="94">
        <v>1322</v>
      </c>
      <c r="I47" s="74">
        <f t="shared" ref="I47:I60" si="34">(H47-F47)/F47</f>
        <v>5.4226475279106859E-2</v>
      </c>
      <c r="J47" s="94">
        <v>1443</v>
      </c>
      <c r="K47" s="74">
        <f t="shared" ref="K47:K60" si="35">(J47-H47)/H47</f>
        <v>9.1527987897125573E-2</v>
      </c>
      <c r="L47" s="94">
        <v>1637</v>
      </c>
      <c r="M47" s="74">
        <f t="shared" ref="M47:M56" si="36">L47/J47-1</f>
        <v>0.13444213444213449</v>
      </c>
      <c r="N47" s="94">
        <v>1771</v>
      </c>
      <c r="O47" s="74">
        <f t="shared" ref="O47:O56" si="37">(N47-L47)/L47</f>
        <v>8.185705558949298E-2</v>
      </c>
      <c r="P47" s="94">
        <v>2095</v>
      </c>
      <c r="Q47" s="74">
        <f t="shared" ref="Q47:Q56" si="38">P47/N47-1</f>
        <v>0.1829474872953134</v>
      </c>
      <c r="R47" s="94">
        <v>2223</v>
      </c>
      <c r="S47" s="74">
        <f t="shared" ref="S47:S56" si="39">R47/P47-1</f>
        <v>6.1097852028639599E-2</v>
      </c>
      <c r="T47" s="94">
        <v>2413</v>
      </c>
      <c r="U47" s="74">
        <f t="shared" ref="U47:U56" si="40">T47/R47-1</f>
        <v>8.5470085470085388E-2</v>
      </c>
      <c r="V47" s="94">
        <v>2507</v>
      </c>
      <c r="W47" s="74">
        <f t="shared" ref="W47:W56" si="41">V47/T47-1</f>
        <v>3.8955656858682186E-2</v>
      </c>
    </row>
    <row r="48" spans="1:23" x14ac:dyDescent="0.3">
      <c r="A48" s="68" t="s">
        <v>18</v>
      </c>
      <c r="B48" s="89">
        <v>1060</v>
      </c>
      <c r="C48" s="74">
        <f t="shared" si="31"/>
        <v>2.9126213592233011E-2</v>
      </c>
      <c r="D48" s="89">
        <v>1142</v>
      </c>
      <c r="E48" s="74">
        <f t="shared" si="32"/>
        <v>7.7358490566037733E-2</v>
      </c>
      <c r="F48" s="89">
        <v>1236</v>
      </c>
      <c r="G48" s="74">
        <f t="shared" si="33"/>
        <v>8.2311733800350256E-2</v>
      </c>
      <c r="H48" s="89">
        <v>1304</v>
      </c>
      <c r="I48" s="74">
        <f t="shared" si="34"/>
        <v>5.5016181229773461E-2</v>
      </c>
      <c r="J48" s="89">
        <v>1425</v>
      </c>
      <c r="K48" s="74">
        <f t="shared" si="35"/>
        <v>9.2791411042944791E-2</v>
      </c>
      <c r="L48" s="89">
        <v>1625</v>
      </c>
      <c r="M48" s="74">
        <f t="shared" si="36"/>
        <v>0.14035087719298245</v>
      </c>
      <c r="N48" s="89">
        <v>1737</v>
      </c>
      <c r="O48" s="74">
        <f t="shared" si="37"/>
        <v>6.892307692307692E-2</v>
      </c>
      <c r="P48" s="89">
        <v>2067</v>
      </c>
      <c r="Q48" s="74">
        <f t="shared" si="38"/>
        <v>0.1899827288428324</v>
      </c>
      <c r="R48" s="89">
        <v>2195</v>
      </c>
      <c r="S48" s="74">
        <f t="shared" si="39"/>
        <v>6.1925495887759974E-2</v>
      </c>
      <c r="T48" s="89">
        <v>2395</v>
      </c>
      <c r="U48" s="74">
        <f t="shared" si="40"/>
        <v>9.1116173120728838E-2</v>
      </c>
      <c r="V48" s="89">
        <v>2483</v>
      </c>
      <c r="W48" s="74">
        <f t="shared" si="41"/>
        <v>3.6743215031315168E-2</v>
      </c>
    </row>
    <row r="49" spans="1:23" x14ac:dyDescent="0.3">
      <c r="A49" s="68" t="s">
        <v>19</v>
      </c>
      <c r="B49" s="89">
        <v>1054</v>
      </c>
      <c r="C49" s="74">
        <f t="shared" si="31"/>
        <v>2.9296875E-2</v>
      </c>
      <c r="D49" s="89">
        <v>1142</v>
      </c>
      <c r="E49" s="74">
        <f t="shared" si="32"/>
        <v>8.3491461100569264E-2</v>
      </c>
      <c r="F49" s="89">
        <v>1236</v>
      </c>
      <c r="G49" s="74">
        <f t="shared" si="33"/>
        <v>8.2311733800350256E-2</v>
      </c>
      <c r="H49" s="89">
        <v>1304</v>
      </c>
      <c r="I49" s="74">
        <f t="shared" si="34"/>
        <v>5.5016181229773461E-2</v>
      </c>
      <c r="J49" s="89">
        <v>1425</v>
      </c>
      <c r="K49" s="74">
        <f t="shared" si="35"/>
        <v>9.2791411042944791E-2</v>
      </c>
      <c r="L49" s="89">
        <v>1619</v>
      </c>
      <c r="M49" s="74">
        <f t="shared" si="36"/>
        <v>0.13614035087719301</v>
      </c>
      <c r="N49" s="89">
        <v>1731</v>
      </c>
      <c r="O49" s="74">
        <f t="shared" si="37"/>
        <v>6.9178505250154412E-2</v>
      </c>
      <c r="P49" s="89">
        <v>2055</v>
      </c>
      <c r="Q49" s="74">
        <f t="shared" si="38"/>
        <v>0.1871750433275563</v>
      </c>
      <c r="R49" s="89">
        <v>2183</v>
      </c>
      <c r="S49" s="74">
        <f t="shared" si="39"/>
        <v>6.2287104622871015E-2</v>
      </c>
      <c r="T49" s="89">
        <v>2383</v>
      </c>
      <c r="U49" s="74">
        <f t="shared" si="40"/>
        <v>9.1617040769583102E-2</v>
      </c>
      <c r="V49" s="89">
        <v>2471</v>
      </c>
      <c r="W49" s="74">
        <f t="shared" si="41"/>
        <v>3.6928241712127496E-2</v>
      </c>
    </row>
    <row r="50" spans="1:23" x14ac:dyDescent="0.3">
      <c r="A50" s="68" t="s">
        <v>20</v>
      </c>
      <c r="B50" s="89">
        <v>1060</v>
      </c>
      <c r="C50" s="74">
        <f t="shared" si="31"/>
        <v>2.9126213592233011E-2</v>
      </c>
      <c r="D50" s="89">
        <v>1142</v>
      </c>
      <c r="E50" s="74">
        <f t="shared" si="32"/>
        <v>7.7358490566037733E-2</v>
      </c>
      <c r="F50" s="89">
        <v>1236</v>
      </c>
      <c r="G50" s="74">
        <f t="shared" si="33"/>
        <v>8.2311733800350256E-2</v>
      </c>
      <c r="H50" s="89">
        <v>1304</v>
      </c>
      <c r="I50" s="74">
        <f t="shared" si="34"/>
        <v>5.5016181229773461E-2</v>
      </c>
      <c r="J50" s="89">
        <v>1425</v>
      </c>
      <c r="K50" s="74">
        <f t="shared" si="35"/>
        <v>9.2791411042944791E-2</v>
      </c>
      <c r="L50" s="89">
        <v>1619</v>
      </c>
      <c r="M50" s="74">
        <f t="shared" si="36"/>
        <v>0.13614035087719301</v>
      </c>
      <c r="N50" s="89">
        <v>1731</v>
      </c>
      <c r="O50" s="74">
        <f t="shared" si="37"/>
        <v>6.9178505250154412E-2</v>
      </c>
      <c r="P50" s="89">
        <v>2055</v>
      </c>
      <c r="Q50" s="74">
        <f t="shared" si="38"/>
        <v>0.1871750433275563</v>
      </c>
      <c r="R50" s="89">
        <v>2183</v>
      </c>
      <c r="S50" s="74">
        <f t="shared" si="39"/>
        <v>6.2287104622871015E-2</v>
      </c>
      <c r="T50" s="89">
        <v>2393</v>
      </c>
      <c r="U50" s="74">
        <f t="shared" si="40"/>
        <v>9.6197892808062235E-2</v>
      </c>
      <c r="V50" s="89">
        <v>2481</v>
      </c>
      <c r="W50" s="74">
        <f t="shared" si="41"/>
        <v>3.6773923944839026E-2</v>
      </c>
    </row>
    <row r="51" spans="1:23" x14ac:dyDescent="0.3">
      <c r="A51" s="68" t="s">
        <v>21</v>
      </c>
      <c r="B51" s="89">
        <v>1060</v>
      </c>
      <c r="C51" s="74">
        <f t="shared" si="31"/>
        <v>2.9126213592233011E-2</v>
      </c>
      <c r="D51" s="89">
        <v>1142</v>
      </c>
      <c r="E51" s="74">
        <f t="shared" si="32"/>
        <v>7.7358490566037733E-2</v>
      </c>
      <c r="F51" s="89">
        <v>1236</v>
      </c>
      <c r="G51" s="74">
        <f t="shared" si="33"/>
        <v>8.2311733800350256E-2</v>
      </c>
      <c r="H51" s="89">
        <v>1304</v>
      </c>
      <c r="I51" s="74">
        <f t="shared" si="34"/>
        <v>5.5016181229773461E-2</v>
      </c>
      <c r="J51" s="89">
        <v>1425</v>
      </c>
      <c r="K51" s="74">
        <f t="shared" si="35"/>
        <v>9.2791411042944791E-2</v>
      </c>
      <c r="L51" s="89">
        <v>1619</v>
      </c>
      <c r="M51" s="74">
        <f t="shared" si="36"/>
        <v>0.13614035087719301</v>
      </c>
      <c r="N51" s="89">
        <v>1731</v>
      </c>
      <c r="O51" s="74">
        <f t="shared" si="37"/>
        <v>6.9178505250154412E-2</v>
      </c>
      <c r="P51" s="89">
        <v>2057</v>
      </c>
      <c r="Q51" s="74">
        <f t="shared" si="38"/>
        <v>0.18833044482957817</v>
      </c>
      <c r="R51" s="89">
        <v>2185</v>
      </c>
      <c r="S51" s="74">
        <f t="shared" si="39"/>
        <v>6.2226543509966037E-2</v>
      </c>
      <c r="T51" s="89">
        <v>2395</v>
      </c>
      <c r="U51" s="74">
        <f t="shared" si="40"/>
        <v>9.6109839816933551E-2</v>
      </c>
      <c r="V51" s="89">
        <v>2483</v>
      </c>
      <c r="W51" s="74">
        <f t="shared" si="41"/>
        <v>3.6743215031315168E-2</v>
      </c>
    </row>
    <row r="52" spans="1:23" x14ac:dyDescent="0.3">
      <c r="A52" s="68" t="s">
        <v>22</v>
      </c>
      <c r="B52" s="89">
        <v>1064</v>
      </c>
      <c r="C52" s="74">
        <f t="shared" si="31"/>
        <v>2.9013539651837523E-2</v>
      </c>
      <c r="D52" s="89">
        <v>1148</v>
      </c>
      <c r="E52" s="74">
        <f t="shared" si="32"/>
        <v>7.8947368421052627E-2</v>
      </c>
      <c r="F52" s="89">
        <v>1240</v>
      </c>
      <c r="G52" s="74">
        <f t="shared" si="33"/>
        <v>8.0139372822299645E-2</v>
      </c>
      <c r="H52" s="89">
        <v>1308</v>
      </c>
      <c r="I52" s="74">
        <f t="shared" si="34"/>
        <v>5.4838709677419356E-2</v>
      </c>
      <c r="J52" s="89">
        <v>1429</v>
      </c>
      <c r="K52" s="74">
        <f t="shared" si="35"/>
        <v>9.2507645259938834E-2</v>
      </c>
      <c r="L52" s="89">
        <v>1623</v>
      </c>
      <c r="M52" s="74">
        <f t="shared" si="36"/>
        <v>0.1357592722183345</v>
      </c>
      <c r="N52" s="89">
        <v>1735</v>
      </c>
      <c r="O52" s="74">
        <f t="shared" si="37"/>
        <v>6.9008009858287117E-2</v>
      </c>
      <c r="P52" s="89">
        <v>2059</v>
      </c>
      <c r="Q52" s="74">
        <f t="shared" si="38"/>
        <v>0.18674351585014404</v>
      </c>
      <c r="R52" s="89">
        <v>2187</v>
      </c>
      <c r="S52" s="74">
        <f t="shared" si="39"/>
        <v>6.2166100048567374E-2</v>
      </c>
      <c r="T52" s="89">
        <v>2389</v>
      </c>
      <c r="U52" s="74">
        <f t="shared" si="40"/>
        <v>9.2363968907178684E-2</v>
      </c>
      <c r="V52" s="89">
        <v>2479</v>
      </c>
      <c r="W52" s="74">
        <f t="shared" si="41"/>
        <v>3.767266638760991E-2</v>
      </c>
    </row>
    <row r="53" spans="1:23" x14ac:dyDescent="0.3">
      <c r="A53" s="68" t="s">
        <v>75</v>
      </c>
      <c r="B53" s="89">
        <v>1040</v>
      </c>
      <c r="C53" s="74">
        <f t="shared" si="31"/>
        <v>2.9702970297029702E-2</v>
      </c>
      <c r="D53" s="89">
        <v>1144</v>
      </c>
      <c r="E53" s="74">
        <f t="shared" si="32"/>
        <v>0.1</v>
      </c>
      <c r="F53" s="89">
        <v>1230</v>
      </c>
      <c r="G53" s="74">
        <f t="shared" si="33"/>
        <v>7.5174825174825169E-2</v>
      </c>
      <c r="H53" s="89">
        <v>1298</v>
      </c>
      <c r="I53" s="74">
        <f t="shared" si="34"/>
        <v>5.5284552845528454E-2</v>
      </c>
      <c r="J53" s="89">
        <v>1419</v>
      </c>
      <c r="K53" s="74">
        <f t="shared" si="35"/>
        <v>9.3220338983050849E-2</v>
      </c>
      <c r="L53" s="89">
        <v>1613</v>
      </c>
      <c r="M53" s="74">
        <f t="shared" si="36"/>
        <v>0.13671599718111338</v>
      </c>
      <c r="N53" s="89">
        <v>1725</v>
      </c>
      <c r="O53" s="74">
        <f t="shared" si="37"/>
        <v>6.9435833849969E-2</v>
      </c>
      <c r="P53" s="89">
        <v>2049</v>
      </c>
      <c r="Q53" s="74">
        <f t="shared" si="38"/>
        <v>0.18782608695652181</v>
      </c>
      <c r="R53" s="89">
        <v>2177</v>
      </c>
      <c r="S53" s="74">
        <f t="shared" si="39"/>
        <v>6.2469497315763789E-2</v>
      </c>
      <c r="T53" s="89">
        <v>2367</v>
      </c>
      <c r="U53" s="74">
        <f t="shared" si="40"/>
        <v>8.7276067983463435E-2</v>
      </c>
      <c r="V53" s="89">
        <v>2455</v>
      </c>
      <c r="W53" s="74">
        <f t="shared" si="41"/>
        <v>3.7177862272919304E-2</v>
      </c>
    </row>
    <row r="54" spans="1:23" x14ac:dyDescent="0.3">
      <c r="A54" s="68" t="s">
        <v>24</v>
      </c>
      <c r="B54" s="89">
        <v>1062</v>
      </c>
      <c r="C54" s="74">
        <f t="shared" si="31"/>
        <v>2.9069767441860465E-2</v>
      </c>
      <c r="D54" s="89">
        <v>1144</v>
      </c>
      <c r="E54" s="74">
        <f t="shared" si="32"/>
        <v>7.7212806026365349E-2</v>
      </c>
      <c r="F54" s="89">
        <v>1238</v>
      </c>
      <c r="G54" s="74">
        <f t="shared" si="33"/>
        <v>8.2167832167832161E-2</v>
      </c>
      <c r="H54" s="89">
        <v>1306</v>
      </c>
      <c r="I54" s="74">
        <f t="shared" si="34"/>
        <v>5.492730210016155E-2</v>
      </c>
      <c r="J54" s="89">
        <v>1445</v>
      </c>
      <c r="K54" s="74">
        <f t="shared" si="35"/>
        <v>0.10643185298621746</v>
      </c>
      <c r="L54" s="89">
        <v>1639</v>
      </c>
      <c r="M54" s="74">
        <f t="shared" si="36"/>
        <v>0.13425605536332186</v>
      </c>
      <c r="N54" s="89">
        <v>1751</v>
      </c>
      <c r="O54" s="74">
        <f t="shared" si="37"/>
        <v>6.8334350213544851E-2</v>
      </c>
      <c r="P54" s="89">
        <v>2075</v>
      </c>
      <c r="Q54" s="74">
        <f t="shared" si="38"/>
        <v>0.18503712164477437</v>
      </c>
      <c r="R54" s="89">
        <v>2203</v>
      </c>
      <c r="S54" s="74">
        <f t="shared" si="39"/>
        <v>6.1686746987951846E-2</v>
      </c>
      <c r="T54" s="89">
        <v>2403</v>
      </c>
      <c r="U54" s="74">
        <f t="shared" si="40"/>
        <v>9.0785292782569194E-2</v>
      </c>
      <c r="V54" s="89">
        <v>2491</v>
      </c>
      <c r="W54" s="74">
        <f t="shared" si="41"/>
        <v>3.6620890553474839E-2</v>
      </c>
    </row>
    <row r="55" spans="1:23" x14ac:dyDescent="0.3">
      <c r="A55" s="68" t="s">
        <v>25</v>
      </c>
      <c r="B55" s="89">
        <v>1090</v>
      </c>
      <c r="C55" s="74">
        <f t="shared" si="31"/>
        <v>2.8301886792452831E-2</v>
      </c>
      <c r="D55" s="89">
        <v>1172</v>
      </c>
      <c r="E55" s="74">
        <f t="shared" si="32"/>
        <v>7.5229357798165142E-2</v>
      </c>
      <c r="F55" s="89">
        <v>1266</v>
      </c>
      <c r="G55" s="74">
        <f t="shared" si="33"/>
        <v>8.0204778156996587E-2</v>
      </c>
      <c r="H55" s="89">
        <v>1334</v>
      </c>
      <c r="I55" s="74">
        <f t="shared" si="34"/>
        <v>5.3712480252764615E-2</v>
      </c>
      <c r="J55" s="89">
        <v>1455</v>
      </c>
      <c r="K55" s="74">
        <f t="shared" si="35"/>
        <v>9.0704647676161917E-2</v>
      </c>
      <c r="L55" s="89">
        <v>1649</v>
      </c>
      <c r="M55" s="74">
        <f t="shared" si="36"/>
        <v>0.1333333333333333</v>
      </c>
      <c r="N55" s="89">
        <v>1761</v>
      </c>
      <c r="O55" s="74">
        <f t="shared" si="37"/>
        <v>6.7919951485748933E-2</v>
      </c>
      <c r="P55" s="89">
        <v>2085</v>
      </c>
      <c r="Q55" s="74">
        <f t="shared" si="38"/>
        <v>0.18398637137989771</v>
      </c>
      <c r="R55" s="89">
        <v>2213</v>
      </c>
      <c r="S55" s="74">
        <f t="shared" si="39"/>
        <v>6.1390887290167839E-2</v>
      </c>
      <c r="T55" s="89">
        <v>2413</v>
      </c>
      <c r="U55" s="74">
        <f t="shared" si="40"/>
        <v>9.0375056484410354E-2</v>
      </c>
      <c r="V55" s="89">
        <v>2503</v>
      </c>
      <c r="W55" s="74">
        <f t="shared" si="41"/>
        <v>3.7297969332780845E-2</v>
      </c>
    </row>
    <row r="56" spans="1:23" x14ac:dyDescent="0.3">
      <c r="A56" s="68" t="s">
        <v>26</v>
      </c>
      <c r="B56" s="89">
        <v>1058</v>
      </c>
      <c r="C56" s="74">
        <f t="shared" si="31"/>
        <v>2.9182879377431907E-2</v>
      </c>
      <c r="D56" s="89">
        <v>1146</v>
      </c>
      <c r="E56" s="74">
        <f t="shared" si="32"/>
        <v>8.3175803402646506E-2</v>
      </c>
      <c r="F56" s="89">
        <v>1240</v>
      </c>
      <c r="G56" s="74">
        <f t="shared" si="33"/>
        <v>8.2024432809773118E-2</v>
      </c>
      <c r="H56" s="89">
        <v>1308</v>
      </c>
      <c r="I56" s="74">
        <f t="shared" si="34"/>
        <v>5.4838709677419356E-2</v>
      </c>
      <c r="J56" s="89">
        <v>1429</v>
      </c>
      <c r="K56" s="74">
        <f t="shared" si="35"/>
        <v>9.2507645259938834E-2</v>
      </c>
      <c r="L56" s="89">
        <v>1623</v>
      </c>
      <c r="M56" s="74">
        <f t="shared" si="36"/>
        <v>0.1357592722183345</v>
      </c>
      <c r="N56" s="89">
        <v>1745</v>
      </c>
      <c r="O56" s="74">
        <f t="shared" si="37"/>
        <v>7.51694393099199E-2</v>
      </c>
      <c r="P56" s="89">
        <v>2069</v>
      </c>
      <c r="Q56" s="74">
        <f t="shared" si="38"/>
        <v>0.18567335243553007</v>
      </c>
      <c r="R56" s="89">
        <v>2197</v>
      </c>
      <c r="S56" s="74">
        <f t="shared" si="39"/>
        <v>6.1865635572740496E-2</v>
      </c>
      <c r="T56" s="89">
        <v>2397</v>
      </c>
      <c r="U56" s="74">
        <f t="shared" si="40"/>
        <v>9.1033227127901739E-2</v>
      </c>
      <c r="V56" s="89">
        <v>2485</v>
      </c>
      <c r="W56" s="74">
        <f t="shared" si="41"/>
        <v>3.6712557363370868E-2</v>
      </c>
    </row>
    <row r="57" spans="1:23" x14ac:dyDescent="0.3">
      <c r="A57" s="68" t="s">
        <v>27</v>
      </c>
      <c r="B57" s="89">
        <v>1040</v>
      </c>
      <c r="C57" s="74">
        <f t="shared" si="31"/>
        <v>2.9702970297029702E-2</v>
      </c>
      <c r="D57" s="89">
        <v>1142</v>
      </c>
      <c r="E57" s="74">
        <f t="shared" si="32"/>
        <v>9.8076923076923075E-2</v>
      </c>
      <c r="F57" s="89">
        <v>1236</v>
      </c>
      <c r="G57" s="74">
        <f t="shared" si="33"/>
        <v>8.2311733800350256E-2</v>
      </c>
      <c r="H57" s="89">
        <v>1304</v>
      </c>
      <c r="I57" s="74">
        <f t="shared" si="34"/>
        <v>5.5016181229773461E-2</v>
      </c>
      <c r="J57" s="89">
        <v>1425</v>
      </c>
      <c r="K57" s="74">
        <f t="shared" si="35"/>
        <v>9.2791411042944791E-2</v>
      </c>
      <c r="L57" s="95"/>
      <c r="M57" s="95"/>
      <c r="N57" s="95"/>
      <c r="O57" s="96"/>
      <c r="P57" s="95"/>
      <c r="Q57" s="95"/>
      <c r="R57" s="95"/>
      <c r="S57" s="95"/>
      <c r="T57" s="95"/>
      <c r="U57" s="95"/>
      <c r="V57" s="95"/>
      <c r="W57" s="95"/>
    </row>
    <row r="58" spans="1:23" x14ac:dyDescent="0.3">
      <c r="A58" s="68" t="s">
        <v>28</v>
      </c>
      <c r="B58" s="89">
        <v>1054</v>
      </c>
      <c r="C58" s="74">
        <f t="shared" si="31"/>
        <v>2.9296875E-2</v>
      </c>
      <c r="D58" s="89">
        <v>1136</v>
      </c>
      <c r="E58" s="74">
        <f t="shared" si="32"/>
        <v>7.7798861480075907E-2</v>
      </c>
      <c r="F58" s="89">
        <v>1230</v>
      </c>
      <c r="G58" s="74">
        <f t="shared" si="33"/>
        <v>8.2746478873239437E-2</v>
      </c>
      <c r="H58" s="89">
        <v>1298</v>
      </c>
      <c r="I58" s="74">
        <f t="shared" si="34"/>
        <v>5.5284552845528454E-2</v>
      </c>
      <c r="J58" s="89">
        <v>1419</v>
      </c>
      <c r="K58" s="74">
        <f t="shared" si="35"/>
        <v>9.3220338983050849E-2</v>
      </c>
      <c r="L58" s="89">
        <v>1619</v>
      </c>
      <c r="M58" s="74">
        <f>L58/J57-1</f>
        <v>0.13614035087719301</v>
      </c>
      <c r="N58" s="89">
        <v>1731</v>
      </c>
      <c r="O58" s="74">
        <f>(N58-L58)/L58</f>
        <v>6.9178505250154412E-2</v>
      </c>
      <c r="P58" s="89">
        <v>2055</v>
      </c>
      <c r="Q58" s="74">
        <f>P58/N58-1</f>
        <v>0.1871750433275563</v>
      </c>
      <c r="R58" s="89">
        <v>2183</v>
      </c>
      <c r="S58" s="74">
        <f>R58/P58-1</f>
        <v>6.2287104622871015E-2</v>
      </c>
      <c r="T58" s="89">
        <v>2397</v>
      </c>
      <c r="U58" s="74">
        <f>T58/R58-1</f>
        <v>9.8030233623453977E-2</v>
      </c>
      <c r="V58" s="89">
        <v>2485</v>
      </c>
      <c r="W58" s="74">
        <f>V58/T58-1</f>
        <v>3.6712557363370868E-2</v>
      </c>
    </row>
    <row r="59" spans="1:23" x14ac:dyDescent="0.3">
      <c r="A59" s="68" t="s">
        <v>29</v>
      </c>
      <c r="B59" s="89">
        <v>1040</v>
      </c>
      <c r="C59" s="74">
        <f t="shared" si="31"/>
        <v>2.9702970297029702E-2</v>
      </c>
      <c r="D59" s="89">
        <v>1142</v>
      </c>
      <c r="E59" s="74">
        <f t="shared" si="32"/>
        <v>9.8076923076923075E-2</v>
      </c>
      <c r="F59" s="89">
        <v>1242</v>
      </c>
      <c r="G59" s="74">
        <f t="shared" si="33"/>
        <v>8.7565674255691769E-2</v>
      </c>
      <c r="H59" s="89">
        <v>1310</v>
      </c>
      <c r="I59" s="74">
        <f t="shared" si="34"/>
        <v>5.4750402576489533E-2</v>
      </c>
      <c r="J59" s="89">
        <v>1431</v>
      </c>
      <c r="K59" s="74">
        <f t="shared" si="35"/>
        <v>9.2366412213740465E-2</v>
      </c>
      <c r="L59" s="89">
        <v>1625</v>
      </c>
      <c r="M59" s="74">
        <f>L59/J58-1</f>
        <v>0.14517265680056379</v>
      </c>
      <c r="N59" s="89">
        <v>1737</v>
      </c>
      <c r="O59" s="74">
        <f>(N59-L59)/L59</f>
        <v>6.892307692307692E-2</v>
      </c>
      <c r="P59" s="89">
        <v>2061</v>
      </c>
      <c r="Q59" s="74">
        <f>P59/N59-1</f>
        <v>0.18652849740932642</v>
      </c>
      <c r="R59" s="89">
        <v>2189</v>
      </c>
      <c r="S59" s="74">
        <f>R59/P59-1</f>
        <v>6.2105773896167005E-2</v>
      </c>
      <c r="T59" s="89">
        <v>2383</v>
      </c>
      <c r="U59" s="74">
        <f>T59/R59-1</f>
        <v>8.8624942896299741E-2</v>
      </c>
      <c r="V59" s="89">
        <v>2471</v>
      </c>
      <c r="W59" s="74">
        <f>V59/T59-1</f>
        <v>3.6928241712127496E-2</v>
      </c>
    </row>
    <row r="60" spans="1:23" x14ac:dyDescent="0.3">
      <c r="A60" s="68" t="s">
        <v>30</v>
      </c>
      <c r="B60" s="89">
        <v>1060</v>
      </c>
      <c r="C60" s="74">
        <f t="shared" si="31"/>
        <v>2.9126213592233011E-2</v>
      </c>
      <c r="D60" s="89">
        <v>1142</v>
      </c>
      <c r="E60" s="74">
        <f t="shared" si="32"/>
        <v>7.7358490566037733E-2</v>
      </c>
      <c r="F60" s="89">
        <v>1240</v>
      </c>
      <c r="G60" s="74">
        <f t="shared" si="33"/>
        <v>8.5814360770577927E-2</v>
      </c>
      <c r="H60" s="89">
        <v>1308</v>
      </c>
      <c r="I60" s="74">
        <f t="shared" si="34"/>
        <v>5.4838709677419356E-2</v>
      </c>
      <c r="J60" s="89">
        <v>1429</v>
      </c>
      <c r="K60" s="74">
        <f t="shared" si="35"/>
        <v>9.2507645259938834E-2</v>
      </c>
      <c r="L60" s="89">
        <v>1623</v>
      </c>
      <c r="M60" s="74">
        <f>L60/J59-1</f>
        <v>0.13417190775681331</v>
      </c>
      <c r="N60" s="89">
        <v>1735</v>
      </c>
      <c r="O60" s="74">
        <f>(N60-L60)/L60</f>
        <v>6.9008009858287117E-2</v>
      </c>
      <c r="P60" s="89">
        <v>2059</v>
      </c>
      <c r="Q60" s="74">
        <f>P60/N60-1</f>
        <v>0.18674351585014404</v>
      </c>
      <c r="R60" s="89">
        <v>2187</v>
      </c>
      <c r="S60" s="74">
        <f>R60/P60-1</f>
        <v>6.2166100048567374E-2</v>
      </c>
      <c r="T60" s="89">
        <v>2381</v>
      </c>
      <c r="U60" s="74">
        <f>T60/R60-1</f>
        <v>8.8705989940557783E-2</v>
      </c>
      <c r="V60" s="89">
        <v>2469</v>
      </c>
      <c r="W60" s="74">
        <f>V60/T60-1</f>
        <v>3.6959260814783734E-2</v>
      </c>
    </row>
    <row r="61" spans="1:23" x14ac:dyDescent="0.3">
      <c r="B61" s="89"/>
      <c r="C61" s="74"/>
      <c r="D61" s="89"/>
      <c r="E61" s="74"/>
      <c r="F61" s="89"/>
      <c r="G61" s="74"/>
      <c r="H61" s="89"/>
      <c r="I61" s="74"/>
      <c r="J61" s="89"/>
      <c r="K61" s="74"/>
      <c r="L61" s="89"/>
      <c r="M61" s="74"/>
      <c r="N61" s="89"/>
      <c r="O61" s="74"/>
      <c r="P61" s="89"/>
      <c r="Q61" s="74"/>
      <c r="R61" s="89"/>
      <c r="S61" s="74"/>
      <c r="T61" s="89"/>
      <c r="U61" s="74"/>
      <c r="V61" s="89"/>
      <c r="W61" s="74"/>
    </row>
    <row r="62" spans="1:23" x14ac:dyDescent="0.3">
      <c r="A62" s="68" t="s">
        <v>31</v>
      </c>
      <c r="B62" s="84">
        <v>2064</v>
      </c>
      <c r="C62" s="74">
        <f>(B62-U28)/U28</f>
        <v>6.8322981366459631E-2</v>
      </c>
      <c r="D62" s="84">
        <v>2200</v>
      </c>
      <c r="E62" s="74">
        <f>(D62-B62)/B62</f>
        <v>6.589147286821706E-2</v>
      </c>
      <c r="F62" s="84">
        <v>2464</v>
      </c>
      <c r="G62" s="74">
        <f>(F62-D62)/D62</f>
        <v>0.12</v>
      </c>
      <c r="H62" s="84">
        <v>2660</v>
      </c>
      <c r="I62" s="74">
        <f>(H62-F62)/F62</f>
        <v>7.9545454545454544E-2</v>
      </c>
      <c r="J62" s="84">
        <v>2834</v>
      </c>
      <c r="K62" s="74">
        <f>(J62-H62)/H62</f>
        <v>6.5413533834586465E-2</v>
      </c>
      <c r="L62" s="84">
        <v>3236</v>
      </c>
      <c r="M62" s="74">
        <f>L62/J62-1</f>
        <v>0.14184897671136198</v>
      </c>
      <c r="N62" s="84">
        <v>3550</v>
      </c>
      <c r="O62" s="74">
        <f>(N62-L62)/L62</f>
        <v>9.7033374536464767E-2</v>
      </c>
      <c r="P62" s="84">
        <v>3852</v>
      </c>
      <c r="Q62" s="74">
        <f>P62/N62-1</f>
        <v>8.5070422535211243E-2</v>
      </c>
      <c r="R62" s="84">
        <v>4093</v>
      </c>
      <c r="S62" s="74">
        <f>R62/P62-1</f>
        <v>6.2564901349948077E-2</v>
      </c>
      <c r="T62" s="84">
        <v>4500</v>
      </c>
      <c r="U62" s="74">
        <f>T62/R62-1</f>
        <v>9.9438064989005648E-2</v>
      </c>
      <c r="V62" s="84">
        <v>4688</v>
      </c>
      <c r="W62" s="74">
        <f>V62/T62-1</f>
        <v>4.1777777777777692E-2</v>
      </c>
    </row>
    <row r="63" spans="1:23" x14ac:dyDescent="0.3">
      <c r="A63" s="68" t="s">
        <v>32</v>
      </c>
      <c r="B63" s="89">
        <v>2236</v>
      </c>
      <c r="C63" s="74">
        <f>(B63-U29)/U29</f>
        <v>3.3271719038817003E-2</v>
      </c>
      <c r="D63" s="89">
        <v>2576</v>
      </c>
      <c r="E63" s="74">
        <f>(D63-B63)/B63</f>
        <v>0.15205724508050089</v>
      </c>
      <c r="F63" s="89">
        <v>2744</v>
      </c>
      <c r="G63" s="74">
        <f>(F63-D63)/D63</f>
        <v>6.5217391304347824E-2</v>
      </c>
      <c r="H63" s="89">
        <v>3104</v>
      </c>
      <c r="I63" s="74">
        <f>(H63-F63)/F63</f>
        <v>0.13119533527696792</v>
      </c>
      <c r="J63" s="89">
        <v>3362</v>
      </c>
      <c r="K63" s="74">
        <f>(J63-H63)/H63</f>
        <v>8.3118556701030924E-2</v>
      </c>
      <c r="L63" s="89">
        <v>3784</v>
      </c>
      <c r="M63" s="74">
        <f>L63/J63-1</f>
        <v>0.12552052349791798</v>
      </c>
      <c r="N63" s="89">
        <v>4056</v>
      </c>
      <c r="O63" s="74">
        <f>(N63-L63)/L63</f>
        <v>7.1881606765327691E-2</v>
      </c>
      <c r="P63" s="89">
        <v>4450</v>
      </c>
      <c r="Q63" s="74">
        <f>P63/N63-1</f>
        <v>9.7140039447731752E-2</v>
      </c>
      <c r="R63" s="89">
        <v>4749</v>
      </c>
      <c r="S63" s="74">
        <f>R63/P63-1</f>
        <v>6.7191011235955056E-2</v>
      </c>
      <c r="T63" s="89">
        <v>5290</v>
      </c>
      <c r="U63" s="74">
        <f>T63/R63-1</f>
        <v>0.11391871973046963</v>
      </c>
      <c r="V63" s="89">
        <v>5622</v>
      </c>
      <c r="W63" s="74">
        <f>V63/T63-1</f>
        <v>6.2759924385633381E-2</v>
      </c>
    </row>
    <row r="64" spans="1:23" x14ac:dyDescent="0.3">
      <c r="A64" s="68" t="s">
        <v>33</v>
      </c>
      <c r="B64" s="89">
        <v>2014</v>
      </c>
      <c r="C64" s="74">
        <f>(B64-U30)/U30</f>
        <v>2.8600612870275793E-2</v>
      </c>
      <c r="D64" s="89">
        <v>2240</v>
      </c>
      <c r="E64" s="74">
        <f>(D64-B64)/B64</f>
        <v>0.11221449851042702</v>
      </c>
      <c r="F64" s="89">
        <v>2342</v>
      </c>
      <c r="G64" s="74">
        <f>(F64-D64)/D64</f>
        <v>4.5535714285714284E-2</v>
      </c>
      <c r="H64" s="89">
        <v>2656</v>
      </c>
      <c r="I64" s="74">
        <f>(H64-F64)/F64</f>
        <v>0.13407344150298889</v>
      </c>
      <c r="J64" s="89">
        <v>2830</v>
      </c>
      <c r="K64" s="74">
        <f>(J64-H64)/H64</f>
        <v>6.551204819277108E-2</v>
      </c>
      <c r="L64" s="89">
        <v>3280</v>
      </c>
      <c r="M64" s="74">
        <f>L64/J64-1</f>
        <v>0.1590106007067138</v>
      </c>
      <c r="N64" s="89">
        <v>3498</v>
      </c>
      <c r="O64" s="74">
        <f>(N64-L64)/L64</f>
        <v>6.6463414634146345E-2</v>
      </c>
      <c r="P64" s="89">
        <v>3830</v>
      </c>
      <c r="Q64" s="74">
        <f>P64/N64-1</f>
        <v>9.4911377930245955E-2</v>
      </c>
      <c r="R64" s="89">
        <v>4134</v>
      </c>
      <c r="S64" s="74">
        <f>R64/P64-1</f>
        <v>7.9373368146214096E-2</v>
      </c>
      <c r="T64" s="89">
        <v>4493</v>
      </c>
      <c r="U64" s="74">
        <f>T64/R64-1</f>
        <v>8.6840832123850964E-2</v>
      </c>
      <c r="V64" s="89">
        <v>4665</v>
      </c>
      <c r="W64" s="74">
        <f>V64/T64-1</f>
        <v>3.8281771644780749E-2</v>
      </c>
    </row>
    <row r="65" spans="1:29" x14ac:dyDescent="0.3">
      <c r="B65" s="89"/>
      <c r="C65" s="89"/>
      <c r="D65" s="89"/>
      <c r="E65" s="89"/>
      <c r="F65" s="89"/>
      <c r="G65" s="89"/>
      <c r="H65" s="89"/>
      <c r="I65" s="89"/>
      <c r="J65" s="89"/>
      <c r="K65" s="89"/>
      <c r="L65" s="89"/>
      <c r="M65" s="89"/>
      <c r="N65" s="89"/>
      <c r="O65" s="89"/>
      <c r="P65" s="89"/>
      <c r="Q65" s="89"/>
      <c r="R65" s="89"/>
      <c r="S65" s="89"/>
      <c r="T65" s="89"/>
      <c r="U65" s="89"/>
      <c r="V65" s="89"/>
      <c r="W65" s="89"/>
    </row>
    <row r="66" spans="1:29" x14ac:dyDescent="0.3">
      <c r="B66" s="89"/>
      <c r="C66" s="74"/>
      <c r="D66" s="89"/>
      <c r="E66" s="74"/>
      <c r="F66" s="89"/>
      <c r="G66" s="74"/>
      <c r="H66" s="89"/>
      <c r="I66" s="74"/>
      <c r="J66" s="89"/>
      <c r="K66" s="74"/>
      <c r="L66" s="84"/>
      <c r="M66" s="74"/>
      <c r="N66" s="84"/>
      <c r="O66" s="74"/>
      <c r="P66" s="84"/>
      <c r="Q66" s="74"/>
      <c r="R66" s="84"/>
      <c r="S66" s="74"/>
      <c r="T66" s="84"/>
      <c r="U66" s="74"/>
      <c r="V66" s="84"/>
      <c r="W66" s="74"/>
    </row>
    <row r="67" spans="1:29" x14ac:dyDescent="0.3">
      <c r="A67" s="68" t="s">
        <v>34</v>
      </c>
      <c r="B67" s="84">
        <v>448</v>
      </c>
      <c r="C67" s="74">
        <f>(B67-U33)/U33</f>
        <v>8.7378640776699032E-2</v>
      </c>
      <c r="D67" s="84">
        <v>860</v>
      </c>
      <c r="E67" s="74">
        <f>(D67-B67)/B67</f>
        <v>0.9196428571428571</v>
      </c>
      <c r="F67" s="84">
        <v>932</v>
      </c>
      <c r="G67" s="74">
        <f>(F67-D67)/D67</f>
        <v>8.3720930232558138E-2</v>
      </c>
      <c r="H67" s="84">
        <v>984</v>
      </c>
      <c r="I67" s="74">
        <f>(H67-F67)/F67</f>
        <v>5.5793991416309016E-2</v>
      </c>
      <c r="J67" s="84">
        <v>1081</v>
      </c>
      <c r="K67" s="74">
        <f>(J67-H67)/H67</f>
        <v>9.8577235772357719E-2</v>
      </c>
      <c r="L67" s="84">
        <v>1225</v>
      </c>
      <c r="M67" s="74">
        <f>L67/J67-1</f>
        <v>0.13320999074930628</v>
      </c>
      <c r="N67" s="84">
        <v>1309</v>
      </c>
      <c r="O67" s="74">
        <f>(N67-L67)/L67</f>
        <v>6.8571428571428575E-2</v>
      </c>
      <c r="P67" s="84">
        <v>1548</v>
      </c>
      <c r="Q67" s="74">
        <f>P67/N67-1</f>
        <v>0.18258212375859428</v>
      </c>
      <c r="R67" s="84">
        <v>1752</v>
      </c>
      <c r="S67" s="74">
        <f>R67/P67-1</f>
        <v>0.13178294573643412</v>
      </c>
      <c r="T67" s="84">
        <v>1984</v>
      </c>
      <c r="U67" s="74">
        <f>T67/R67-1</f>
        <v>0.13242009132420085</v>
      </c>
      <c r="V67" s="84">
        <v>2057</v>
      </c>
      <c r="W67" s="74">
        <f>V67/T67-1</f>
        <v>3.6794354838709742E-2</v>
      </c>
    </row>
    <row r="68" spans="1:29" x14ac:dyDescent="0.3">
      <c r="A68" s="68" t="s">
        <v>84</v>
      </c>
      <c r="B68" s="90">
        <f>AVERAGE(B40:B45,B62:B64)</f>
        <v>2037.7777777777778</v>
      </c>
      <c r="C68" s="91">
        <f>B68/U34-1</f>
        <v>4.0154264972776854E-2</v>
      </c>
      <c r="D68" s="90">
        <f>AVERAGE(D40:D45,D62:D64)</f>
        <v>2243.3333333333335</v>
      </c>
      <c r="E68" s="91">
        <f>D68/B68-1</f>
        <v>0.10087241003271541</v>
      </c>
      <c r="F68" s="90">
        <f>AVERAGE(F40:F45,F62:F64)</f>
        <v>2442.8888888888887</v>
      </c>
      <c r="G68" s="91">
        <f>F68/D68-1</f>
        <v>8.8954928182268356E-2</v>
      </c>
      <c r="H68" s="90">
        <f>AVERAGE(H40:H45,H62:H64)</f>
        <v>2630.8888888888887</v>
      </c>
      <c r="I68" s="91">
        <f>H68/F68-1</f>
        <v>7.695806422268725E-2</v>
      </c>
      <c r="J68" s="90">
        <f>AVERAGE(J40:J45,J62:J64)</f>
        <v>2866</v>
      </c>
      <c r="K68" s="91">
        <f>J68/H68-1</f>
        <v>8.9365655883098416E-2</v>
      </c>
      <c r="L68" s="90">
        <f>AVERAGE(L40:L45,L62:L64)</f>
        <v>3256.8888888888887</v>
      </c>
      <c r="M68" s="91">
        <f>L68/J68-1</f>
        <v>0.13638830735830032</v>
      </c>
      <c r="N68" s="90">
        <f>AVERAGE(N40:N45,N62:N64)</f>
        <v>3501.8888888888887</v>
      </c>
      <c r="O68" s="91">
        <f>N68/L68-1</f>
        <v>7.5225163755458624E-2</v>
      </c>
      <c r="P68" s="90">
        <f>AVERAGE(P40:P45,P62:P64)</f>
        <v>3970.7777777777778</v>
      </c>
      <c r="Q68" s="91">
        <f>P68/N68-1</f>
        <v>0.1338959926388934</v>
      </c>
      <c r="R68" s="90">
        <f>AVERAGE(R40:R45,R62:R64)</f>
        <v>4214.1111111111113</v>
      </c>
      <c r="S68" s="91">
        <f>R68/P68-1</f>
        <v>6.1281025267929667E-2</v>
      </c>
      <c r="T68" s="90">
        <f>AVERAGE(T40:T45,T62:T64)</f>
        <v>4649.4444444444443</v>
      </c>
      <c r="U68" s="91">
        <f>T68/R68-1</f>
        <v>0.10330371503150793</v>
      </c>
      <c r="V68" s="90">
        <f>AVERAGE(V40:V45,V62:V64)</f>
        <v>4840.7777777777774</v>
      </c>
      <c r="W68" s="91">
        <f>V68/T68-1</f>
        <v>4.1151869996415291E-2</v>
      </c>
    </row>
    <row r="69" spans="1:29" x14ac:dyDescent="0.3">
      <c r="A69" s="68" t="s">
        <v>83</v>
      </c>
      <c r="B69" s="90">
        <f>AVERAGE(B47:B60)</f>
        <v>1057.8571428571429</v>
      </c>
      <c r="C69" s="91">
        <f>B69/U35-1</f>
        <v>2.9616240266963523E-2</v>
      </c>
      <c r="D69" s="90">
        <f>AVERAGE(D47:D60)</f>
        <v>1146</v>
      </c>
      <c r="E69" s="91">
        <f>D69/B69-1</f>
        <v>8.3322079675894667E-2</v>
      </c>
      <c r="F69" s="90">
        <f>AVERAGE(F47:F60)</f>
        <v>1240</v>
      </c>
      <c r="G69" s="91">
        <f>F69/D69-1</f>
        <v>8.2024432809773229E-2</v>
      </c>
      <c r="H69" s="90">
        <f>AVERAGE(H47:H60)</f>
        <v>1308</v>
      </c>
      <c r="I69" s="91">
        <f>H69/F69-1</f>
        <v>5.4838709677419439E-2</v>
      </c>
      <c r="J69" s="90">
        <f>AVERAGE(J47:J60)</f>
        <v>1430.2857142857142</v>
      </c>
      <c r="K69" s="91">
        <f>J69/H69-1</f>
        <v>9.3490607252075142E-2</v>
      </c>
      <c r="L69" s="90">
        <f>AVERAGE(L47:L60)</f>
        <v>1625.6153846153845</v>
      </c>
      <c r="M69" s="91">
        <f>L69/J69-1</f>
        <v>0.13656688896401237</v>
      </c>
      <c r="N69" s="90">
        <f>AVERAGE(N47:N60)</f>
        <v>1740.0769230769231</v>
      </c>
      <c r="O69" s="91">
        <f>N69/L69-1</f>
        <v>7.0411205224057305E-2</v>
      </c>
      <c r="P69" s="90">
        <f>AVERAGE(P47:P60)</f>
        <v>2064.6923076923076</v>
      </c>
      <c r="Q69" s="91">
        <f>P69/N69-1</f>
        <v>0.18655231864196975</v>
      </c>
      <c r="R69" s="90">
        <f>AVERAGE(R47:R60)</f>
        <v>2192.6923076923076</v>
      </c>
      <c r="S69" s="91">
        <f>R69/P69-1</f>
        <v>6.1994709586080887E-2</v>
      </c>
      <c r="T69" s="90">
        <f>AVERAGE(T47:T60)</f>
        <v>2393</v>
      </c>
      <c r="U69" s="91">
        <f>T69/R69-1</f>
        <v>9.1352394316786656E-2</v>
      </c>
      <c r="V69" s="90">
        <f>AVERAGE(V47:V60)</f>
        <v>2481.7692307692309</v>
      </c>
      <c r="W69" s="91">
        <f>V69/T69-1</f>
        <v>3.7095374328972364E-2</v>
      </c>
    </row>
    <row r="70" spans="1:29" x14ac:dyDescent="0.3">
      <c r="S70" s="97"/>
      <c r="T70" s="97"/>
      <c r="U70" s="97"/>
      <c r="X70" s="69"/>
      <c r="Z70" s="69"/>
      <c r="AB70" s="72"/>
      <c r="AC70" s="71"/>
    </row>
    <row r="71" spans="1:29" x14ac:dyDescent="0.3">
      <c r="S71" s="97"/>
      <c r="T71" s="97"/>
      <c r="U71" s="97"/>
      <c r="X71" s="69"/>
      <c r="Z71" s="69"/>
      <c r="AB71" s="72"/>
      <c r="AC71" s="71"/>
    </row>
    <row r="72" spans="1:29" x14ac:dyDescent="0.3">
      <c r="C72" s="85" t="s">
        <v>1</v>
      </c>
      <c r="E72" s="85" t="s">
        <v>1</v>
      </c>
      <c r="G72" s="85" t="s">
        <v>1</v>
      </c>
      <c r="I72" s="85" t="s">
        <v>1</v>
      </c>
      <c r="K72" s="85" t="s">
        <v>1</v>
      </c>
      <c r="M72" s="85" t="s">
        <v>1</v>
      </c>
      <c r="O72" s="85" t="s">
        <v>1</v>
      </c>
      <c r="Q72" s="85" t="s">
        <v>1</v>
      </c>
      <c r="S72" s="85" t="s">
        <v>1</v>
      </c>
      <c r="U72" s="85" t="s">
        <v>1</v>
      </c>
      <c r="W72" s="85" t="s">
        <v>1</v>
      </c>
      <c r="X72" s="69"/>
      <c r="Z72" s="69"/>
      <c r="AB72" s="72"/>
      <c r="AC72" s="71"/>
    </row>
    <row r="73" spans="1:29" x14ac:dyDescent="0.3">
      <c r="B73" s="86" t="s">
        <v>77</v>
      </c>
      <c r="C73" s="86" t="s">
        <v>2</v>
      </c>
      <c r="D73" s="86" t="s">
        <v>78</v>
      </c>
      <c r="E73" s="86" t="s">
        <v>2</v>
      </c>
      <c r="F73" s="98" t="s">
        <v>79</v>
      </c>
      <c r="G73" s="98" t="s">
        <v>2</v>
      </c>
      <c r="H73" s="98" t="s">
        <v>80</v>
      </c>
      <c r="I73" s="98" t="s">
        <v>2</v>
      </c>
      <c r="J73" s="98" t="s">
        <v>81</v>
      </c>
      <c r="K73" s="98" t="s">
        <v>2</v>
      </c>
      <c r="L73" s="98" t="s">
        <v>82</v>
      </c>
      <c r="M73" s="98" t="s">
        <v>2</v>
      </c>
      <c r="N73" s="98" t="s">
        <v>85</v>
      </c>
      <c r="O73" s="98" t="s">
        <v>2</v>
      </c>
      <c r="P73" s="98" t="s">
        <v>102</v>
      </c>
      <c r="Q73" s="98" t="s">
        <v>2</v>
      </c>
      <c r="R73" s="98" t="s">
        <v>105</v>
      </c>
      <c r="S73" s="98" t="s">
        <v>2</v>
      </c>
      <c r="T73" s="98" t="s">
        <v>106</v>
      </c>
      <c r="U73" s="98" t="s">
        <v>2</v>
      </c>
      <c r="V73" s="86" t="s">
        <v>109</v>
      </c>
      <c r="W73" s="98" t="s">
        <v>2</v>
      </c>
      <c r="X73" s="69"/>
      <c r="Z73" s="69"/>
      <c r="AB73" s="72"/>
      <c r="AC73" s="71"/>
    </row>
    <row r="74" spans="1:29" x14ac:dyDescent="0.3">
      <c r="A74" s="68" t="s">
        <v>11</v>
      </c>
      <c r="B74" s="84">
        <v>5238</v>
      </c>
      <c r="C74" s="74">
        <f t="shared" ref="C74:C79" si="42">B74/V40-1</f>
        <v>8.2902625594376778E-2</v>
      </c>
      <c r="D74" s="84">
        <v>5526</v>
      </c>
      <c r="E74" s="74">
        <f t="shared" ref="E74:E79" si="43">D74/B74-1</f>
        <v>5.4982817869415834E-2</v>
      </c>
      <c r="F74" s="92">
        <v>5868</v>
      </c>
      <c r="G74" s="97">
        <f t="shared" ref="G74:G79" si="44">F74/D74-1</f>
        <v>6.1889250814332275E-2</v>
      </c>
      <c r="H74" s="84">
        <v>6228</v>
      </c>
      <c r="I74" s="97">
        <f t="shared" ref="I74:I79" si="45">H74/F74-1</f>
        <v>6.1349693251533832E-2</v>
      </c>
      <c r="J74" s="84">
        <v>6690</v>
      </c>
      <c r="K74" s="97">
        <f t="shared" ref="K74:K79" si="46">J74/H74-1</f>
        <v>7.4181117533718588E-2</v>
      </c>
      <c r="L74" s="84">
        <v>6918</v>
      </c>
      <c r="M74" s="97">
        <f t="shared" ref="M74:M79" si="47">L74/J74-1</f>
        <v>3.4080717488789158E-2</v>
      </c>
      <c r="N74" s="92">
        <v>7158</v>
      </c>
      <c r="O74" s="97">
        <f t="shared" ref="O74:O79" si="48">N74/L74-1</f>
        <v>3.4692107545533313E-2</v>
      </c>
      <c r="P74" s="84">
        <v>7462</v>
      </c>
      <c r="Q74" s="97">
        <f t="shared" ref="Q74:Q79" si="49">P74/N74-1</f>
        <v>4.246996367700473E-2</v>
      </c>
      <c r="R74" s="84">
        <v>7801</v>
      </c>
      <c r="S74" s="97">
        <f t="shared" ref="S74:W79" si="50">R74/P74-1</f>
        <v>4.5430179576521068E-2</v>
      </c>
      <c r="T74" s="92">
        <v>7995</v>
      </c>
      <c r="U74" s="97">
        <f t="shared" si="50"/>
        <v>2.4868606588898778E-2</v>
      </c>
      <c r="V74" s="92">
        <v>8225</v>
      </c>
      <c r="W74" s="99">
        <f t="shared" si="50"/>
        <v>2.8767979987492254E-2</v>
      </c>
      <c r="X74" s="69"/>
      <c r="Z74" s="69"/>
      <c r="AB74" s="72"/>
      <c r="AC74" s="71"/>
    </row>
    <row r="75" spans="1:29" x14ac:dyDescent="0.3">
      <c r="A75" s="68" t="s">
        <v>12</v>
      </c>
      <c r="B75" s="89">
        <v>4887</v>
      </c>
      <c r="C75" s="74">
        <f t="shared" si="42"/>
        <v>5.3914168643519611E-2</v>
      </c>
      <c r="D75" s="89">
        <v>5201</v>
      </c>
      <c r="E75" s="74">
        <f t="shared" si="43"/>
        <v>6.4252097401268582E-2</v>
      </c>
      <c r="F75" s="100">
        <v>5593</v>
      </c>
      <c r="G75" s="97">
        <f t="shared" si="44"/>
        <v>7.5370121130551748E-2</v>
      </c>
      <c r="H75" s="73">
        <v>6004</v>
      </c>
      <c r="I75" s="97">
        <f t="shared" si="45"/>
        <v>7.3484713034149829E-2</v>
      </c>
      <c r="J75" s="73">
        <v>6529</v>
      </c>
      <c r="K75" s="97">
        <f t="shared" si="46"/>
        <v>8.7441705529646807E-2</v>
      </c>
      <c r="L75" s="73">
        <v>6997</v>
      </c>
      <c r="M75" s="97">
        <f t="shared" si="47"/>
        <v>7.168019604839948E-2</v>
      </c>
      <c r="N75" s="100">
        <v>7543</v>
      </c>
      <c r="O75" s="97">
        <f t="shared" si="48"/>
        <v>7.8033442904101857E-2</v>
      </c>
      <c r="P75" s="73">
        <v>7985</v>
      </c>
      <c r="Q75" s="97">
        <f t="shared" si="49"/>
        <v>5.8597375049715072E-2</v>
      </c>
      <c r="R75" s="100">
        <v>8332</v>
      </c>
      <c r="S75" s="97">
        <f>R75/P75-1</f>
        <v>4.3456480901690631E-2</v>
      </c>
      <c r="T75" s="100">
        <v>8598.5</v>
      </c>
      <c r="U75" s="97">
        <f>T75/R75-1</f>
        <v>3.1985117618819059E-2</v>
      </c>
      <c r="V75" s="93">
        <v>9015</v>
      </c>
      <c r="W75" s="99">
        <f>V75/T75-1</f>
        <v>4.8438681165319464E-2</v>
      </c>
      <c r="X75" s="69"/>
      <c r="Z75" s="69"/>
      <c r="AB75" s="72"/>
      <c r="AC75" s="71"/>
    </row>
    <row r="76" spans="1:29" x14ac:dyDescent="0.3">
      <c r="A76" s="68" t="s">
        <v>13</v>
      </c>
      <c r="B76" s="89">
        <v>5278</v>
      </c>
      <c r="C76" s="74">
        <f t="shared" si="42"/>
        <v>0.10742761225346209</v>
      </c>
      <c r="D76" s="89">
        <v>5700</v>
      </c>
      <c r="E76" s="74">
        <f t="shared" si="43"/>
        <v>7.9954528230390398E-2</v>
      </c>
      <c r="F76" s="100">
        <v>6048</v>
      </c>
      <c r="G76" s="97">
        <f t="shared" si="44"/>
        <v>6.1052631578947469E-2</v>
      </c>
      <c r="H76" s="73">
        <v>6478</v>
      </c>
      <c r="I76" s="97">
        <f t="shared" si="45"/>
        <v>7.1097883597883493E-2</v>
      </c>
      <c r="J76" s="73">
        <v>7018</v>
      </c>
      <c r="K76" s="97">
        <f t="shared" si="46"/>
        <v>8.3359061438715631E-2</v>
      </c>
      <c r="L76" s="73">
        <v>7492</v>
      </c>
      <c r="M76" s="97">
        <f t="shared" si="47"/>
        <v>6.7540609860359035E-2</v>
      </c>
      <c r="N76" s="100">
        <v>7840</v>
      </c>
      <c r="O76" s="97">
        <f t="shared" si="48"/>
        <v>4.644954618259467E-2</v>
      </c>
      <c r="P76" s="73">
        <v>8188</v>
      </c>
      <c r="Q76" s="97">
        <f t="shared" si="49"/>
        <v>4.4387755102040849E-2</v>
      </c>
      <c r="R76" s="73">
        <v>8404</v>
      </c>
      <c r="S76" s="97">
        <f t="shared" si="50"/>
        <v>2.6380068392769962E-2</v>
      </c>
      <c r="T76" s="100">
        <v>8610</v>
      </c>
      <c r="U76" s="97">
        <f t="shared" si="50"/>
        <v>2.4512137077582041E-2</v>
      </c>
      <c r="V76" s="93">
        <v>8948</v>
      </c>
      <c r="W76" s="99">
        <f t="shared" si="50"/>
        <v>3.9256678281068602E-2</v>
      </c>
      <c r="X76" s="69"/>
      <c r="Z76" s="69"/>
      <c r="AB76" s="72"/>
      <c r="AC76" s="71"/>
    </row>
    <row r="77" spans="1:29" x14ac:dyDescent="0.3">
      <c r="A77" s="68" t="s">
        <v>14</v>
      </c>
      <c r="B77" s="89">
        <v>4856</v>
      </c>
      <c r="C77" s="74">
        <f t="shared" si="42"/>
        <v>7.1018967798853083E-2</v>
      </c>
      <c r="D77" s="89">
        <v>5102</v>
      </c>
      <c r="E77" s="74">
        <f t="shared" si="43"/>
        <v>5.0658978583196124E-2</v>
      </c>
      <c r="F77" s="100">
        <v>5444</v>
      </c>
      <c r="G77" s="97">
        <f t="shared" si="44"/>
        <v>6.7032536260290154E-2</v>
      </c>
      <c r="H77" s="73">
        <v>5854</v>
      </c>
      <c r="I77" s="97">
        <f t="shared" si="45"/>
        <v>7.5312270389419567E-2</v>
      </c>
      <c r="J77" s="73">
        <v>6346</v>
      </c>
      <c r="K77" s="97">
        <f t="shared" si="46"/>
        <v>8.4045097369320088E-2</v>
      </c>
      <c r="L77" s="73">
        <v>6702</v>
      </c>
      <c r="M77" s="97">
        <f t="shared" si="47"/>
        <v>5.6098329656476542E-2</v>
      </c>
      <c r="N77" s="100">
        <v>6774</v>
      </c>
      <c r="O77" s="97">
        <f t="shared" si="48"/>
        <v>1.07430617726052E-2</v>
      </c>
      <c r="P77" s="73">
        <v>7224</v>
      </c>
      <c r="Q77" s="97">
        <f t="shared" si="49"/>
        <v>6.6430469441984163E-2</v>
      </c>
      <c r="R77" s="73">
        <v>7417</v>
      </c>
      <c r="S77" s="97">
        <f t="shared" si="50"/>
        <v>2.6716500553709777E-2</v>
      </c>
      <c r="T77" s="100">
        <v>7568</v>
      </c>
      <c r="U77" s="97">
        <f t="shared" si="50"/>
        <v>2.035863556694073E-2</v>
      </c>
      <c r="V77" s="93">
        <v>7776</v>
      </c>
      <c r="W77" s="99">
        <f t="shared" si="50"/>
        <v>2.748414376321362E-2</v>
      </c>
      <c r="X77" s="69"/>
      <c r="Z77" s="69"/>
      <c r="AB77" s="72"/>
      <c r="AC77" s="71"/>
    </row>
    <row r="78" spans="1:29" x14ac:dyDescent="0.3">
      <c r="A78" s="68" t="s">
        <v>15</v>
      </c>
      <c r="B78" s="89">
        <v>4980</v>
      </c>
      <c r="C78" s="74">
        <f t="shared" si="42"/>
        <v>9.1626479614204337E-2</v>
      </c>
      <c r="D78" s="89">
        <v>5244</v>
      </c>
      <c r="E78" s="74">
        <f t="shared" si="43"/>
        <v>5.3012048192771166E-2</v>
      </c>
      <c r="F78" s="100">
        <v>5586</v>
      </c>
      <c r="G78" s="97">
        <f t="shared" si="44"/>
        <v>6.5217391304347894E-2</v>
      </c>
      <c r="H78" s="73">
        <v>6036</v>
      </c>
      <c r="I78" s="97">
        <f t="shared" si="45"/>
        <v>8.0558539205155766E-2</v>
      </c>
      <c r="J78" s="73">
        <v>6698</v>
      </c>
      <c r="K78" s="97">
        <f t="shared" si="46"/>
        <v>0.10967528164347251</v>
      </c>
      <c r="L78" s="73">
        <v>6948</v>
      </c>
      <c r="M78" s="97">
        <f t="shared" si="47"/>
        <v>3.7324574499850716E-2</v>
      </c>
      <c r="N78" s="100">
        <v>7383</v>
      </c>
      <c r="O78" s="97">
        <f t="shared" si="48"/>
        <v>6.2607944732297138E-2</v>
      </c>
      <c r="P78" s="100">
        <v>7985</v>
      </c>
      <c r="Q78" s="97">
        <f t="shared" si="49"/>
        <v>8.1538669917377682E-2</v>
      </c>
      <c r="R78" s="100">
        <v>8353</v>
      </c>
      <c r="S78" s="97">
        <f t="shared" si="50"/>
        <v>4.6086412022542156E-2</v>
      </c>
      <c r="T78" s="100">
        <v>8551</v>
      </c>
      <c r="U78" s="97">
        <f t="shared" si="50"/>
        <v>2.3704058422123753E-2</v>
      </c>
      <c r="V78" s="93">
        <v>8873</v>
      </c>
      <c r="W78" s="99">
        <f t="shared" si="50"/>
        <v>3.7656414454449783E-2</v>
      </c>
      <c r="X78" s="69"/>
      <c r="Z78" s="69"/>
      <c r="AB78" s="72"/>
      <c r="AC78" s="71"/>
    </row>
    <row r="79" spans="1:29" x14ac:dyDescent="0.3">
      <c r="A79" s="68" t="s">
        <v>16</v>
      </c>
      <c r="B79" s="89">
        <v>5802</v>
      </c>
      <c r="C79" s="74">
        <f t="shared" si="42"/>
        <v>0.10388127853881279</v>
      </c>
      <c r="D79" s="89">
        <v>6128</v>
      </c>
      <c r="E79" s="74">
        <f t="shared" si="43"/>
        <v>5.6187521544295072E-2</v>
      </c>
      <c r="F79" s="100">
        <v>6524</v>
      </c>
      <c r="G79" s="97">
        <f t="shared" si="44"/>
        <v>6.4621409921671091E-2</v>
      </c>
      <c r="H79" s="73">
        <v>6990</v>
      </c>
      <c r="I79" s="97">
        <f t="shared" si="45"/>
        <v>7.1428571428571397E-2</v>
      </c>
      <c r="J79" s="73">
        <v>7696</v>
      </c>
      <c r="K79" s="97">
        <f t="shared" si="46"/>
        <v>0.10100143061516453</v>
      </c>
      <c r="L79" s="73">
        <v>8234</v>
      </c>
      <c r="M79" s="97">
        <f t="shared" si="47"/>
        <v>6.990644490644482E-2</v>
      </c>
      <c r="N79" s="100">
        <v>8666</v>
      </c>
      <c r="O79" s="97">
        <f t="shared" si="48"/>
        <v>5.2465387418022758E-2</v>
      </c>
      <c r="P79" s="73">
        <v>8973</v>
      </c>
      <c r="Q79" s="97">
        <f t="shared" si="49"/>
        <v>3.5425801984767968E-2</v>
      </c>
      <c r="R79" s="73">
        <v>9269</v>
      </c>
      <c r="S79" s="97">
        <f t="shared" si="50"/>
        <v>3.2987852446227484E-2</v>
      </c>
      <c r="T79" s="100">
        <v>9497</v>
      </c>
      <c r="U79" s="97">
        <f t="shared" si="50"/>
        <v>2.4598122774840858E-2</v>
      </c>
      <c r="V79" s="93">
        <v>9701</v>
      </c>
      <c r="W79" s="99">
        <f t="shared" si="50"/>
        <v>2.1480467516057811E-2</v>
      </c>
      <c r="X79" s="69"/>
      <c r="Z79" s="69"/>
      <c r="AB79" s="72"/>
      <c r="AC79" s="71"/>
    </row>
    <row r="80" spans="1:29" x14ac:dyDescent="0.3">
      <c r="B80" s="89"/>
      <c r="C80" s="74"/>
      <c r="D80" s="89"/>
      <c r="E80" s="74"/>
      <c r="F80" s="73"/>
      <c r="G80" s="97"/>
      <c r="H80" s="73"/>
      <c r="I80" s="97"/>
      <c r="J80" s="73"/>
      <c r="K80" s="97"/>
      <c r="L80" s="73"/>
      <c r="M80" s="97"/>
      <c r="N80" s="73"/>
      <c r="O80" s="97"/>
      <c r="P80" s="73"/>
      <c r="Q80" s="97"/>
      <c r="R80" s="73"/>
      <c r="S80" s="97"/>
      <c r="T80" s="73"/>
      <c r="U80" s="97"/>
      <c r="V80" s="100"/>
      <c r="W80" s="99"/>
      <c r="X80" s="69"/>
      <c r="Z80" s="69"/>
      <c r="AB80" s="72"/>
      <c r="AC80" s="71"/>
    </row>
    <row r="81" spans="1:29" x14ac:dyDescent="0.3">
      <c r="A81" s="68" t="s">
        <v>17</v>
      </c>
      <c r="B81" s="94">
        <v>2641</v>
      </c>
      <c r="C81" s="74">
        <f t="shared" ref="C81:C90" si="51">B81/V47-1</f>
        <v>5.3450339050658213E-2</v>
      </c>
      <c r="D81" s="94">
        <v>2797</v>
      </c>
      <c r="E81" s="74">
        <f t="shared" ref="E81:E93" si="52">D81/B81-1</f>
        <v>5.9068534645967397E-2</v>
      </c>
      <c r="F81" s="73">
        <v>2991</v>
      </c>
      <c r="G81" s="97">
        <f t="shared" ref="G81:G93" si="53">F81/D81-1</f>
        <v>6.9360028602073687E-2</v>
      </c>
      <c r="H81" s="73">
        <v>3235</v>
      </c>
      <c r="I81" s="97">
        <f t="shared" ref="I81:I93" si="54">H81/F81-1</f>
        <v>8.1578067535941212E-2</v>
      </c>
      <c r="J81" s="73">
        <v>3567</v>
      </c>
      <c r="K81" s="97">
        <f t="shared" ref="K81:K93" si="55">J81/H81-1</f>
        <v>0.10262751159196282</v>
      </c>
      <c r="L81" s="73">
        <v>3737</v>
      </c>
      <c r="M81" s="97">
        <f t="shared" ref="M81:M93" si="56">L81/J81-1</f>
        <v>4.7659097280627893E-2</v>
      </c>
      <c r="N81" s="73">
        <v>3819</v>
      </c>
      <c r="O81" s="97">
        <f t="shared" ref="O81:O93" si="57">N81/L81-1</f>
        <v>2.194273481402198E-2</v>
      </c>
      <c r="P81" s="73">
        <v>4027</v>
      </c>
      <c r="Q81" s="97">
        <f t="shared" ref="Q81:Q93" si="58">P81/N81-1</f>
        <v>5.4464519507724463E-2</v>
      </c>
      <c r="R81" s="73">
        <v>4153</v>
      </c>
      <c r="S81" s="97">
        <f t="shared" ref="S81:W93" si="59">R81/P81-1</f>
        <v>3.1288800595977051E-2</v>
      </c>
      <c r="T81" s="73">
        <v>4249</v>
      </c>
      <c r="U81" s="97">
        <f t="shared" si="59"/>
        <v>2.3115819889236722E-2</v>
      </c>
      <c r="V81" s="100">
        <v>4351</v>
      </c>
      <c r="W81" s="99">
        <f t="shared" si="59"/>
        <v>2.4005648387855905E-2</v>
      </c>
      <c r="X81" s="69"/>
      <c r="Z81" s="69"/>
      <c r="AB81" s="72"/>
      <c r="AC81" s="71"/>
    </row>
    <row r="82" spans="1:29" x14ac:dyDescent="0.3">
      <c r="A82" s="68" t="s">
        <v>18</v>
      </c>
      <c r="B82" s="89">
        <v>2627</v>
      </c>
      <c r="C82" s="74">
        <f t="shared" si="51"/>
        <v>5.7994361659283067E-2</v>
      </c>
      <c r="D82" s="89">
        <v>2769</v>
      </c>
      <c r="E82" s="74">
        <f t="shared" si="52"/>
        <v>5.4054054054053946E-2</v>
      </c>
      <c r="F82" s="73">
        <v>2969</v>
      </c>
      <c r="G82" s="97">
        <f t="shared" si="53"/>
        <v>7.2228241242325852E-2</v>
      </c>
      <c r="H82" s="73">
        <v>3209</v>
      </c>
      <c r="I82" s="97">
        <f t="shared" si="54"/>
        <v>8.0835298080161655E-2</v>
      </c>
      <c r="J82" s="73">
        <v>3521</v>
      </c>
      <c r="K82" s="97">
        <f t="shared" si="55"/>
        <v>9.722655032720473E-2</v>
      </c>
      <c r="L82" s="73">
        <v>3671</v>
      </c>
      <c r="M82" s="97">
        <f t="shared" si="56"/>
        <v>4.2601533655211687E-2</v>
      </c>
      <c r="N82" s="73">
        <v>3773</v>
      </c>
      <c r="O82" s="97">
        <f t="shared" si="57"/>
        <v>2.7785344592754058E-2</v>
      </c>
      <c r="P82" s="73">
        <v>3985</v>
      </c>
      <c r="Q82" s="97">
        <f t="shared" si="58"/>
        <v>5.6188709249933799E-2</v>
      </c>
      <c r="R82" s="73">
        <v>4127</v>
      </c>
      <c r="S82" s="97">
        <f t="shared" si="59"/>
        <v>3.5633626097866911E-2</v>
      </c>
      <c r="T82" s="73">
        <v>4229</v>
      </c>
      <c r="U82" s="97">
        <f t="shared" si="59"/>
        <v>2.4715289556578535E-2</v>
      </c>
      <c r="V82" s="100">
        <v>4331</v>
      </c>
      <c r="W82" s="99">
        <f t="shared" si="59"/>
        <v>2.4119177110428103E-2</v>
      </c>
      <c r="X82" s="69"/>
      <c r="Z82" s="69"/>
      <c r="AB82" s="72"/>
      <c r="AC82" s="71"/>
    </row>
    <row r="83" spans="1:29" x14ac:dyDescent="0.3">
      <c r="A83" s="68" t="s">
        <v>19</v>
      </c>
      <c r="B83" s="89">
        <v>2605</v>
      </c>
      <c r="C83" s="74">
        <f t="shared" si="51"/>
        <v>5.4229057061918162E-2</v>
      </c>
      <c r="D83" s="89">
        <v>2747</v>
      </c>
      <c r="E83" s="74">
        <f t="shared" si="52"/>
        <v>5.451055662188109E-2</v>
      </c>
      <c r="F83" s="73">
        <v>2941</v>
      </c>
      <c r="G83" s="97">
        <f t="shared" si="53"/>
        <v>7.0622497269748896E-2</v>
      </c>
      <c r="H83" s="73">
        <v>3201</v>
      </c>
      <c r="I83" s="97">
        <f t="shared" si="54"/>
        <v>8.8405304318259104E-2</v>
      </c>
      <c r="J83" s="73">
        <v>3523</v>
      </c>
      <c r="K83" s="97">
        <f t="shared" si="55"/>
        <v>0.10059356451109025</v>
      </c>
      <c r="L83" s="73">
        <v>3673</v>
      </c>
      <c r="M83" s="97">
        <f t="shared" si="56"/>
        <v>4.2577348850411534E-2</v>
      </c>
      <c r="N83" s="73">
        <v>3775</v>
      </c>
      <c r="O83" s="97">
        <f t="shared" si="57"/>
        <v>2.7770215083038341E-2</v>
      </c>
      <c r="P83" s="73">
        <v>3973</v>
      </c>
      <c r="Q83" s="97">
        <f t="shared" si="58"/>
        <v>5.2450331125827754E-2</v>
      </c>
      <c r="R83" s="73">
        <v>4099</v>
      </c>
      <c r="S83" s="97">
        <f t="shared" si="59"/>
        <v>3.1714069972313075E-2</v>
      </c>
      <c r="T83" s="73">
        <v>4201</v>
      </c>
      <c r="U83" s="97">
        <f t="shared" si="59"/>
        <v>2.4884118077579842E-2</v>
      </c>
      <c r="V83" s="100">
        <v>4359</v>
      </c>
      <c r="W83" s="99">
        <f t="shared" si="59"/>
        <v>3.7610092835039355E-2</v>
      </c>
      <c r="X83" s="69"/>
      <c r="Z83" s="69"/>
      <c r="AB83" s="72"/>
      <c r="AC83" s="71"/>
    </row>
    <row r="84" spans="1:29" x14ac:dyDescent="0.3">
      <c r="A84" s="68" t="s">
        <v>20</v>
      </c>
      <c r="B84" s="89">
        <v>2635</v>
      </c>
      <c r="C84" s="74">
        <f t="shared" si="51"/>
        <v>6.2071745264006495E-2</v>
      </c>
      <c r="D84" s="89">
        <v>2777</v>
      </c>
      <c r="E84" s="74">
        <f t="shared" si="52"/>
        <v>5.3889943074003854E-2</v>
      </c>
      <c r="F84" s="73">
        <v>2971</v>
      </c>
      <c r="G84" s="97">
        <f t="shared" si="53"/>
        <v>6.9859560676989618E-2</v>
      </c>
      <c r="H84" s="73">
        <v>3211</v>
      </c>
      <c r="I84" s="97">
        <f t="shared" si="54"/>
        <v>8.0780881857960285E-2</v>
      </c>
      <c r="J84" s="73">
        <v>3533</v>
      </c>
      <c r="K84" s="97">
        <f t="shared" si="55"/>
        <v>0.10028028651510423</v>
      </c>
      <c r="L84" s="73">
        <v>3693</v>
      </c>
      <c r="M84" s="97">
        <f t="shared" si="56"/>
        <v>4.528729125389197E-2</v>
      </c>
      <c r="N84" s="73">
        <v>3795</v>
      </c>
      <c r="O84" s="97">
        <f t="shared" si="57"/>
        <v>2.761982128350926E-2</v>
      </c>
      <c r="P84" s="73">
        <v>4001</v>
      </c>
      <c r="Q84" s="97">
        <f t="shared" si="58"/>
        <v>5.428194993412383E-2</v>
      </c>
      <c r="R84" s="73">
        <v>4127</v>
      </c>
      <c r="S84" s="97">
        <f t="shared" si="59"/>
        <v>3.1492126968257983E-2</v>
      </c>
      <c r="T84" s="73">
        <v>4229</v>
      </c>
      <c r="U84" s="97">
        <f t="shared" si="59"/>
        <v>2.4715289556578535E-2</v>
      </c>
      <c r="V84" s="100">
        <v>4331</v>
      </c>
      <c r="W84" s="99">
        <f t="shared" si="59"/>
        <v>2.4119177110428103E-2</v>
      </c>
      <c r="X84" s="69"/>
      <c r="Z84" s="69"/>
      <c r="AB84" s="72"/>
      <c r="AC84" s="71"/>
    </row>
    <row r="85" spans="1:29" x14ac:dyDescent="0.3">
      <c r="A85" s="68" t="s">
        <v>21</v>
      </c>
      <c r="B85" s="89">
        <v>2617</v>
      </c>
      <c r="C85" s="74">
        <f t="shared" si="51"/>
        <v>5.3966975432943931E-2</v>
      </c>
      <c r="D85" s="89">
        <v>2759</v>
      </c>
      <c r="E85" s="74">
        <f t="shared" si="52"/>
        <v>5.426060374474595E-2</v>
      </c>
      <c r="F85" s="73">
        <v>2953</v>
      </c>
      <c r="G85" s="97">
        <f t="shared" si="53"/>
        <v>7.0315331641899181E-2</v>
      </c>
      <c r="H85" s="73">
        <v>3193</v>
      </c>
      <c r="I85" s="97">
        <f t="shared" si="54"/>
        <v>8.1273281408736908E-2</v>
      </c>
      <c r="J85" s="73">
        <v>3529</v>
      </c>
      <c r="K85" s="97">
        <f t="shared" si="55"/>
        <v>0.10523019104290632</v>
      </c>
      <c r="L85" s="73">
        <v>3679</v>
      </c>
      <c r="M85" s="97">
        <f t="shared" si="56"/>
        <v>4.2504958911873114E-2</v>
      </c>
      <c r="N85" s="73">
        <v>3781</v>
      </c>
      <c r="O85" s="97">
        <f t="shared" si="57"/>
        <v>2.7724925251427113E-2</v>
      </c>
      <c r="P85" s="73">
        <v>3987</v>
      </c>
      <c r="Q85" s="97">
        <f t="shared" si="58"/>
        <v>5.4482941020894016E-2</v>
      </c>
      <c r="R85" s="73">
        <v>4113</v>
      </c>
      <c r="S85" s="97">
        <f t="shared" si="59"/>
        <v>3.1602708803611712E-2</v>
      </c>
      <c r="T85" s="73">
        <v>4215</v>
      </c>
      <c r="U85" s="97">
        <f t="shared" si="59"/>
        <v>2.4799416484317938E-2</v>
      </c>
      <c r="V85" s="100">
        <v>4317</v>
      </c>
      <c r="W85" s="99">
        <f t="shared" si="59"/>
        <v>2.4199288256227858E-2</v>
      </c>
      <c r="X85" s="69"/>
      <c r="Z85" s="69"/>
      <c r="AB85" s="72"/>
      <c r="AC85" s="71"/>
    </row>
    <row r="86" spans="1:29" x14ac:dyDescent="0.3">
      <c r="A86" s="68" t="s">
        <v>22</v>
      </c>
      <c r="B86" s="89">
        <v>2623</v>
      </c>
      <c r="C86" s="74">
        <f t="shared" si="51"/>
        <v>5.8087938684953544E-2</v>
      </c>
      <c r="D86" s="89">
        <v>2765</v>
      </c>
      <c r="E86" s="74">
        <f t="shared" si="52"/>
        <v>5.4136484940907392E-2</v>
      </c>
      <c r="F86" s="73">
        <v>2959</v>
      </c>
      <c r="G86" s="97">
        <f t="shared" si="53"/>
        <v>7.0162748643761264E-2</v>
      </c>
      <c r="H86" s="73">
        <v>3213</v>
      </c>
      <c r="I86" s="97">
        <f t="shared" si="54"/>
        <v>8.5839810746873857E-2</v>
      </c>
      <c r="J86" s="73">
        <v>3528</v>
      </c>
      <c r="K86" s="97">
        <f t="shared" si="55"/>
        <v>9.8039215686274606E-2</v>
      </c>
      <c r="L86" s="73">
        <v>3678</v>
      </c>
      <c r="M86" s="97">
        <f t="shared" si="56"/>
        <v>4.2517006802721191E-2</v>
      </c>
      <c r="N86" s="73">
        <v>3780</v>
      </c>
      <c r="O86" s="97">
        <f t="shared" si="57"/>
        <v>2.7732463295269127E-2</v>
      </c>
      <c r="P86" s="73">
        <v>3978</v>
      </c>
      <c r="Q86" s="97">
        <f t="shared" si="58"/>
        <v>5.2380952380952417E-2</v>
      </c>
      <c r="R86" s="73">
        <v>4129</v>
      </c>
      <c r="S86" s="97">
        <f t="shared" si="59"/>
        <v>3.7958773252890987E-2</v>
      </c>
      <c r="T86" s="73">
        <v>4237</v>
      </c>
      <c r="U86" s="97">
        <f t="shared" si="59"/>
        <v>2.6156454347299629E-2</v>
      </c>
      <c r="V86" s="100">
        <v>4339</v>
      </c>
      <c r="W86" s="99">
        <f t="shared" si="59"/>
        <v>2.4073637007316462E-2</v>
      </c>
      <c r="X86" s="69"/>
      <c r="Z86" s="69"/>
      <c r="AB86" s="72"/>
      <c r="AC86" s="71"/>
    </row>
    <row r="87" spans="1:29" x14ac:dyDescent="0.3">
      <c r="A87" s="68" t="s">
        <v>75</v>
      </c>
      <c r="B87" s="89">
        <v>2589</v>
      </c>
      <c r="C87" s="74">
        <f t="shared" si="51"/>
        <v>5.4582484725050895E-2</v>
      </c>
      <c r="D87" s="89">
        <v>2731</v>
      </c>
      <c r="E87" s="74">
        <f t="shared" si="52"/>
        <v>5.4847431440710803E-2</v>
      </c>
      <c r="F87" s="73">
        <v>2925</v>
      </c>
      <c r="G87" s="97">
        <f t="shared" si="53"/>
        <v>7.1036250457707784E-2</v>
      </c>
      <c r="H87" s="73">
        <v>3165</v>
      </c>
      <c r="I87" s="97">
        <f t="shared" si="54"/>
        <v>8.2051282051281982E-2</v>
      </c>
      <c r="J87" s="73">
        <v>3477</v>
      </c>
      <c r="K87" s="97">
        <f t="shared" si="55"/>
        <v>9.8578199052132609E-2</v>
      </c>
      <c r="L87" s="73">
        <v>3627</v>
      </c>
      <c r="M87" s="97">
        <f t="shared" si="56"/>
        <v>4.3140638481449445E-2</v>
      </c>
      <c r="N87" s="73">
        <v>3729</v>
      </c>
      <c r="O87" s="97">
        <f t="shared" si="57"/>
        <v>2.8122415219189456E-2</v>
      </c>
      <c r="P87" s="73">
        <v>3927</v>
      </c>
      <c r="Q87" s="97">
        <f t="shared" si="58"/>
        <v>5.3097345132743445E-2</v>
      </c>
      <c r="R87" s="73">
        <v>4053</v>
      </c>
      <c r="S87" s="97">
        <f t="shared" si="59"/>
        <v>3.2085561497326109E-2</v>
      </c>
      <c r="T87" s="73">
        <v>4155</v>
      </c>
      <c r="U87" s="97">
        <f t="shared" si="59"/>
        <v>2.5166543301258226E-2</v>
      </c>
      <c r="V87" s="100">
        <v>4287</v>
      </c>
      <c r="W87" s="99">
        <f t="shared" si="59"/>
        <v>3.1768953068592065E-2</v>
      </c>
      <c r="X87" s="69"/>
      <c r="Z87" s="69"/>
      <c r="AB87" s="72"/>
      <c r="AC87" s="71"/>
    </row>
    <row r="88" spans="1:29" x14ac:dyDescent="0.3">
      <c r="A88" s="68" t="s">
        <v>24</v>
      </c>
      <c r="B88" s="89">
        <v>2625</v>
      </c>
      <c r="C88" s="74">
        <f t="shared" si="51"/>
        <v>5.3793657165796871E-2</v>
      </c>
      <c r="D88" s="89">
        <v>2787</v>
      </c>
      <c r="E88" s="74">
        <f t="shared" si="52"/>
        <v>6.171428571428561E-2</v>
      </c>
      <c r="F88" s="73">
        <v>2981</v>
      </c>
      <c r="G88" s="97">
        <f t="shared" si="53"/>
        <v>6.960889845712237E-2</v>
      </c>
      <c r="H88" s="73">
        <v>3221</v>
      </c>
      <c r="I88" s="97">
        <f t="shared" si="54"/>
        <v>8.050989600805103E-2</v>
      </c>
      <c r="J88" s="73">
        <v>3533</v>
      </c>
      <c r="K88" s="97">
        <f t="shared" si="55"/>
        <v>9.6864327848494192E-2</v>
      </c>
      <c r="L88" s="73">
        <v>3683</v>
      </c>
      <c r="M88" s="97">
        <f t="shared" si="56"/>
        <v>4.2456835550523708E-2</v>
      </c>
      <c r="N88" s="73">
        <v>3785</v>
      </c>
      <c r="O88" s="97">
        <f t="shared" si="57"/>
        <v>2.7694814010317703E-2</v>
      </c>
      <c r="P88" s="73">
        <v>3989</v>
      </c>
      <c r="Q88" s="97">
        <f t="shared" si="58"/>
        <v>5.3896961690885092E-2</v>
      </c>
      <c r="R88" s="73">
        <v>4115</v>
      </c>
      <c r="S88" s="97">
        <f t="shared" si="59"/>
        <v>3.1586863875658011E-2</v>
      </c>
      <c r="T88" s="73">
        <v>4241</v>
      </c>
      <c r="U88" s="97">
        <f t="shared" si="59"/>
        <v>3.0619684082624499E-2</v>
      </c>
      <c r="V88" s="100">
        <v>4343</v>
      </c>
      <c r="W88" s="99">
        <f t="shared" si="59"/>
        <v>2.4050931384107521E-2</v>
      </c>
      <c r="X88" s="69"/>
      <c r="Z88" s="69"/>
      <c r="AB88" s="72"/>
      <c r="AC88" s="71"/>
    </row>
    <row r="89" spans="1:29" x14ac:dyDescent="0.3">
      <c r="A89" s="68" t="s">
        <v>25</v>
      </c>
      <c r="B89" s="89">
        <v>2657</v>
      </c>
      <c r="C89" s="74">
        <f t="shared" si="51"/>
        <v>6.1526168597682673E-2</v>
      </c>
      <c r="D89" s="89">
        <v>2799</v>
      </c>
      <c r="E89" s="74">
        <f t="shared" si="52"/>
        <v>5.3443733534060955E-2</v>
      </c>
      <c r="F89" s="73">
        <v>2993</v>
      </c>
      <c r="G89" s="97">
        <f t="shared" si="53"/>
        <v>6.9310468024294414E-2</v>
      </c>
      <c r="H89" s="73">
        <v>3237</v>
      </c>
      <c r="I89" s="97">
        <f t="shared" si="54"/>
        <v>8.1523554961576927E-2</v>
      </c>
      <c r="J89" s="73">
        <v>3569</v>
      </c>
      <c r="K89" s="97">
        <f t="shared" si="55"/>
        <v>0.10256410256410264</v>
      </c>
      <c r="L89" s="73">
        <v>3719</v>
      </c>
      <c r="M89" s="97">
        <f t="shared" si="56"/>
        <v>4.2028579434015167E-2</v>
      </c>
      <c r="N89" s="73">
        <v>3827</v>
      </c>
      <c r="O89" s="97">
        <f t="shared" si="57"/>
        <v>2.9040064533476739E-2</v>
      </c>
      <c r="P89" s="73">
        <v>4041</v>
      </c>
      <c r="Q89" s="97">
        <f t="shared" si="58"/>
        <v>5.5918474000522522E-2</v>
      </c>
      <c r="R89" s="73">
        <v>4167</v>
      </c>
      <c r="S89" s="97">
        <f t="shared" si="59"/>
        <v>3.1180400890868487E-2</v>
      </c>
      <c r="T89" s="100">
        <v>4269</v>
      </c>
      <c r="U89" s="97">
        <f t="shared" si="59"/>
        <v>2.4478041756659463E-2</v>
      </c>
      <c r="V89" s="100">
        <v>4371</v>
      </c>
      <c r="W89" s="99">
        <f t="shared" si="59"/>
        <v>2.3893183415319763E-2</v>
      </c>
      <c r="X89" s="69"/>
      <c r="Z89" s="69"/>
      <c r="AB89" s="72"/>
      <c r="AC89" s="71"/>
    </row>
    <row r="90" spans="1:29" x14ac:dyDescent="0.3">
      <c r="A90" s="68" t="s">
        <v>26</v>
      </c>
      <c r="B90" s="89">
        <v>2645</v>
      </c>
      <c r="C90" s="74">
        <f t="shared" si="51"/>
        <v>6.4386317907444646E-2</v>
      </c>
      <c r="D90" s="89">
        <v>2787</v>
      </c>
      <c r="E90" s="74">
        <f t="shared" si="52"/>
        <v>5.3686200378071813E-2</v>
      </c>
      <c r="F90" s="73">
        <v>2981</v>
      </c>
      <c r="G90" s="97">
        <f t="shared" si="53"/>
        <v>6.960889845712237E-2</v>
      </c>
      <c r="H90" s="73">
        <v>3221</v>
      </c>
      <c r="I90" s="97">
        <f t="shared" si="54"/>
        <v>8.050989600805103E-2</v>
      </c>
      <c r="J90" s="73">
        <v>3537</v>
      </c>
      <c r="K90" s="97">
        <f t="shared" si="55"/>
        <v>9.810617820552614E-2</v>
      </c>
      <c r="L90" s="73">
        <v>3687</v>
      </c>
      <c r="M90" s="97">
        <f t="shared" si="56"/>
        <v>4.2408821034775279E-2</v>
      </c>
      <c r="N90" s="73">
        <v>3789</v>
      </c>
      <c r="O90" s="97">
        <f t="shared" si="57"/>
        <v>2.7664768104149751E-2</v>
      </c>
      <c r="P90" s="73">
        <v>4005</v>
      </c>
      <c r="Q90" s="97">
        <f t="shared" si="58"/>
        <v>5.700712589073631E-2</v>
      </c>
      <c r="R90" s="73">
        <v>4131</v>
      </c>
      <c r="S90" s="97">
        <f t="shared" si="59"/>
        <v>3.1460674157303359E-2</v>
      </c>
      <c r="T90" s="100">
        <v>4233</v>
      </c>
      <c r="U90" s="97">
        <f t="shared" si="59"/>
        <v>2.4691358024691468E-2</v>
      </c>
      <c r="V90" s="100">
        <v>4335</v>
      </c>
      <c r="W90" s="99">
        <f t="shared" si="59"/>
        <v>2.4096385542168752E-2</v>
      </c>
      <c r="X90" s="69"/>
      <c r="Z90" s="69"/>
      <c r="AB90" s="72"/>
      <c r="AC90" s="71"/>
    </row>
    <row r="91" spans="1:29" x14ac:dyDescent="0.3">
      <c r="A91" s="68" t="s">
        <v>87</v>
      </c>
      <c r="B91" s="89">
        <v>2649</v>
      </c>
      <c r="C91" s="74">
        <f>B91/V58-1</f>
        <v>6.5995975855130729E-2</v>
      </c>
      <c r="D91" s="89">
        <v>2791</v>
      </c>
      <c r="E91" s="74">
        <f t="shared" si="52"/>
        <v>5.3605134012834954E-2</v>
      </c>
      <c r="F91" s="73">
        <v>2985</v>
      </c>
      <c r="G91" s="97">
        <f t="shared" si="53"/>
        <v>6.95091365102114E-2</v>
      </c>
      <c r="H91" s="73">
        <v>3225</v>
      </c>
      <c r="I91" s="97">
        <f t="shared" si="54"/>
        <v>8.040201005025116E-2</v>
      </c>
      <c r="J91" s="73">
        <v>3547</v>
      </c>
      <c r="K91" s="97">
        <f t="shared" si="55"/>
        <v>9.9844961240310059E-2</v>
      </c>
      <c r="L91" s="73">
        <v>3717</v>
      </c>
      <c r="M91" s="97">
        <f t="shared" si="56"/>
        <v>4.7927826332111678E-2</v>
      </c>
      <c r="N91" s="73">
        <v>3819</v>
      </c>
      <c r="O91" s="97">
        <f t="shared" si="57"/>
        <v>2.7441485068603777E-2</v>
      </c>
      <c r="P91" s="73">
        <v>4017</v>
      </c>
      <c r="Q91" s="97">
        <f t="shared" si="58"/>
        <v>5.1846032992930002E-2</v>
      </c>
      <c r="R91" s="73">
        <v>4143</v>
      </c>
      <c r="S91" s="97">
        <f t="shared" si="59"/>
        <v>3.1366691560866355E-2</v>
      </c>
      <c r="T91" s="100">
        <v>4245</v>
      </c>
      <c r="U91" s="97">
        <f t="shared" si="59"/>
        <v>2.4619840695148554E-2</v>
      </c>
      <c r="V91" s="100">
        <v>4351</v>
      </c>
      <c r="W91" s="99">
        <f t="shared" si="59"/>
        <v>2.4970553592461808E-2</v>
      </c>
      <c r="X91" s="69"/>
      <c r="Z91" s="69"/>
      <c r="AB91" s="72"/>
      <c r="AC91" s="71"/>
    </row>
    <row r="92" spans="1:29" x14ac:dyDescent="0.3">
      <c r="A92" s="68" t="s">
        <v>29</v>
      </c>
      <c r="B92" s="89">
        <v>2625</v>
      </c>
      <c r="C92" s="74">
        <f>B92/V59-1</f>
        <v>6.2322946175637384E-2</v>
      </c>
      <c r="D92" s="89">
        <v>2767</v>
      </c>
      <c r="E92" s="74">
        <f t="shared" si="52"/>
        <v>5.4095238095238196E-2</v>
      </c>
      <c r="F92" s="73">
        <v>2961</v>
      </c>
      <c r="G92" s="97">
        <f t="shared" si="53"/>
        <v>7.0112034694615133E-2</v>
      </c>
      <c r="H92" s="73">
        <v>3205</v>
      </c>
      <c r="I92" s="97">
        <f t="shared" si="54"/>
        <v>8.2404593042890939E-2</v>
      </c>
      <c r="J92" s="73">
        <v>3519</v>
      </c>
      <c r="K92" s="97">
        <f t="shared" si="55"/>
        <v>9.797191887675516E-2</v>
      </c>
      <c r="L92" s="73">
        <v>3669</v>
      </c>
      <c r="M92" s="97">
        <f t="shared" si="56"/>
        <v>4.2625745950554128E-2</v>
      </c>
      <c r="N92" s="73">
        <v>3775</v>
      </c>
      <c r="O92" s="97">
        <f t="shared" si="57"/>
        <v>2.8890705914418113E-2</v>
      </c>
      <c r="P92" s="73">
        <v>3975</v>
      </c>
      <c r="Q92" s="97">
        <f t="shared" si="58"/>
        <v>5.2980132450331174E-2</v>
      </c>
      <c r="R92" s="73">
        <v>4105</v>
      </c>
      <c r="S92" s="97">
        <f t="shared" si="59"/>
        <v>3.2704402515723263E-2</v>
      </c>
      <c r="T92" s="73">
        <v>4223</v>
      </c>
      <c r="U92" s="97">
        <f t="shared" si="59"/>
        <v>2.8745432399512882E-2</v>
      </c>
      <c r="V92" s="100">
        <v>4325</v>
      </c>
      <c r="W92" s="99">
        <f t="shared" si="59"/>
        <v>2.4153445417949282E-2</v>
      </c>
      <c r="X92" s="69"/>
      <c r="Z92" s="69"/>
      <c r="AB92" s="72"/>
      <c r="AC92" s="71"/>
    </row>
    <row r="93" spans="1:29" x14ac:dyDescent="0.3">
      <c r="A93" s="68" t="s">
        <v>30</v>
      </c>
      <c r="B93" s="89">
        <v>2627</v>
      </c>
      <c r="C93" s="74">
        <f>B93/V60-1</f>
        <v>6.3993519643580354E-2</v>
      </c>
      <c r="D93" s="89">
        <v>2775</v>
      </c>
      <c r="E93" s="74">
        <f t="shared" si="52"/>
        <v>5.6338028169014009E-2</v>
      </c>
      <c r="F93" s="73">
        <v>2969</v>
      </c>
      <c r="G93" s="97">
        <f t="shared" si="53"/>
        <v>6.9909909909909862E-2</v>
      </c>
      <c r="H93" s="73">
        <v>3209</v>
      </c>
      <c r="I93" s="97">
        <f t="shared" si="54"/>
        <v>8.0835298080161655E-2</v>
      </c>
      <c r="J93" s="73">
        <v>3531</v>
      </c>
      <c r="K93" s="97">
        <f t="shared" si="55"/>
        <v>0.1003427859146151</v>
      </c>
      <c r="L93" s="73">
        <v>3681</v>
      </c>
      <c r="M93" s="97">
        <f t="shared" si="56"/>
        <v>4.2480883602378894E-2</v>
      </c>
      <c r="N93" s="73">
        <v>3783</v>
      </c>
      <c r="O93" s="97">
        <f t="shared" si="57"/>
        <v>2.7709861450692763E-2</v>
      </c>
      <c r="P93" s="73">
        <v>3990</v>
      </c>
      <c r="Q93" s="97">
        <f t="shared" si="58"/>
        <v>5.4718477398889798E-2</v>
      </c>
      <c r="R93" s="73">
        <v>4116</v>
      </c>
      <c r="S93" s="97">
        <f t="shared" si="59"/>
        <v>3.1578947368421151E-2</v>
      </c>
      <c r="T93" s="73">
        <v>4218</v>
      </c>
      <c r="U93" s="97">
        <f t="shared" si="59"/>
        <v>2.4781341107871668E-2</v>
      </c>
      <c r="V93" s="100">
        <v>4320</v>
      </c>
      <c r="W93" s="99">
        <f t="shared" si="59"/>
        <v>2.4182076813655806E-2</v>
      </c>
      <c r="X93" s="69"/>
      <c r="Z93" s="69"/>
      <c r="AB93" s="72"/>
      <c r="AC93" s="71"/>
    </row>
    <row r="94" spans="1:29" x14ac:dyDescent="0.3">
      <c r="B94" s="89"/>
      <c r="C94" s="74"/>
      <c r="D94" s="89"/>
      <c r="E94" s="74"/>
      <c r="F94" s="73"/>
      <c r="G94" s="97"/>
      <c r="H94" s="73"/>
      <c r="I94" s="97"/>
      <c r="J94" s="73"/>
      <c r="K94" s="97"/>
      <c r="L94" s="73"/>
      <c r="M94" s="97"/>
      <c r="N94" s="73"/>
      <c r="O94" s="97"/>
      <c r="P94" s="73"/>
      <c r="Q94" s="97"/>
      <c r="R94" s="73"/>
      <c r="S94" s="97"/>
      <c r="T94" s="73"/>
      <c r="U94" s="97"/>
      <c r="V94" s="100"/>
      <c r="W94" s="99"/>
      <c r="X94" s="69"/>
      <c r="Z94" s="69"/>
      <c r="AB94" s="72"/>
      <c r="AC94" s="71"/>
    </row>
    <row r="95" spans="1:29" x14ac:dyDescent="0.3">
      <c r="A95" s="68" t="s">
        <v>31</v>
      </c>
      <c r="B95" s="84">
        <v>5062</v>
      </c>
      <c r="C95" s="74">
        <f>B95/V62-1</f>
        <v>7.9778156996586969E-2</v>
      </c>
      <c r="D95" s="84">
        <v>5310</v>
      </c>
      <c r="E95" s="74">
        <f>D95/B95-1</f>
        <v>4.8992493085736832E-2</v>
      </c>
      <c r="F95" s="73">
        <v>5656</v>
      </c>
      <c r="G95" s="97">
        <f>F95/D95-1</f>
        <v>6.5160075329566913E-2</v>
      </c>
      <c r="H95" s="73">
        <v>6062</v>
      </c>
      <c r="I95" s="97">
        <f>H95/F95-1</f>
        <v>7.1782178217821846E-2</v>
      </c>
      <c r="J95" s="73">
        <v>6718.2879999999996</v>
      </c>
      <c r="K95" s="97">
        <f>J95/H95-1</f>
        <v>0.1082626195974925</v>
      </c>
      <c r="L95" s="73">
        <v>7212</v>
      </c>
      <c r="M95" s="97">
        <f>L95/J95-1</f>
        <v>7.3487769503183031E-2</v>
      </c>
      <c r="N95" s="73">
        <v>7555</v>
      </c>
      <c r="O95" s="97">
        <f>N95/L95-1</f>
        <v>4.7559622850804173E-2</v>
      </c>
      <c r="P95" s="73">
        <v>8138</v>
      </c>
      <c r="Q95" s="97">
        <f>P95/N95-1</f>
        <v>7.7167438782263398E-2</v>
      </c>
      <c r="R95" s="73">
        <v>8356</v>
      </c>
      <c r="S95" s="97">
        <f>R95/P95-1</f>
        <v>2.6787908577045938E-2</v>
      </c>
      <c r="T95" s="73">
        <v>8544</v>
      </c>
      <c r="U95" s="97">
        <f>T95/R95-1</f>
        <v>2.2498803255146083E-2</v>
      </c>
      <c r="V95" s="100">
        <v>8664</v>
      </c>
      <c r="W95" s="99">
        <f>V95/T95-1</f>
        <v>1.4044943820224809E-2</v>
      </c>
      <c r="X95" s="69"/>
      <c r="Z95" s="69"/>
      <c r="AB95" s="72"/>
      <c r="AC95" s="71"/>
    </row>
    <row r="96" spans="1:29" x14ac:dyDescent="0.3">
      <c r="A96" s="68" t="s">
        <v>32</v>
      </c>
      <c r="B96" s="89">
        <v>5932</v>
      </c>
      <c r="C96" s="74">
        <f>B96/V63-1</f>
        <v>5.5140519388118037E-2</v>
      </c>
      <c r="D96" s="89">
        <v>6250</v>
      </c>
      <c r="E96" s="74">
        <f>D96/B96-1</f>
        <v>5.3607552258934543E-2</v>
      </c>
      <c r="F96" s="73">
        <v>6850</v>
      </c>
      <c r="G96" s="97">
        <f>F96/D96-1</f>
        <v>9.6000000000000085E-2</v>
      </c>
      <c r="H96" s="73">
        <v>7382</v>
      </c>
      <c r="I96" s="97">
        <f>H96/F96-1</f>
        <v>7.7664233576642427E-2</v>
      </c>
      <c r="J96" s="73">
        <v>8396</v>
      </c>
      <c r="K96" s="97">
        <f>J96/H96-1</f>
        <v>0.13736114874017891</v>
      </c>
      <c r="L96" s="73">
        <v>9092</v>
      </c>
      <c r="M96" s="97">
        <f>L96/J96-1</f>
        <v>8.2896617436874598E-2</v>
      </c>
      <c r="N96" s="73">
        <v>10061.5</v>
      </c>
      <c r="O96" s="97">
        <f>N96/L96-1</f>
        <v>0.10663220413550367</v>
      </c>
      <c r="P96" s="73">
        <v>11003</v>
      </c>
      <c r="Q96" s="97">
        <f>P96/N96-1</f>
        <v>9.3574516722158663E-2</v>
      </c>
      <c r="R96" s="73">
        <v>11948.055</v>
      </c>
      <c r="S96" s="97">
        <f>R96/P96-1</f>
        <v>8.5890666181950515E-2</v>
      </c>
      <c r="T96" s="100">
        <v>12667.5</v>
      </c>
      <c r="U96" s="97">
        <f>T96/R96-1</f>
        <v>6.0214403097407887E-2</v>
      </c>
      <c r="V96" s="100">
        <v>12970</v>
      </c>
      <c r="W96" s="99">
        <f>V96/T96-1</f>
        <v>2.3880007894217403E-2</v>
      </c>
      <c r="X96" s="69"/>
      <c r="Z96" s="69"/>
      <c r="AB96" s="72"/>
      <c r="AC96" s="71"/>
    </row>
    <row r="97" spans="1:29" x14ac:dyDescent="0.3">
      <c r="A97" s="68" t="s">
        <v>33</v>
      </c>
      <c r="B97" s="89">
        <v>5005</v>
      </c>
      <c r="C97" s="74">
        <f>B97/V64-1</f>
        <v>7.2883172561629239E-2</v>
      </c>
      <c r="D97" s="89">
        <v>5255</v>
      </c>
      <c r="E97" s="74">
        <f>D97/B97-1</f>
        <v>4.9950049950050035E-2</v>
      </c>
      <c r="F97" s="73">
        <v>5769</v>
      </c>
      <c r="G97" s="97">
        <f>F97/D97-1</f>
        <v>9.7811607992388305E-2</v>
      </c>
      <c r="H97" s="73">
        <v>6190</v>
      </c>
      <c r="I97" s="97">
        <f>H97/F97-1</f>
        <v>7.2976252383428752E-2</v>
      </c>
      <c r="J97" s="73">
        <v>6718</v>
      </c>
      <c r="K97" s="97">
        <f>J97/H97-1</f>
        <v>8.5298869143780376E-2</v>
      </c>
      <c r="L97" s="73">
        <v>7056</v>
      </c>
      <c r="M97" s="97">
        <f>L97/J97-1</f>
        <v>5.0312593033640995E-2</v>
      </c>
      <c r="N97" s="73">
        <v>7514</v>
      </c>
      <c r="O97" s="97">
        <f>N97/L97-1</f>
        <v>6.4909297052154091E-2</v>
      </c>
      <c r="P97" s="73">
        <v>8024</v>
      </c>
      <c r="Q97" s="97">
        <f>P97/N97-1</f>
        <v>6.7873303167420795E-2</v>
      </c>
      <c r="R97" s="73">
        <v>8326</v>
      </c>
      <c r="S97" s="97">
        <f>R97/P97-1</f>
        <v>3.7637088733798674E-2</v>
      </c>
      <c r="T97" s="73">
        <v>8783</v>
      </c>
      <c r="U97" s="97">
        <f>T97/R97-1</f>
        <v>5.4888301705500853E-2</v>
      </c>
      <c r="V97" s="100">
        <v>8927</v>
      </c>
      <c r="W97" s="99">
        <f>V97/T97-1</f>
        <v>1.6395309119890733E-2</v>
      </c>
      <c r="X97" s="69"/>
      <c r="Z97" s="69"/>
      <c r="AB97" s="72"/>
      <c r="AC97" s="71"/>
    </row>
    <row r="98" spans="1:29" x14ac:dyDescent="0.3">
      <c r="B98" s="90"/>
      <c r="C98" s="90"/>
      <c r="D98" s="90"/>
      <c r="E98" s="90"/>
      <c r="F98" s="90"/>
      <c r="G98" s="90"/>
      <c r="H98" s="90"/>
      <c r="I98" s="90"/>
      <c r="J98" s="90"/>
      <c r="K98" s="90"/>
      <c r="L98" s="90"/>
      <c r="M98" s="90"/>
      <c r="N98" s="90"/>
      <c r="O98" s="90"/>
      <c r="P98" s="90"/>
      <c r="Q98" s="91"/>
      <c r="R98" s="90"/>
      <c r="S98" s="91"/>
      <c r="T98" s="90"/>
      <c r="U98" s="91"/>
      <c r="V98" s="101"/>
      <c r="W98" s="102"/>
      <c r="X98" s="69"/>
      <c r="Z98" s="69"/>
      <c r="AB98" s="72"/>
      <c r="AC98" s="71"/>
    </row>
    <row r="99" spans="1:29" x14ac:dyDescent="0.3">
      <c r="B99" s="84"/>
      <c r="C99" s="74"/>
      <c r="D99" s="84"/>
      <c r="E99" s="74"/>
      <c r="F99" s="73"/>
      <c r="G99" s="97"/>
      <c r="H99" s="73"/>
      <c r="I99" s="97"/>
      <c r="V99" s="103"/>
      <c r="W99" s="103"/>
      <c r="X99" s="69"/>
      <c r="Z99" s="69"/>
      <c r="AB99" s="72"/>
      <c r="AC99" s="71"/>
    </row>
    <row r="100" spans="1:29" x14ac:dyDescent="0.3">
      <c r="A100" s="68" t="s">
        <v>103</v>
      </c>
      <c r="B100" s="84">
        <v>2168</v>
      </c>
      <c r="C100" s="74">
        <f>B100/V67-1</f>
        <v>5.3962080700048709E-2</v>
      </c>
      <c r="D100" s="84">
        <v>2285</v>
      </c>
      <c r="E100" s="74">
        <f>D100/B100-1</f>
        <v>5.3966789667896586E-2</v>
      </c>
      <c r="F100" s="84">
        <v>2399</v>
      </c>
      <c r="G100" s="97">
        <f>F100/D100-1</f>
        <v>4.9890590809628099E-2</v>
      </c>
      <c r="H100" s="84">
        <v>2735</v>
      </c>
      <c r="I100" s="97">
        <f>H100/F100-1</f>
        <v>0.14005835764902042</v>
      </c>
      <c r="J100" s="84">
        <v>2975</v>
      </c>
      <c r="K100" s="97">
        <f>J100/H100-1</f>
        <v>8.7751371115173615E-2</v>
      </c>
      <c r="L100" s="84">
        <v>3146</v>
      </c>
      <c r="M100" s="97">
        <f>L100/J100-1</f>
        <v>5.7478991596638718E-2</v>
      </c>
      <c r="N100" s="84">
        <v>3176</v>
      </c>
      <c r="O100" s="97">
        <f>N100/L100-1</f>
        <v>9.5359186268277885E-3</v>
      </c>
      <c r="P100" s="84">
        <v>3425</v>
      </c>
      <c r="Q100" s="97">
        <f>P100/N100-1</f>
        <v>7.8400503778337516E-2</v>
      </c>
      <c r="R100" s="84">
        <v>3554</v>
      </c>
      <c r="S100" s="97">
        <f>R100/P100-1</f>
        <v>3.7664233576642392E-2</v>
      </c>
      <c r="T100" s="84">
        <v>3647</v>
      </c>
      <c r="U100" s="97">
        <f>T100/R100-1</f>
        <v>2.6167698368036119E-2</v>
      </c>
      <c r="V100" s="92">
        <v>3737</v>
      </c>
      <c r="W100" s="99">
        <f>V100/T100-1</f>
        <v>2.4677817384151313E-2</v>
      </c>
      <c r="X100" s="75"/>
      <c r="Y100" s="70"/>
      <c r="Z100" s="75"/>
      <c r="AB100" s="72"/>
      <c r="AC100" s="71"/>
    </row>
    <row r="101" spans="1:29" x14ac:dyDescent="0.3">
      <c r="A101" s="68" t="s">
        <v>84</v>
      </c>
      <c r="B101" s="90">
        <f>AVERAGE(B74:B79,B95:B97)</f>
        <v>5226.666666666667</v>
      </c>
      <c r="C101" s="91">
        <f>B101/V68-1</f>
        <v>7.9716299033672389E-2</v>
      </c>
      <c r="D101" s="90">
        <f>AVERAGE(D74:D79,D95:D97)</f>
        <v>5524</v>
      </c>
      <c r="E101" s="91">
        <f>D101/B101-1</f>
        <v>5.6887755102040805E-2</v>
      </c>
      <c r="F101" s="90">
        <f>AVERAGE(F74:F79,F95:F97)</f>
        <v>5926.4444444444443</v>
      </c>
      <c r="G101" s="91">
        <f>F101/D101-1</f>
        <v>7.2853809638748102E-2</v>
      </c>
      <c r="H101" s="90">
        <f>AVERAGE(H74:H79,H95:H97)</f>
        <v>6358.2222222222226</v>
      </c>
      <c r="I101" s="91">
        <f>H101/F101-1</f>
        <v>7.2856125089054702E-2</v>
      </c>
      <c r="J101" s="90">
        <f>AVERAGE(J74:J79,J95:J97)</f>
        <v>6978.8097777777775</v>
      </c>
      <c r="K101" s="91">
        <f>J101/H101-1</f>
        <v>9.7603942401789379E-2</v>
      </c>
      <c r="L101" s="90">
        <f>AVERAGE(L74:L79,L95:L97)</f>
        <v>7405.666666666667</v>
      </c>
      <c r="M101" s="97">
        <f>L101/J101-1</f>
        <v>6.1164711817780937E-2</v>
      </c>
      <c r="N101" s="90">
        <f>AVERAGE(N74:N79,N95:N97)</f>
        <v>7832.7222222222226</v>
      </c>
      <c r="O101" s="97">
        <f>N101/L101-1</f>
        <v>5.7666051522107686E-2</v>
      </c>
      <c r="P101" s="90">
        <f>AVERAGE(P74:P79,P95:P97)</f>
        <v>8331.3333333333339</v>
      </c>
      <c r="Q101" s="97">
        <f>P101/N101-1</f>
        <v>6.3657448453425358E-2</v>
      </c>
      <c r="R101" s="90">
        <f>AVERAGE(R74:R79,R95:R97)</f>
        <v>8689.5616666666665</v>
      </c>
      <c r="S101" s="97">
        <f>R101/P101-1</f>
        <v>4.2997719452668504E-2</v>
      </c>
      <c r="T101" s="90">
        <f>AVERAGE(T74:T79,T95:T97)</f>
        <v>8979.3333333333339</v>
      </c>
      <c r="U101" s="97">
        <f>T101/R101-1</f>
        <v>3.3347098252175078E-2</v>
      </c>
      <c r="V101" s="101">
        <f>AVERAGE(V74:V79,V95:V97)</f>
        <v>9233.2222222222226</v>
      </c>
      <c r="W101" s="99">
        <f>V101/T101-1</f>
        <v>2.8274803870616427E-2</v>
      </c>
      <c r="X101" s="75"/>
      <c r="Y101" s="70"/>
      <c r="Z101" s="75"/>
      <c r="AB101" s="72"/>
      <c r="AC101" s="71"/>
    </row>
    <row r="102" spans="1:29" x14ac:dyDescent="0.3">
      <c r="A102" s="68" t="s">
        <v>83</v>
      </c>
      <c r="B102" s="90">
        <f>AVERAGE(B81:B93)</f>
        <v>2628.0769230769229</v>
      </c>
      <c r="C102" s="91">
        <f>B102/V69-1</f>
        <v>5.8952980194030058E-2</v>
      </c>
      <c r="D102" s="90">
        <f>AVERAGE(D81:D93)</f>
        <v>2773.1538461538462</v>
      </c>
      <c r="E102" s="91">
        <f>D102/B102-1</f>
        <v>5.5202692814283694E-2</v>
      </c>
      <c r="F102" s="90">
        <f>AVERAGE(F81:F93)</f>
        <v>2967.6153846153848</v>
      </c>
      <c r="G102" s="91">
        <f>F102/D102-1</f>
        <v>7.0122881473468235E-2</v>
      </c>
      <c r="H102" s="90">
        <f>AVERAGE(H81:H93)</f>
        <v>3211.1538461538462</v>
      </c>
      <c r="I102" s="91">
        <f>H102/F102-1</f>
        <v>8.2065372352834398E-2</v>
      </c>
      <c r="J102" s="90">
        <f>AVERAGE(J81:J93)</f>
        <v>3531.8461538461538</v>
      </c>
      <c r="K102" s="91">
        <f>J102/H102-1</f>
        <v>9.9868247694334666E-2</v>
      </c>
      <c r="L102" s="90">
        <f>AVERAGE(L81:L93)</f>
        <v>3685.6923076923076</v>
      </c>
      <c r="M102" s="97">
        <f>L102/J102-1</f>
        <v>4.3559698566886018E-2</v>
      </c>
      <c r="N102" s="90">
        <f>AVERAGE(N81:N93)</f>
        <v>3786.9230769230771</v>
      </c>
      <c r="O102" s="97">
        <f>N102/L102-1</f>
        <v>2.7465876361814967E-2</v>
      </c>
      <c r="P102" s="90">
        <f>AVERAGE(P81:P93)</f>
        <v>3991.9230769230771</v>
      </c>
      <c r="Q102" s="97">
        <f>P102/N102-1</f>
        <v>5.413365833841155E-2</v>
      </c>
      <c r="R102" s="90">
        <f>AVERAGE(R81:R93)</f>
        <v>4121.3846153846152</v>
      </c>
      <c r="S102" s="97">
        <f>R102/P102-1</f>
        <v>3.243087002601408E-2</v>
      </c>
      <c r="T102" s="90">
        <f>AVERAGE(T81:T93)</f>
        <v>4226.4615384615381</v>
      </c>
      <c r="U102" s="97">
        <f>T102/R102-1</f>
        <v>2.5495539213856278E-2</v>
      </c>
      <c r="V102" s="101">
        <f>AVERAGE(V81:V93)</f>
        <v>4335.3846153846152</v>
      </c>
      <c r="W102" s="99">
        <f>V102/T102-1</f>
        <v>2.5771694816540514E-2</v>
      </c>
      <c r="X102" s="75"/>
      <c r="Y102" s="70"/>
      <c r="Z102" s="75"/>
    </row>
    <row r="103" spans="1:29" x14ac:dyDescent="0.3">
      <c r="C103" s="97"/>
      <c r="E103" s="97"/>
      <c r="G103" s="97"/>
      <c r="I103" s="97"/>
      <c r="K103" s="97"/>
      <c r="M103" s="97"/>
      <c r="O103" s="97"/>
      <c r="Q103" s="97"/>
      <c r="S103" s="97"/>
      <c r="T103" s="97"/>
      <c r="U103" s="97"/>
      <c r="W103" s="97"/>
    </row>
    <row r="104" spans="1:29" x14ac:dyDescent="0.3">
      <c r="S104" s="97"/>
      <c r="T104" s="97"/>
      <c r="U104" s="97"/>
    </row>
    <row r="105" spans="1:29" x14ac:dyDescent="0.3">
      <c r="C105" s="85" t="s">
        <v>1</v>
      </c>
      <c r="E105" s="85" t="s">
        <v>1</v>
      </c>
      <c r="G105" s="85" t="s">
        <v>1</v>
      </c>
      <c r="I105" s="85" t="s">
        <v>1</v>
      </c>
      <c r="K105" s="85" t="s">
        <v>1</v>
      </c>
      <c r="M105" s="85" t="s">
        <v>1</v>
      </c>
      <c r="O105" s="85" t="s">
        <v>1</v>
      </c>
      <c r="Q105" s="85" t="s">
        <v>1</v>
      </c>
      <c r="X105" s="69"/>
      <c r="Z105" s="69"/>
      <c r="AB105" s="72"/>
      <c r="AC105" s="71"/>
    </row>
    <row r="106" spans="1:29" x14ac:dyDescent="0.3">
      <c r="B106" s="86" t="s">
        <v>110</v>
      </c>
      <c r="C106" s="86" t="s">
        <v>2</v>
      </c>
      <c r="D106" s="86" t="s">
        <v>111</v>
      </c>
      <c r="E106" s="86" t="s">
        <v>2</v>
      </c>
      <c r="F106" s="98" t="s">
        <v>112</v>
      </c>
      <c r="G106" s="98" t="s">
        <v>2</v>
      </c>
      <c r="H106" s="98" t="s">
        <v>113</v>
      </c>
      <c r="I106" s="98" t="s">
        <v>2</v>
      </c>
      <c r="J106" s="98" t="s">
        <v>114</v>
      </c>
      <c r="K106" s="98" t="s">
        <v>2</v>
      </c>
      <c r="L106" s="98" t="s">
        <v>116</v>
      </c>
      <c r="M106" s="98" t="s">
        <v>2</v>
      </c>
      <c r="N106" s="98" t="s">
        <v>117</v>
      </c>
      <c r="O106" s="98" t="s">
        <v>2</v>
      </c>
      <c r="P106" s="98" t="s">
        <v>120</v>
      </c>
      <c r="Q106" s="98" t="s">
        <v>2</v>
      </c>
      <c r="R106" s="98"/>
      <c r="S106" s="98"/>
      <c r="T106" s="98"/>
      <c r="U106" s="98"/>
      <c r="V106" s="86"/>
      <c r="W106" s="98"/>
      <c r="X106" s="69"/>
      <c r="Z106" s="69"/>
      <c r="AB106" s="72"/>
      <c r="AC106" s="71"/>
    </row>
    <row r="107" spans="1:29" x14ac:dyDescent="0.3">
      <c r="A107" s="68" t="s">
        <v>11</v>
      </c>
      <c r="B107" s="84">
        <v>8471</v>
      </c>
      <c r="C107" s="74">
        <f>B107/V74-1</f>
        <v>2.9908814589665544E-2</v>
      </c>
      <c r="D107" s="84">
        <v>8627</v>
      </c>
      <c r="E107" s="74">
        <f t="shared" ref="E107:E112" si="60">D107/B107-1</f>
        <v>1.8415771455554175E-2</v>
      </c>
      <c r="F107" s="92">
        <v>8627</v>
      </c>
      <c r="G107" s="97">
        <f t="shared" ref="G107:G112" si="61">F107/D107-1</f>
        <v>0</v>
      </c>
      <c r="H107" s="84">
        <v>8761</v>
      </c>
      <c r="I107" s="97">
        <f t="shared" ref="I107:I112" si="62">H107/F107-1</f>
        <v>1.553263011475603E-2</v>
      </c>
      <c r="J107" s="84">
        <v>8761</v>
      </c>
      <c r="K107" s="97">
        <f t="shared" ref="K107:K112" si="63">J107/H107-1</f>
        <v>0</v>
      </c>
      <c r="L107" s="84">
        <v>9023</v>
      </c>
      <c r="M107" s="97">
        <f>L107/J107-1</f>
        <v>2.9905261956397755E-2</v>
      </c>
      <c r="N107" s="92">
        <v>9384</v>
      </c>
      <c r="O107" s="97">
        <f>N107/L107-1</f>
        <v>4.0008866230743623E-2</v>
      </c>
      <c r="P107" s="92">
        <v>9852</v>
      </c>
      <c r="Q107" s="97">
        <f>P107/N107-1</f>
        <v>4.9872122762148363E-2</v>
      </c>
      <c r="R107" s="84"/>
      <c r="S107" s="97"/>
      <c r="T107" s="92"/>
      <c r="U107" s="97"/>
      <c r="V107" s="92"/>
      <c r="W107" s="99"/>
      <c r="X107" s="69"/>
      <c r="Z107" s="69"/>
      <c r="AB107" s="72"/>
      <c r="AC107" s="71"/>
    </row>
    <row r="108" spans="1:29" x14ac:dyDescent="0.3">
      <c r="A108" s="68" t="s">
        <v>12</v>
      </c>
      <c r="B108" s="89">
        <v>9277</v>
      </c>
      <c r="C108" s="74">
        <f t="shared" ref="C108:C111" si="64">B108/V75-1</f>
        <v>2.9062673322240773E-2</v>
      </c>
      <c r="D108" s="89">
        <v>9491</v>
      </c>
      <c r="E108" s="74">
        <f t="shared" si="60"/>
        <v>2.306780209119319E-2</v>
      </c>
      <c r="F108" s="100">
        <v>9491</v>
      </c>
      <c r="G108" s="97">
        <f t="shared" si="61"/>
        <v>0</v>
      </c>
      <c r="H108" s="73">
        <v>9674</v>
      </c>
      <c r="I108" s="97">
        <f t="shared" si="62"/>
        <v>1.928142450742798E-2</v>
      </c>
      <c r="J108" s="73">
        <v>9674</v>
      </c>
      <c r="K108" s="97">
        <f t="shared" si="63"/>
        <v>0</v>
      </c>
      <c r="L108" s="73">
        <v>9950</v>
      </c>
      <c r="M108" s="97">
        <f t="shared" ref="M108:M112" si="65">L108/J108-1</f>
        <v>2.8530080628488719E-2</v>
      </c>
      <c r="N108" s="100">
        <v>10472</v>
      </c>
      <c r="O108" s="97">
        <f t="shared" ref="O108:O112" si="66">N108/L108-1</f>
        <v>5.246231155778891E-2</v>
      </c>
      <c r="P108" s="100">
        <v>10994</v>
      </c>
      <c r="Q108" s="97">
        <f t="shared" ref="Q108:Q112" si="67">P108/N108-1</f>
        <v>4.9847211611917519E-2</v>
      </c>
      <c r="R108" s="100"/>
      <c r="S108" s="97"/>
      <c r="T108" s="100"/>
      <c r="U108" s="97"/>
      <c r="V108" s="93"/>
      <c r="W108" s="99"/>
      <c r="X108" s="69"/>
      <c r="Z108" s="69"/>
      <c r="AB108" s="72"/>
      <c r="AC108" s="71"/>
    </row>
    <row r="109" spans="1:29" x14ac:dyDescent="0.3">
      <c r="A109" s="68" t="s">
        <v>13</v>
      </c>
      <c r="B109" s="89">
        <v>9206</v>
      </c>
      <c r="C109" s="74">
        <f t="shared" si="64"/>
        <v>2.8833258828788511E-2</v>
      </c>
      <c r="D109" s="89">
        <v>9424</v>
      </c>
      <c r="E109" s="74">
        <f t="shared" si="60"/>
        <v>2.3680208559635041E-2</v>
      </c>
      <c r="F109" s="100">
        <v>9424</v>
      </c>
      <c r="G109" s="97">
        <f t="shared" si="61"/>
        <v>0</v>
      </c>
      <c r="H109" s="100">
        <v>9592</v>
      </c>
      <c r="I109" s="97">
        <f t="shared" si="62"/>
        <v>1.7826825127334356E-2</v>
      </c>
      <c r="J109" s="73">
        <v>9592</v>
      </c>
      <c r="K109" s="97">
        <f t="shared" si="63"/>
        <v>0</v>
      </c>
      <c r="L109" s="73">
        <v>9878</v>
      </c>
      <c r="M109" s="97">
        <f t="shared" si="65"/>
        <v>2.9816513761467878E-2</v>
      </c>
      <c r="N109" s="100">
        <v>10396</v>
      </c>
      <c r="O109" s="97">
        <f t="shared" si="66"/>
        <v>5.2439765134642657E-2</v>
      </c>
      <c r="P109" s="100">
        <v>11071</v>
      </c>
      <c r="Q109" s="97">
        <f t="shared" si="67"/>
        <v>6.4928818776452513E-2</v>
      </c>
      <c r="R109" s="73"/>
      <c r="S109" s="97"/>
      <c r="T109" s="100"/>
      <c r="U109" s="97"/>
      <c r="V109" s="93"/>
      <c r="W109" s="99"/>
      <c r="X109" s="69"/>
      <c r="Z109" s="69"/>
      <c r="AB109" s="72"/>
      <c r="AC109" s="71"/>
    </row>
    <row r="110" spans="1:29" x14ac:dyDescent="0.3">
      <c r="A110" s="68" t="s">
        <v>14</v>
      </c>
      <c r="B110" s="89">
        <v>8007</v>
      </c>
      <c r="C110" s="74">
        <f t="shared" si="64"/>
        <v>2.9706790123456894E-2</v>
      </c>
      <c r="D110" s="89">
        <v>8183</v>
      </c>
      <c r="E110" s="74">
        <f t="shared" si="60"/>
        <v>2.1980766829024612E-2</v>
      </c>
      <c r="F110" s="100">
        <v>8183</v>
      </c>
      <c r="G110" s="97">
        <f t="shared" si="61"/>
        <v>0</v>
      </c>
      <c r="H110" s="73">
        <v>8335</v>
      </c>
      <c r="I110" s="97">
        <f t="shared" si="62"/>
        <v>1.8575094708542128E-2</v>
      </c>
      <c r="J110" s="73">
        <v>8335</v>
      </c>
      <c r="K110" s="97">
        <f t="shared" si="63"/>
        <v>0</v>
      </c>
      <c r="L110" s="73">
        <v>8571.02</v>
      </c>
      <c r="M110" s="97">
        <f t="shared" si="65"/>
        <v>2.8316736652669539E-2</v>
      </c>
      <c r="N110" s="100">
        <v>8981</v>
      </c>
      <c r="O110" s="97">
        <f t="shared" si="66"/>
        <v>4.7833280053015903E-2</v>
      </c>
      <c r="P110" s="100">
        <v>9438</v>
      </c>
      <c r="Q110" s="97">
        <f t="shared" si="67"/>
        <v>5.0885202093308157E-2</v>
      </c>
      <c r="R110" s="73"/>
      <c r="S110" s="97"/>
      <c r="T110" s="100"/>
      <c r="U110" s="97"/>
      <c r="V110" s="93"/>
      <c r="W110" s="99"/>
      <c r="X110" s="69"/>
      <c r="Z110" s="69"/>
      <c r="AB110" s="72"/>
      <c r="AC110" s="71"/>
    </row>
    <row r="111" spans="1:29" ht="16.5" x14ac:dyDescent="0.3">
      <c r="A111" s="68" t="s">
        <v>118</v>
      </c>
      <c r="B111" s="89">
        <v>9103</v>
      </c>
      <c r="C111" s="74">
        <f t="shared" si="64"/>
        <v>2.5921334385213601E-2</v>
      </c>
      <c r="D111" s="89">
        <v>9318</v>
      </c>
      <c r="E111" s="74">
        <f t="shared" si="60"/>
        <v>2.3618587278918968E-2</v>
      </c>
      <c r="F111" s="100">
        <v>9828</v>
      </c>
      <c r="G111" s="97">
        <f t="shared" si="61"/>
        <v>5.4732775273663936E-2</v>
      </c>
      <c r="H111" s="73">
        <v>10000</v>
      </c>
      <c r="I111" s="97">
        <f t="shared" si="62"/>
        <v>1.7501017501017513E-2</v>
      </c>
      <c r="J111" s="73">
        <v>10000</v>
      </c>
      <c r="K111" s="97">
        <f t="shared" si="63"/>
        <v>0</v>
      </c>
      <c r="L111" s="73">
        <v>10293</v>
      </c>
      <c r="M111" s="97">
        <f t="shared" si="65"/>
        <v>2.9300000000000104E-2</v>
      </c>
      <c r="N111" s="100">
        <v>11376</v>
      </c>
      <c r="O111" s="97">
        <f>N111/L111-1</f>
        <v>0.1052171378606821</v>
      </c>
      <c r="P111" s="100">
        <v>11926</v>
      </c>
      <c r="Q111" s="97">
        <f t="shared" si="67"/>
        <v>4.8347398030942346E-2</v>
      </c>
      <c r="R111" s="100"/>
      <c r="S111" s="97"/>
      <c r="T111" s="100"/>
      <c r="U111" s="97"/>
      <c r="V111" s="93"/>
      <c r="W111" s="99"/>
      <c r="X111" s="69"/>
      <c r="Z111" s="69"/>
      <c r="AB111" s="72"/>
      <c r="AC111" s="71"/>
    </row>
    <row r="112" spans="1:29" x14ac:dyDescent="0.3">
      <c r="A112" s="68" t="s">
        <v>16</v>
      </c>
      <c r="B112" s="89">
        <v>9701</v>
      </c>
      <c r="C112" s="74">
        <f>B112/V79-1</f>
        <v>0</v>
      </c>
      <c r="D112" s="89">
        <v>9924</v>
      </c>
      <c r="E112" s="74">
        <f t="shared" si="60"/>
        <v>2.2987320894753083E-2</v>
      </c>
      <c r="F112" s="100">
        <v>9924</v>
      </c>
      <c r="G112" s="97">
        <f t="shared" si="61"/>
        <v>0</v>
      </c>
      <c r="H112" s="73">
        <v>10056</v>
      </c>
      <c r="I112" s="97">
        <f t="shared" si="62"/>
        <v>1.330108827085863E-2</v>
      </c>
      <c r="J112" s="73">
        <v>10056</v>
      </c>
      <c r="K112" s="97">
        <f t="shared" si="63"/>
        <v>0</v>
      </c>
      <c r="L112" s="73">
        <v>10344</v>
      </c>
      <c r="M112" s="97">
        <f t="shared" si="65"/>
        <v>2.8639618138424749E-2</v>
      </c>
      <c r="N112" s="100">
        <v>10728</v>
      </c>
      <c r="O112" s="97">
        <f t="shared" si="66"/>
        <v>3.7122969837587005E-2</v>
      </c>
      <c r="P112" s="100">
        <v>11256</v>
      </c>
      <c r="Q112" s="97">
        <f t="shared" si="67"/>
        <v>4.9217002237136542E-2</v>
      </c>
      <c r="R112" s="73"/>
      <c r="S112" s="97"/>
      <c r="T112" s="100"/>
      <c r="U112" s="97"/>
      <c r="V112" s="93"/>
      <c r="W112" s="99"/>
      <c r="X112" s="69"/>
      <c r="Z112" s="69"/>
      <c r="AB112" s="72"/>
      <c r="AC112" s="71"/>
    </row>
    <row r="113" spans="1:29" x14ac:dyDescent="0.3">
      <c r="B113" s="89"/>
      <c r="C113" s="74"/>
      <c r="D113" s="89"/>
      <c r="E113" s="74"/>
      <c r="F113" s="108"/>
      <c r="G113" s="97"/>
      <c r="H113" s="73"/>
      <c r="I113" s="97"/>
      <c r="J113" s="73"/>
      <c r="K113" s="97"/>
      <c r="L113" s="73"/>
      <c r="M113" s="97"/>
      <c r="N113" s="73"/>
      <c r="O113" s="97"/>
      <c r="P113" s="100"/>
      <c r="Q113" s="97"/>
      <c r="R113" s="73"/>
      <c r="S113" s="97"/>
      <c r="T113" s="100"/>
      <c r="U113" s="97"/>
      <c r="V113" s="100"/>
      <c r="W113" s="99"/>
      <c r="X113" s="69"/>
      <c r="Z113" s="69"/>
      <c r="AB113" s="72"/>
      <c r="AC113" s="71"/>
    </row>
    <row r="114" spans="1:29" x14ac:dyDescent="0.3">
      <c r="A114" s="68" t="s">
        <v>17</v>
      </c>
      <c r="B114" s="94">
        <v>4459</v>
      </c>
      <c r="C114" s="74">
        <f t="shared" ref="C114:C126" si="68">B114/V81-1</f>
        <v>2.4821880027579901E-2</v>
      </c>
      <c r="D114" s="94">
        <v>4568</v>
      </c>
      <c r="E114" s="74">
        <f t="shared" ref="E114:E126" si="69">D114/B114-1</f>
        <v>2.4444942812289705E-2</v>
      </c>
      <c r="F114" s="73">
        <v>4568</v>
      </c>
      <c r="G114" s="97">
        <f t="shared" ref="G114:G126" si="70">F114/D114-1</f>
        <v>0</v>
      </c>
      <c r="H114" s="73">
        <v>4652</v>
      </c>
      <c r="I114" s="97">
        <f t="shared" ref="I114:I126" si="71">H114/F114-1</f>
        <v>1.8388791593695331E-2</v>
      </c>
      <c r="J114" s="73">
        <v>4652</v>
      </c>
      <c r="K114" s="97">
        <f t="shared" ref="K114:K126" si="72">J114/H114-1</f>
        <v>0</v>
      </c>
      <c r="L114" s="73">
        <v>4778</v>
      </c>
      <c r="M114" s="97">
        <f>L114/J114-1</f>
        <v>2.7085124677558081E-2</v>
      </c>
      <c r="N114" s="73">
        <v>5012</v>
      </c>
      <c r="O114" s="97">
        <f>N114/L114-1</f>
        <v>4.8974466303892905E-2</v>
      </c>
      <c r="P114" s="100">
        <v>5174</v>
      </c>
      <c r="Q114" s="97">
        <f>P114/N114-1</f>
        <v>3.2322426177174846E-2</v>
      </c>
      <c r="R114" s="73"/>
      <c r="S114" s="97"/>
      <c r="T114" s="100"/>
      <c r="U114" s="97"/>
      <c r="V114" s="100"/>
      <c r="W114" s="99"/>
      <c r="X114" s="69"/>
      <c r="Z114" s="69"/>
      <c r="AB114" s="72"/>
      <c r="AC114" s="71"/>
    </row>
    <row r="115" spans="1:29" x14ac:dyDescent="0.3">
      <c r="A115" s="68" t="s">
        <v>18</v>
      </c>
      <c r="B115" s="89">
        <v>4439</v>
      </c>
      <c r="C115" s="74">
        <f t="shared" si="68"/>
        <v>2.4936504271530824E-2</v>
      </c>
      <c r="D115" s="89">
        <v>4548</v>
      </c>
      <c r="E115" s="74">
        <f t="shared" si="69"/>
        <v>2.4555079972966798E-2</v>
      </c>
      <c r="F115" s="73">
        <v>4548</v>
      </c>
      <c r="G115" s="97">
        <f t="shared" si="70"/>
        <v>0</v>
      </c>
      <c r="H115" s="73">
        <v>4632</v>
      </c>
      <c r="I115" s="97">
        <f t="shared" si="71"/>
        <v>1.846965699208436E-2</v>
      </c>
      <c r="J115" s="73">
        <v>4632</v>
      </c>
      <c r="K115" s="97">
        <f t="shared" si="72"/>
        <v>0</v>
      </c>
      <c r="L115" s="73">
        <v>4758</v>
      </c>
      <c r="M115" s="97">
        <f t="shared" ref="M115:M126" si="73">L115/J115-1</f>
        <v>2.72020725388602E-2</v>
      </c>
      <c r="N115" s="73">
        <v>5002</v>
      </c>
      <c r="O115" s="97">
        <f t="shared" ref="O115:O126" si="74">N115/L115-1</f>
        <v>5.1282051282051322E-2</v>
      </c>
      <c r="P115" s="100">
        <v>5164</v>
      </c>
      <c r="Q115" s="97">
        <f t="shared" ref="Q115:Q126" si="75">P115/N115-1</f>
        <v>3.2387045181927254E-2</v>
      </c>
      <c r="R115" s="73"/>
      <c r="S115" s="97"/>
      <c r="T115" s="100"/>
      <c r="U115" s="97"/>
      <c r="V115" s="100"/>
      <c r="W115" s="99"/>
      <c r="X115" s="69"/>
      <c r="Z115" s="69"/>
      <c r="AB115" s="72"/>
      <c r="AC115" s="71"/>
    </row>
    <row r="116" spans="1:29" x14ac:dyDescent="0.3">
      <c r="A116" s="68" t="s">
        <v>19</v>
      </c>
      <c r="B116" s="89">
        <v>4473</v>
      </c>
      <c r="C116" s="74">
        <f t="shared" si="68"/>
        <v>2.6152787336545025E-2</v>
      </c>
      <c r="D116" s="89">
        <v>4582</v>
      </c>
      <c r="E116" s="74">
        <f t="shared" si="69"/>
        <v>2.4368432819137142E-2</v>
      </c>
      <c r="F116" s="73">
        <v>4582</v>
      </c>
      <c r="G116" s="97">
        <f t="shared" si="70"/>
        <v>0</v>
      </c>
      <c r="H116" s="73">
        <v>4666</v>
      </c>
      <c r="I116" s="97">
        <f t="shared" si="71"/>
        <v>1.8332605848974337E-2</v>
      </c>
      <c r="J116" s="73">
        <v>4666</v>
      </c>
      <c r="K116" s="97">
        <f t="shared" si="72"/>
        <v>0</v>
      </c>
      <c r="L116" s="73">
        <v>4792</v>
      </c>
      <c r="M116" s="97">
        <f t="shared" si="73"/>
        <v>2.700385769395619E-2</v>
      </c>
      <c r="N116" s="73">
        <v>5028</v>
      </c>
      <c r="O116" s="97">
        <f t="shared" si="74"/>
        <v>4.9248747913188673E-2</v>
      </c>
      <c r="P116" s="100">
        <v>5190</v>
      </c>
      <c r="Q116" s="97">
        <f t="shared" si="75"/>
        <v>3.2219570405727982E-2</v>
      </c>
      <c r="R116" s="73"/>
      <c r="S116" s="97"/>
      <c r="T116" s="100"/>
      <c r="U116" s="97"/>
      <c r="V116" s="100"/>
      <c r="W116" s="99"/>
      <c r="X116" s="69"/>
      <c r="Z116" s="69"/>
      <c r="AB116" s="72"/>
      <c r="AC116" s="71"/>
    </row>
    <row r="117" spans="1:29" x14ac:dyDescent="0.3">
      <c r="A117" s="68" t="s">
        <v>20</v>
      </c>
      <c r="B117" s="89">
        <v>4439</v>
      </c>
      <c r="C117" s="74">
        <f t="shared" si="68"/>
        <v>2.4936504271530824E-2</v>
      </c>
      <c r="D117" s="89">
        <v>4548</v>
      </c>
      <c r="E117" s="74">
        <f t="shared" si="69"/>
        <v>2.4555079972966798E-2</v>
      </c>
      <c r="F117" s="73">
        <v>4548</v>
      </c>
      <c r="G117" s="97">
        <f t="shared" si="70"/>
        <v>0</v>
      </c>
      <c r="H117" s="73">
        <v>4632</v>
      </c>
      <c r="I117" s="97">
        <f t="shared" si="71"/>
        <v>1.846965699208436E-2</v>
      </c>
      <c r="J117" s="73">
        <v>4632</v>
      </c>
      <c r="K117" s="97">
        <f t="shared" si="72"/>
        <v>0</v>
      </c>
      <c r="L117" s="73">
        <v>4768</v>
      </c>
      <c r="M117" s="97">
        <f t="shared" si="73"/>
        <v>2.9360967184801412E-2</v>
      </c>
      <c r="N117" s="73">
        <v>4998</v>
      </c>
      <c r="O117" s="97">
        <f t="shared" si="74"/>
        <v>4.8238255033556943E-2</v>
      </c>
      <c r="P117" s="100">
        <v>5160</v>
      </c>
      <c r="Q117" s="97">
        <f t="shared" si="75"/>
        <v>3.2412965186074505E-2</v>
      </c>
      <c r="R117" s="73"/>
      <c r="S117" s="97"/>
      <c r="T117" s="100"/>
      <c r="U117" s="97"/>
      <c r="V117" s="100"/>
      <c r="W117" s="99"/>
      <c r="X117" s="69"/>
      <c r="Z117" s="69"/>
      <c r="AB117" s="72"/>
      <c r="AC117" s="71"/>
    </row>
    <row r="118" spans="1:29" x14ac:dyDescent="0.3">
      <c r="A118" s="68" t="s">
        <v>21</v>
      </c>
      <c r="B118" s="89">
        <v>4425</v>
      </c>
      <c r="C118" s="74">
        <f t="shared" si="68"/>
        <v>2.5017373175816537E-2</v>
      </c>
      <c r="D118" s="89">
        <v>4534</v>
      </c>
      <c r="E118" s="74">
        <f t="shared" si="69"/>
        <v>2.4632768361581903E-2</v>
      </c>
      <c r="F118" s="73">
        <v>4534</v>
      </c>
      <c r="G118" s="97">
        <f t="shared" si="70"/>
        <v>0</v>
      </c>
      <c r="H118" s="73">
        <v>4618</v>
      </c>
      <c r="I118" s="97">
        <f t="shared" si="71"/>
        <v>1.8526687251874785E-2</v>
      </c>
      <c r="J118" s="73">
        <v>4618</v>
      </c>
      <c r="K118" s="97">
        <f t="shared" si="72"/>
        <v>0</v>
      </c>
      <c r="L118" s="73">
        <v>4744</v>
      </c>
      <c r="M118" s="97">
        <f t="shared" si="73"/>
        <v>2.7284538761368493E-2</v>
      </c>
      <c r="N118" s="73">
        <v>4980</v>
      </c>
      <c r="O118" s="97">
        <f t="shared" si="74"/>
        <v>4.9747048903878488E-2</v>
      </c>
      <c r="P118" s="100">
        <v>5152</v>
      </c>
      <c r="Q118" s="97">
        <f t="shared" si="75"/>
        <v>3.4538152610441797E-2</v>
      </c>
      <c r="R118" s="73"/>
      <c r="S118" s="97"/>
      <c r="T118" s="100"/>
      <c r="U118" s="97"/>
      <c r="V118" s="100"/>
      <c r="W118" s="99"/>
      <c r="X118" s="69"/>
      <c r="Z118" s="69"/>
      <c r="AB118" s="72"/>
      <c r="AC118" s="71"/>
    </row>
    <row r="119" spans="1:29" x14ac:dyDescent="0.3">
      <c r="A119" s="68" t="s">
        <v>22</v>
      </c>
      <c r="B119" s="89">
        <v>4445</v>
      </c>
      <c r="C119" s="74">
        <f t="shared" si="68"/>
        <v>2.4429592071905981E-2</v>
      </c>
      <c r="D119" s="89">
        <v>4554</v>
      </c>
      <c r="E119" s="74">
        <f t="shared" si="69"/>
        <v>2.4521934758155339E-2</v>
      </c>
      <c r="F119" s="73">
        <v>4554</v>
      </c>
      <c r="G119" s="97">
        <f t="shared" si="70"/>
        <v>0</v>
      </c>
      <c r="H119" s="73">
        <v>4638</v>
      </c>
      <c r="I119" s="97">
        <f t="shared" si="71"/>
        <v>1.8445322793148922E-2</v>
      </c>
      <c r="J119" s="73">
        <v>4638</v>
      </c>
      <c r="K119" s="97">
        <f t="shared" si="72"/>
        <v>0</v>
      </c>
      <c r="L119" s="73">
        <v>4764</v>
      </c>
      <c r="M119" s="97">
        <f t="shared" si="73"/>
        <v>2.7166882276843385E-2</v>
      </c>
      <c r="N119" s="73">
        <v>4978</v>
      </c>
      <c r="O119" s="97">
        <f t="shared" si="74"/>
        <v>4.4920235096557404E-2</v>
      </c>
      <c r="P119" s="100">
        <v>5140</v>
      </c>
      <c r="Q119" s="97">
        <f t="shared" si="75"/>
        <v>3.254319003615902E-2</v>
      </c>
      <c r="R119" s="73"/>
      <c r="S119" s="97"/>
      <c r="T119" s="100"/>
      <c r="U119" s="97"/>
      <c r="V119" s="100"/>
      <c r="W119" s="99"/>
      <c r="X119" s="69"/>
      <c r="Z119" s="69"/>
      <c r="AB119" s="72"/>
      <c r="AC119" s="71"/>
    </row>
    <row r="120" spans="1:29" x14ac:dyDescent="0.3">
      <c r="A120" s="68" t="s">
        <v>75</v>
      </c>
      <c r="B120" s="89">
        <v>4395</v>
      </c>
      <c r="C120" s="74">
        <f t="shared" si="68"/>
        <v>2.5192442267319759E-2</v>
      </c>
      <c r="D120" s="89">
        <v>4504</v>
      </c>
      <c r="E120" s="74">
        <f t="shared" si="69"/>
        <v>2.4800910125142295E-2</v>
      </c>
      <c r="F120" s="73">
        <v>4504</v>
      </c>
      <c r="G120" s="97">
        <f t="shared" si="70"/>
        <v>0</v>
      </c>
      <c r="H120" s="73">
        <v>4594</v>
      </c>
      <c r="I120" s="97">
        <f t="shared" si="71"/>
        <v>1.9982238010657127E-2</v>
      </c>
      <c r="J120" s="73">
        <v>4594</v>
      </c>
      <c r="K120" s="97">
        <f t="shared" si="72"/>
        <v>0</v>
      </c>
      <c r="L120" s="73">
        <v>4726</v>
      </c>
      <c r="M120" s="97">
        <f t="shared" si="73"/>
        <v>2.8733130169786625E-2</v>
      </c>
      <c r="N120" s="73">
        <v>4970</v>
      </c>
      <c r="O120" s="97">
        <f t="shared" si="74"/>
        <v>5.1629284807448217E-2</v>
      </c>
      <c r="P120" s="100">
        <v>5134</v>
      </c>
      <c r="Q120" s="97">
        <f t="shared" si="75"/>
        <v>3.2997987927565475E-2</v>
      </c>
      <c r="R120" s="73"/>
      <c r="S120" s="97"/>
      <c r="T120" s="100"/>
      <c r="U120" s="97"/>
      <c r="V120" s="100"/>
      <c r="W120" s="99"/>
      <c r="X120" s="69"/>
      <c r="Z120" s="69"/>
      <c r="AB120" s="72"/>
      <c r="AC120" s="71"/>
    </row>
    <row r="121" spans="1:29" x14ac:dyDescent="0.3">
      <c r="A121" s="68" t="s">
        <v>24</v>
      </c>
      <c r="B121" s="89">
        <v>4451</v>
      </c>
      <c r="C121" s="74">
        <f t="shared" si="68"/>
        <v>2.4867603039373742E-2</v>
      </c>
      <c r="D121" s="89">
        <v>4560</v>
      </c>
      <c r="E121" s="74">
        <f t="shared" si="69"/>
        <v>2.4488878903617062E-2</v>
      </c>
      <c r="F121" s="73">
        <v>4560</v>
      </c>
      <c r="G121" s="97">
        <f t="shared" si="70"/>
        <v>0</v>
      </c>
      <c r="H121" s="73">
        <v>4644</v>
      </c>
      <c r="I121" s="97">
        <f t="shared" si="71"/>
        <v>1.8421052631578894E-2</v>
      </c>
      <c r="J121" s="73">
        <v>4644</v>
      </c>
      <c r="K121" s="97">
        <f t="shared" si="72"/>
        <v>0</v>
      </c>
      <c r="L121" s="73">
        <v>4770</v>
      </c>
      <c r="M121" s="97">
        <f t="shared" si="73"/>
        <v>2.7131782945736482E-2</v>
      </c>
      <c r="N121" s="73">
        <v>5022</v>
      </c>
      <c r="O121" s="97">
        <f t="shared" si="74"/>
        <v>5.2830188679245271E-2</v>
      </c>
      <c r="P121" s="100">
        <v>5184</v>
      </c>
      <c r="Q121" s="97">
        <f t="shared" si="75"/>
        <v>3.2258064516129004E-2</v>
      </c>
      <c r="R121" s="73"/>
      <c r="S121" s="97"/>
      <c r="T121" s="100"/>
      <c r="U121" s="97"/>
      <c r="V121" s="100"/>
      <c r="W121" s="99"/>
      <c r="X121" s="69"/>
      <c r="Z121" s="69"/>
      <c r="AB121" s="72"/>
      <c r="AC121" s="71"/>
    </row>
    <row r="122" spans="1:29" x14ac:dyDescent="0.3">
      <c r="A122" s="68" t="s">
        <v>25</v>
      </c>
      <c r="B122" s="89">
        <v>4479</v>
      </c>
      <c r="C122" s="74">
        <f t="shared" si="68"/>
        <v>2.4708304735758357E-2</v>
      </c>
      <c r="D122" s="89">
        <v>4588</v>
      </c>
      <c r="E122" s="74">
        <f t="shared" si="69"/>
        <v>2.4335789238669303E-2</v>
      </c>
      <c r="F122" s="73">
        <v>4588</v>
      </c>
      <c r="G122" s="97">
        <f t="shared" si="70"/>
        <v>0</v>
      </c>
      <c r="H122" s="73">
        <v>4678</v>
      </c>
      <c r="I122" s="97">
        <f t="shared" si="71"/>
        <v>1.9616390584132448E-2</v>
      </c>
      <c r="J122" s="73">
        <v>4678</v>
      </c>
      <c r="K122" s="97">
        <f t="shared" si="72"/>
        <v>0</v>
      </c>
      <c r="L122" s="73">
        <v>4804</v>
      </c>
      <c r="M122" s="97">
        <f t="shared" si="73"/>
        <v>2.6934587430525792E-2</v>
      </c>
      <c r="N122" s="73">
        <v>5026</v>
      </c>
      <c r="O122" s="97">
        <f t="shared" si="74"/>
        <v>4.6211490424646229E-2</v>
      </c>
      <c r="P122" s="100">
        <v>5188</v>
      </c>
      <c r="Q122" s="97">
        <f t="shared" si="75"/>
        <v>3.2232391563867813E-2</v>
      </c>
      <c r="R122" s="73"/>
      <c r="S122" s="97"/>
      <c r="T122" s="100"/>
      <c r="U122" s="97"/>
      <c r="V122" s="100"/>
      <c r="W122" s="99"/>
      <c r="X122" s="69"/>
      <c r="Z122" s="69"/>
      <c r="AB122" s="72"/>
      <c r="AC122" s="71"/>
    </row>
    <row r="123" spans="1:29" x14ac:dyDescent="0.3">
      <c r="A123" s="68" t="s">
        <v>26</v>
      </c>
      <c r="B123" s="89">
        <v>4443</v>
      </c>
      <c r="C123" s="74">
        <f t="shared" si="68"/>
        <v>2.4913494809688519E-2</v>
      </c>
      <c r="D123" s="89">
        <v>4552</v>
      </c>
      <c r="E123" s="74">
        <f t="shared" si="69"/>
        <v>2.4532973216295328E-2</v>
      </c>
      <c r="F123" s="73">
        <v>4552</v>
      </c>
      <c r="G123" s="97">
        <f t="shared" si="70"/>
        <v>0</v>
      </c>
      <c r="H123" s="73">
        <v>4636</v>
      </c>
      <c r="I123" s="97">
        <f t="shared" si="71"/>
        <v>1.8453427065026284E-2</v>
      </c>
      <c r="J123" s="73">
        <v>4636</v>
      </c>
      <c r="K123" s="97">
        <f t="shared" si="72"/>
        <v>0</v>
      </c>
      <c r="L123" s="73">
        <v>4762</v>
      </c>
      <c r="M123" s="97">
        <f t="shared" si="73"/>
        <v>2.7178602243313144E-2</v>
      </c>
      <c r="N123" s="73">
        <v>4998</v>
      </c>
      <c r="O123" s="97">
        <f t="shared" si="74"/>
        <v>4.9559008819823669E-2</v>
      </c>
      <c r="P123" s="100">
        <v>5160</v>
      </c>
      <c r="Q123" s="97">
        <f t="shared" si="75"/>
        <v>3.2412965186074505E-2</v>
      </c>
      <c r="R123" s="73"/>
      <c r="S123" s="97"/>
      <c r="T123" s="100"/>
      <c r="U123" s="97"/>
      <c r="V123" s="100"/>
      <c r="W123" s="99"/>
      <c r="X123" s="69"/>
      <c r="Z123" s="69"/>
      <c r="AB123" s="72"/>
      <c r="AC123" s="71"/>
    </row>
    <row r="124" spans="1:29" x14ac:dyDescent="0.3">
      <c r="A124" s="68" t="s">
        <v>87</v>
      </c>
      <c r="B124" s="89">
        <v>4459</v>
      </c>
      <c r="C124" s="74">
        <f t="shared" si="68"/>
        <v>2.4821880027579901E-2</v>
      </c>
      <c r="D124" s="89">
        <v>4568</v>
      </c>
      <c r="E124" s="74">
        <f t="shared" si="69"/>
        <v>2.4444942812289705E-2</v>
      </c>
      <c r="F124" s="73">
        <v>4568</v>
      </c>
      <c r="G124" s="97">
        <f t="shared" si="70"/>
        <v>0</v>
      </c>
      <c r="H124" s="73">
        <v>4652</v>
      </c>
      <c r="I124" s="97">
        <f t="shared" si="71"/>
        <v>1.8388791593695331E-2</v>
      </c>
      <c r="J124" s="73">
        <v>4652</v>
      </c>
      <c r="K124" s="97">
        <f t="shared" si="72"/>
        <v>0</v>
      </c>
      <c r="L124" s="73">
        <v>4778</v>
      </c>
      <c r="M124" s="97">
        <f t="shared" si="73"/>
        <v>2.7085124677558081E-2</v>
      </c>
      <c r="N124" s="73">
        <v>5012</v>
      </c>
      <c r="O124" s="97">
        <f t="shared" si="74"/>
        <v>4.8974466303892905E-2</v>
      </c>
      <c r="P124" s="100">
        <v>5160</v>
      </c>
      <c r="Q124" s="97">
        <f t="shared" si="75"/>
        <v>2.9529130087789346E-2</v>
      </c>
      <c r="R124" s="73"/>
      <c r="S124" s="97"/>
      <c r="T124" s="100"/>
      <c r="U124" s="97"/>
      <c r="V124" s="100"/>
      <c r="W124" s="99"/>
      <c r="X124" s="69"/>
      <c r="Z124" s="69"/>
      <c r="AB124" s="72"/>
      <c r="AC124" s="71"/>
    </row>
    <row r="125" spans="1:29" x14ac:dyDescent="0.3">
      <c r="A125" s="68" t="s">
        <v>29</v>
      </c>
      <c r="B125" s="89">
        <v>4433</v>
      </c>
      <c r="C125" s="74">
        <f t="shared" si="68"/>
        <v>2.4971098265895941E-2</v>
      </c>
      <c r="D125" s="89">
        <v>4542</v>
      </c>
      <c r="E125" s="74">
        <f t="shared" si="69"/>
        <v>2.4588314910895637E-2</v>
      </c>
      <c r="F125" s="73">
        <v>4542</v>
      </c>
      <c r="G125" s="97">
        <f t="shared" si="70"/>
        <v>0</v>
      </c>
      <c r="H125" s="73">
        <v>4626</v>
      </c>
      <c r="I125" s="97">
        <f t="shared" si="71"/>
        <v>1.8494055482166427E-2</v>
      </c>
      <c r="J125" s="73">
        <v>4626</v>
      </c>
      <c r="K125" s="97">
        <f t="shared" si="72"/>
        <v>0</v>
      </c>
      <c r="L125" s="73">
        <v>4752</v>
      </c>
      <c r="M125" s="97">
        <f t="shared" si="73"/>
        <v>2.7237354085603016E-2</v>
      </c>
      <c r="N125" s="73">
        <v>4996</v>
      </c>
      <c r="O125" s="97">
        <f t="shared" si="74"/>
        <v>5.1346801346801252E-2</v>
      </c>
      <c r="P125" s="100">
        <v>5158</v>
      </c>
      <c r="Q125" s="97">
        <f t="shared" si="75"/>
        <v>3.2425940752602189E-2</v>
      </c>
      <c r="R125" s="73"/>
      <c r="S125" s="97"/>
      <c r="T125" s="100"/>
      <c r="U125" s="97"/>
      <c r="V125" s="100"/>
      <c r="W125" s="99"/>
      <c r="X125" s="69"/>
      <c r="Z125" s="69"/>
      <c r="AB125" s="72"/>
      <c r="AC125" s="71"/>
    </row>
    <row r="126" spans="1:29" x14ac:dyDescent="0.3">
      <c r="A126" s="68" t="s">
        <v>30</v>
      </c>
      <c r="B126" s="89">
        <v>4428</v>
      </c>
      <c r="C126" s="74">
        <f t="shared" si="68"/>
        <v>2.4999999999999911E-2</v>
      </c>
      <c r="D126" s="89">
        <v>4537</v>
      </c>
      <c r="E126" s="74">
        <f t="shared" si="69"/>
        <v>2.4616079494128362E-2</v>
      </c>
      <c r="F126" s="73">
        <v>4537</v>
      </c>
      <c r="G126" s="97">
        <f t="shared" si="70"/>
        <v>0</v>
      </c>
      <c r="H126" s="73">
        <v>4621</v>
      </c>
      <c r="I126" s="97">
        <f t="shared" si="71"/>
        <v>1.8514436852545835E-2</v>
      </c>
      <c r="J126" s="73">
        <v>4621</v>
      </c>
      <c r="K126" s="97">
        <f t="shared" si="72"/>
        <v>0</v>
      </c>
      <c r="L126" s="73">
        <v>4747</v>
      </c>
      <c r="M126" s="97">
        <f t="shared" si="73"/>
        <v>2.7266825362475711E-2</v>
      </c>
      <c r="N126" s="73">
        <v>4992</v>
      </c>
      <c r="O126" s="97">
        <f t="shared" si="74"/>
        <v>5.1611544133136622E-2</v>
      </c>
      <c r="P126" s="100">
        <v>5154</v>
      </c>
      <c r="Q126" s="97">
        <f t="shared" si="75"/>
        <v>3.2451923076923128E-2</v>
      </c>
      <c r="R126" s="73"/>
      <c r="S126" s="97"/>
      <c r="T126" s="100"/>
      <c r="U126" s="97"/>
      <c r="V126" s="100"/>
      <c r="W126" s="99"/>
      <c r="X126" s="69"/>
      <c r="Z126" s="69"/>
      <c r="AB126" s="72"/>
      <c r="AC126" s="71"/>
    </row>
    <row r="127" spans="1:29" x14ac:dyDescent="0.3">
      <c r="B127" s="89"/>
      <c r="C127" s="74"/>
      <c r="D127" s="89"/>
      <c r="E127" s="74"/>
      <c r="F127" s="108"/>
      <c r="G127" s="97"/>
      <c r="H127" s="73"/>
      <c r="I127" s="97"/>
      <c r="J127" s="73"/>
      <c r="K127" s="97"/>
      <c r="L127" s="73"/>
      <c r="M127" s="97"/>
      <c r="N127" s="73"/>
      <c r="O127" s="97"/>
      <c r="P127" s="100"/>
      <c r="Q127" s="97"/>
      <c r="R127" s="73"/>
      <c r="S127" s="97"/>
      <c r="T127" s="100"/>
      <c r="U127" s="97"/>
      <c r="V127" s="100"/>
      <c r="W127" s="99"/>
      <c r="X127" s="69"/>
      <c r="Z127" s="69"/>
      <c r="AB127" s="72"/>
      <c r="AC127" s="71"/>
    </row>
    <row r="128" spans="1:29" x14ac:dyDescent="0.3">
      <c r="A128" s="68" t="s">
        <v>31</v>
      </c>
      <c r="B128" s="84">
        <v>8664</v>
      </c>
      <c r="C128" s="74">
        <f>B128/V95-1</f>
        <v>0</v>
      </c>
      <c r="D128" s="84">
        <v>9268</v>
      </c>
      <c r="E128" s="74">
        <f>D128/B128-1</f>
        <v>6.9713758079408938E-2</v>
      </c>
      <c r="F128" s="73">
        <v>9268</v>
      </c>
      <c r="G128" s="97">
        <f>F128/D128-1</f>
        <v>0</v>
      </c>
      <c r="H128" s="73">
        <v>9452</v>
      </c>
      <c r="I128" s="97">
        <f>H128/F128-1</f>
        <v>1.9853258523953476E-2</v>
      </c>
      <c r="J128" s="73">
        <v>9452</v>
      </c>
      <c r="K128" s="97">
        <f>J128/H128-1</f>
        <v>0</v>
      </c>
      <c r="L128" s="73">
        <v>10144</v>
      </c>
      <c r="M128" s="97">
        <f>L128/J128-1</f>
        <v>7.3212018620397723E-2</v>
      </c>
      <c r="N128" s="73">
        <v>10462</v>
      </c>
      <c r="O128" s="97">
        <f>N128/L128-1</f>
        <v>3.1348580441640461E-2</v>
      </c>
      <c r="P128" s="100">
        <v>10762</v>
      </c>
      <c r="Q128" s="97">
        <f>P128/N128-1</f>
        <v>2.8675205505639401E-2</v>
      </c>
      <c r="R128" s="73"/>
      <c r="S128" s="97"/>
      <c r="T128" s="100"/>
      <c r="U128" s="97"/>
      <c r="V128" s="100"/>
      <c r="W128" s="99"/>
      <c r="X128" s="69"/>
      <c r="Z128" s="69"/>
      <c r="AB128" s="72"/>
      <c r="AC128" s="71"/>
    </row>
    <row r="129" spans="1:29" x14ac:dyDescent="0.3">
      <c r="A129" s="68" t="s">
        <v>32</v>
      </c>
      <c r="B129" s="89">
        <v>13006</v>
      </c>
      <c r="C129" s="74">
        <f>B129/V96-1</f>
        <v>2.7756360832691396E-3</v>
      </c>
      <c r="D129" s="89">
        <v>13264</v>
      </c>
      <c r="E129" s="74">
        <f>D129/B129-1</f>
        <v>1.9836998308472964E-2</v>
      </c>
      <c r="F129" s="73">
        <v>13264</v>
      </c>
      <c r="G129" s="97">
        <f>F129/D129-1</f>
        <v>0</v>
      </c>
      <c r="H129" s="73">
        <v>13244</v>
      </c>
      <c r="I129" s="97">
        <f>H129/F129-1</f>
        <v>-1.5078407720144904E-3</v>
      </c>
      <c r="J129" s="73">
        <v>13244</v>
      </c>
      <c r="K129" s="97">
        <f>J129/H129-1</f>
        <v>0</v>
      </c>
      <c r="L129" s="73">
        <v>13484</v>
      </c>
      <c r="M129" s="97">
        <f t="shared" ref="M129:M131" si="76">L129/J129-1</f>
        <v>1.8121413470250758E-2</v>
      </c>
      <c r="N129" s="73">
        <v>13812</v>
      </c>
      <c r="O129" s="97">
        <f t="shared" ref="O129:O131" si="77">N129/L129-1</f>
        <v>2.4325126075348535E-2</v>
      </c>
      <c r="P129" s="100">
        <v>13876.08</v>
      </c>
      <c r="Q129" s="97">
        <f t="shared" ref="Q129:Q131" si="78">P129/N129-1</f>
        <v>4.6394439617722938E-3</v>
      </c>
      <c r="R129" s="73"/>
      <c r="S129" s="97"/>
      <c r="T129" s="100"/>
      <c r="U129" s="97"/>
      <c r="V129" s="100"/>
      <c r="W129" s="99"/>
      <c r="X129" s="69"/>
      <c r="Z129" s="69"/>
      <c r="AB129" s="72"/>
      <c r="AC129" s="71"/>
    </row>
    <row r="130" spans="1:29" x14ac:dyDescent="0.3">
      <c r="A130" s="68" t="s">
        <v>33</v>
      </c>
      <c r="B130" s="89">
        <v>9194</v>
      </c>
      <c r="C130" s="74">
        <f>B130/V97-1</f>
        <v>2.9909264030469451E-2</v>
      </c>
      <c r="D130" s="89">
        <v>9748</v>
      </c>
      <c r="E130" s="74">
        <f>D130/B130-1</f>
        <v>6.0256689145094633E-2</v>
      </c>
      <c r="F130" s="73">
        <v>9748</v>
      </c>
      <c r="G130" s="97">
        <f>F130/D130-1</f>
        <v>0</v>
      </c>
      <c r="H130" s="73">
        <v>9912</v>
      </c>
      <c r="I130" s="97">
        <f>H130/F130-1</f>
        <v>1.6823963890028715E-2</v>
      </c>
      <c r="J130" s="73">
        <v>9912</v>
      </c>
      <c r="K130" s="97">
        <f>J130/H130-1</f>
        <v>0</v>
      </c>
      <c r="L130" s="73">
        <v>10208</v>
      </c>
      <c r="M130" s="97">
        <f t="shared" si="76"/>
        <v>2.9862792574657071E-2</v>
      </c>
      <c r="N130" s="73">
        <v>10566</v>
      </c>
      <c r="O130" s="97">
        <f t="shared" si="77"/>
        <v>3.5070532915360442E-2</v>
      </c>
      <c r="P130" s="100">
        <v>10824</v>
      </c>
      <c r="Q130" s="97">
        <f t="shared" si="78"/>
        <v>2.4417944349801157E-2</v>
      </c>
      <c r="R130" s="73"/>
      <c r="S130" s="97"/>
      <c r="T130" s="100"/>
      <c r="U130" s="97"/>
      <c r="V130" s="100"/>
      <c r="W130" s="99"/>
      <c r="X130" s="69"/>
      <c r="Z130" s="69"/>
      <c r="AB130" s="72"/>
      <c r="AC130" s="71"/>
    </row>
    <row r="131" spans="1:29" x14ac:dyDescent="0.3">
      <c r="A131" s="68" t="s">
        <v>115</v>
      </c>
      <c r="B131" s="110"/>
      <c r="C131" s="111"/>
      <c r="D131" s="110"/>
      <c r="E131" s="111"/>
      <c r="F131" s="112"/>
      <c r="G131" s="113"/>
      <c r="H131" s="73">
        <v>10200</v>
      </c>
      <c r="I131" s="97" t="s">
        <v>70</v>
      </c>
      <c r="J131" s="73">
        <v>10200</v>
      </c>
      <c r="K131" s="97">
        <f>J131/H131-1</f>
        <v>0</v>
      </c>
      <c r="L131" s="73">
        <v>10506</v>
      </c>
      <c r="M131" s="97">
        <f t="shared" si="76"/>
        <v>3.0000000000000027E-2</v>
      </c>
      <c r="N131" s="73">
        <v>10924</v>
      </c>
      <c r="O131" s="97">
        <f t="shared" si="77"/>
        <v>3.978678850180839E-2</v>
      </c>
      <c r="P131" s="100">
        <v>11264</v>
      </c>
      <c r="Q131" s="97">
        <f t="shared" si="78"/>
        <v>3.1124130355181245E-2</v>
      </c>
      <c r="R131" s="73"/>
      <c r="S131" s="97"/>
      <c r="T131" s="100"/>
      <c r="U131" s="97"/>
      <c r="V131" s="100"/>
      <c r="W131" s="99"/>
      <c r="X131" s="69"/>
      <c r="Z131" s="69"/>
      <c r="AB131" s="72"/>
      <c r="AC131" s="71"/>
    </row>
    <row r="132" spans="1:29" x14ac:dyDescent="0.3">
      <c r="B132" s="90"/>
      <c r="C132" s="90"/>
      <c r="D132" s="90"/>
      <c r="E132" s="90"/>
      <c r="F132" s="90"/>
      <c r="G132" s="90"/>
      <c r="H132" s="90"/>
      <c r="I132" s="90"/>
      <c r="J132" s="90"/>
      <c r="K132" s="90"/>
      <c r="L132" s="90"/>
      <c r="M132" s="90"/>
      <c r="N132" s="90"/>
      <c r="O132" s="90"/>
      <c r="P132" s="101"/>
      <c r="Q132" s="91"/>
      <c r="R132" s="90"/>
      <c r="S132" s="91"/>
      <c r="T132" s="101"/>
      <c r="U132" s="91"/>
      <c r="V132" s="101"/>
      <c r="W132" s="102"/>
      <c r="X132" s="69"/>
      <c r="Z132" s="69"/>
      <c r="AB132" s="72"/>
      <c r="AC132" s="71"/>
    </row>
    <row r="133" spans="1:29" x14ac:dyDescent="0.3">
      <c r="B133" s="84"/>
      <c r="C133" s="74"/>
      <c r="D133" s="84"/>
      <c r="E133" s="74"/>
      <c r="F133" s="73"/>
      <c r="G133" s="97"/>
      <c r="H133" s="73"/>
      <c r="I133" s="97"/>
      <c r="P133" s="103"/>
      <c r="T133" s="103"/>
      <c r="V133" s="103"/>
      <c r="W133" s="103"/>
      <c r="X133" s="69"/>
      <c r="Z133" s="69"/>
      <c r="AB133" s="72"/>
      <c r="AC133" s="71"/>
    </row>
    <row r="134" spans="1:29" x14ac:dyDescent="0.3">
      <c r="A134" s="68" t="s">
        <v>103</v>
      </c>
      <c r="B134" s="84">
        <v>3842</v>
      </c>
      <c r="C134" s="74">
        <f>B134/V100-1</f>
        <v>2.8097404335028164E-2</v>
      </c>
      <c r="D134" s="84">
        <v>3936</v>
      </c>
      <c r="E134" s="74">
        <f>D134/B134-1</f>
        <v>2.4466423737636633E-2</v>
      </c>
      <c r="F134" s="84">
        <v>3936</v>
      </c>
      <c r="G134" s="97">
        <f>F134/D134-1</f>
        <v>0</v>
      </c>
      <c r="H134" s="84">
        <v>4008</v>
      </c>
      <c r="I134" s="97">
        <f>H134/F134-1</f>
        <v>1.8292682926829285E-2</v>
      </c>
      <c r="J134" s="84">
        <v>4008</v>
      </c>
      <c r="K134" s="97">
        <f>J134/H134-1</f>
        <v>0</v>
      </c>
      <c r="L134" s="84">
        <v>4119</v>
      </c>
      <c r="M134" s="97">
        <f>L134/J134-1</f>
        <v>2.7694610778443041E-2</v>
      </c>
      <c r="N134" s="84">
        <v>4320</v>
      </c>
      <c r="O134" s="97">
        <f>N134/L134-1</f>
        <v>4.8798252002913323E-2</v>
      </c>
      <c r="P134" s="92">
        <v>4461</v>
      </c>
      <c r="Q134" s="97">
        <f>P134/N134-1</f>
        <v>3.2638888888888884E-2</v>
      </c>
      <c r="R134" s="84"/>
      <c r="S134" s="97"/>
      <c r="T134" s="92"/>
      <c r="U134" s="97"/>
      <c r="V134" s="92"/>
      <c r="W134" s="99"/>
      <c r="X134" s="109"/>
      <c r="Y134" s="70"/>
      <c r="Z134" s="75"/>
      <c r="AB134" s="72"/>
      <c r="AC134" s="71"/>
    </row>
    <row r="135" spans="1:29" x14ac:dyDescent="0.3">
      <c r="A135" s="68" t="s">
        <v>84</v>
      </c>
      <c r="B135" s="90">
        <f>AVERAGE(B107:B112,B128:B130)</f>
        <v>9403.2222222222226</v>
      </c>
      <c r="C135" s="91">
        <f>B135/V101-1</f>
        <v>1.84117739082299E-2</v>
      </c>
      <c r="D135" s="90">
        <f>AVERAGE(D107:D112,D128:D130)</f>
        <v>9694.1111111111113</v>
      </c>
      <c r="E135" s="91">
        <f>D135/B135-1</f>
        <v>3.0935022273688606E-2</v>
      </c>
      <c r="F135" s="90">
        <f>AVERAGE(F107:F112,F128:F130)</f>
        <v>9750.7777777777774</v>
      </c>
      <c r="G135" s="91">
        <f>F135/D135-1</f>
        <v>5.8454731967860774E-3</v>
      </c>
      <c r="H135" s="90">
        <f>AVERAGE(H107:H112,H128:H131)</f>
        <v>9922.6</v>
      </c>
      <c r="I135" s="102">
        <v>1.4460384926558545E-2</v>
      </c>
      <c r="J135" s="90">
        <f>AVERAGE(J107:J112,J128:J131)</f>
        <v>9922.6</v>
      </c>
      <c r="K135" s="91">
        <f>J135/H135-1</f>
        <v>0</v>
      </c>
      <c r="L135" s="90">
        <v>10240.102000000001</v>
      </c>
      <c r="M135" s="97">
        <f t="shared" ref="M135:M136" si="79">L135/J135-1</f>
        <v>3.1997863463205212E-2</v>
      </c>
      <c r="N135" s="90">
        <v>10710.1</v>
      </c>
      <c r="O135" s="97">
        <f t="shared" ref="O135:O136" si="80">N135/L135-1</f>
        <v>4.5897785002532165E-2</v>
      </c>
      <c r="P135" s="90">
        <v>11126.308000000001</v>
      </c>
      <c r="Q135" s="97">
        <f t="shared" ref="Q135:Q136" si="81">P135/N135-1</f>
        <v>3.8861261799609803E-2</v>
      </c>
      <c r="R135" s="90"/>
      <c r="S135" s="91"/>
      <c r="T135" s="90"/>
      <c r="U135" s="91"/>
      <c r="V135" s="90"/>
      <c r="W135" s="99"/>
      <c r="X135" s="109"/>
      <c r="Y135" s="70"/>
      <c r="Z135" s="75"/>
      <c r="AB135" s="72"/>
      <c r="AC135" s="71"/>
    </row>
    <row r="136" spans="1:29" x14ac:dyDescent="0.3">
      <c r="A136" s="68" t="s">
        <v>83</v>
      </c>
      <c r="B136" s="90">
        <f>AVERAGE(B114:B126)</f>
        <v>4443.6923076923076</v>
      </c>
      <c r="C136" s="91">
        <f>B136/V102-1</f>
        <v>2.4982256919801271E-2</v>
      </c>
      <c r="D136" s="90">
        <f>AVERAGE(D114:D126)</f>
        <v>4552.6923076923076</v>
      </c>
      <c r="E136" s="91">
        <f>D136/B136-1</f>
        <v>2.4529151087107071E-2</v>
      </c>
      <c r="F136" s="90">
        <f>AVERAGE(F114:F126)</f>
        <v>4552.6923076923076</v>
      </c>
      <c r="G136" s="91">
        <f>F136/D136-1</f>
        <v>0</v>
      </c>
      <c r="H136" s="90">
        <f>AVERAGE(H114:H126)</f>
        <v>4637.6153846153848</v>
      </c>
      <c r="I136" s="91">
        <f>H136/F136-1</f>
        <v>1.8653375010560191E-2</v>
      </c>
      <c r="J136" s="90">
        <f>AVERAGE(J114:J126)</f>
        <v>4637.6153846153848</v>
      </c>
      <c r="K136" s="91">
        <f>J136/H136-1</f>
        <v>0</v>
      </c>
      <c r="L136" s="90">
        <v>4764.8461538461543</v>
      </c>
      <c r="M136" s="97">
        <f t="shared" si="79"/>
        <v>2.7434523710793135E-2</v>
      </c>
      <c r="N136" s="90">
        <v>5001.0769230769229</v>
      </c>
      <c r="O136" s="97">
        <f t="shared" si="80"/>
        <v>4.9577837689488646E-2</v>
      </c>
      <c r="P136" s="90">
        <v>5162.9230769230771</v>
      </c>
      <c r="Q136" s="97">
        <f t="shared" si="81"/>
        <v>3.236226043621393E-2</v>
      </c>
      <c r="R136" s="90"/>
      <c r="S136" s="91"/>
      <c r="T136" s="90"/>
      <c r="U136" s="91"/>
      <c r="V136" s="101"/>
      <c r="W136" s="99"/>
      <c r="X136" s="109"/>
      <c r="Y136" s="70"/>
      <c r="Z136" s="75"/>
    </row>
    <row r="137" spans="1:29" ht="15" customHeight="1" x14ac:dyDescent="0.3">
      <c r="A137" s="115" t="s">
        <v>119</v>
      </c>
      <c r="B137" s="115"/>
      <c r="C137" s="115"/>
      <c r="D137" s="115"/>
      <c r="E137" s="115"/>
      <c r="F137" s="115"/>
      <c r="G137" s="115"/>
      <c r="H137" s="115"/>
      <c r="I137" s="115"/>
      <c r="J137" s="115"/>
      <c r="K137" s="115"/>
      <c r="L137" s="115"/>
      <c r="M137" s="115"/>
      <c r="N137" s="115"/>
      <c r="O137" s="115"/>
      <c r="P137" s="115"/>
      <c r="Q137" s="115"/>
      <c r="R137" s="115"/>
      <c r="S137" s="115"/>
      <c r="T137" s="115"/>
      <c r="U137" s="115"/>
      <c r="V137" s="115"/>
      <c r="W137" s="115"/>
      <c r="X137" s="109"/>
      <c r="Y137" s="70"/>
      <c r="Z137" s="75"/>
    </row>
    <row r="138" spans="1:29" x14ac:dyDescent="0.3">
      <c r="A138" s="115"/>
      <c r="B138" s="115"/>
      <c r="C138" s="115"/>
      <c r="D138" s="115"/>
      <c r="E138" s="115"/>
      <c r="F138" s="115"/>
      <c r="G138" s="115"/>
      <c r="H138" s="115"/>
      <c r="I138" s="115"/>
      <c r="J138" s="115"/>
      <c r="K138" s="115"/>
      <c r="L138" s="115"/>
      <c r="M138" s="115"/>
      <c r="N138" s="115"/>
      <c r="O138" s="115"/>
      <c r="P138" s="115"/>
      <c r="Q138" s="115"/>
      <c r="R138" s="115"/>
      <c r="S138" s="115"/>
      <c r="T138" s="115"/>
      <c r="U138" s="115"/>
      <c r="V138" s="115"/>
      <c r="W138" s="115"/>
    </row>
  </sheetData>
  <mergeCells count="3">
    <mergeCell ref="A1:W1"/>
    <mergeCell ref="A2:W2"/>
    <mergeCell ref="A137:W138"/>
  </mergeCells>
  <phoneticPr fontId="0" type="noConversion"/>
  <pageMargins left="0.41" right="0.32" top="0.38" bottom="0.49" header="0.36" footer="0.5"/>
  <pageSetup scale="49" fitToHeight="3" orientation="landscape" r:id="rId1"/>
  <headerFooter alignWithMargins="0"/>
  <rowBreaks count="1" manualBreakCount="1">
    <brk id="69" max="2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P45"/>
  <sheetViews>
    <sheetView workbookViewId="0">
      <selection activeCell="AN31" sqref="AN31"/>
    </sheetView>
  </sheetViews>
  <sheetFormatPr defaultRowHeight="12.75" x14ac:dyDescent="0.2"/>
  <cols>
    <col min="2" max="2" width="22.33203125" bestFit="1" customWidth="1"/>
    <col min="3" max="3" width="10.33203125" customWidth="1"/>
    <col min="4" max="5" width="10.33203125" bestFit="1" customWidth="1"/>
    <col min="6" max="7" width="10" bestFit="1" customWidth="1"/>
    <col min="8" max="10" width="10.33203125" bestFit="1" customWidth="1"/>
    <col min="11" max="15" width="10.33203125" style="8" bestFit="1" customWidth="1"/>
    <col min="16" max="17" width="10" style="8" bestFit="1" customWidth="1"/>
    <col min="18" max="20" width="10.33203125" style="8" bestFit="1" customWidth="1"/>
    <col min="21" max="24" width="10.33203125" bestFit="1" customWidth="1"/>
    <col min="25" max="25" width="13" bestFit="1" customWidth="1"/>
    <col min="26" max="27" width="10.33203125" bestFit="1" customWidth="1"/>
    <col min="28" max="34" width="10.83203125" bestFit="1" customWidth="1"/>
    <col min="35" max="35" width="10.33203125" bestFit="1" customWidth="1"/>
    <col min="38" max="38" width="10.1640625" bestFit="1" customWidth="1"/>
    <col min="39" max="39" width="10.1640625" customWidth="1"/>
  </cols>
  <sheetData>
    <row r="2" spans="2:42" x14ac:dyDescent="0.2">
      <c r="C2" s="116" t="s">
        <v>0</v>
      </c>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row>
    <row r="3" spans="2:42" x14ac:dyDescent="0.2">
      <c r="B3" s="1" t="s">
        <v>86</v>
      </c>
      <c r="AC3" s="16"/>
      <c r="AD3" s="16"/>
      <c r="AE3" s="16"/>
      <c r="AF3" s="16"/>
      <c r="AG3" s="16"/>
      <c r="AH3" s="16"/>
      <c r="AI3" s="16"/>
    </row>
    <row r="4" spans="2:42" x14ac:dyDescent="0.2">
      <c r="C4" s="17" t="s">
        <v>68</v>
      </c>
      <c r="D4" s="18" t="s">
        <v>67</v>
      </c>
      <c r="E4" s="18" t="s">
        <v>66</v>
      </c>
      <c r="F4" s="18" t="s">
        <v>65</v>
      </c>
      <c r="G4" s="18" t="s">
        <v>64</v>
      </c>
      <c r="H4" s="18" t="s">
        <v>63</v>
      </c>
      <c r="I4" s="18" t="s">
        <v>62</v>
      </c>
      <c r="J4" s="18" t="s">
        <v>61</v>
      </c>
      <c r="K4" s="19" t="s">
        <v>42</v>
      </c>
      <c r="L4" s="19" t="s">
        <v>41</v>
      </c>
      <c r="M4" s="19" t="s">
        <v>40</v>
      </c>
      <c r="N4" s="19" t="s">
        <v>39</v>
      </c>
      <c r="O4" s="19" t="s">
        <v>38</v>
      </c>
      <c r="P4" s="19" t="s">
        <v>37</v>
      </c>
      <c r="Q4" s="19" t="s">
        <v>36</v>
      </c>
      <c r="R4" s="19" t="s">
        <v>35</v>
      </c>
      <c r="S4" s="19" t="s">
        <v>3</v>
      </c>
      <c r="T4" s="19" t="s">
        <v>4</v>
      </c>
      <c r="U4" s="19" t="s">
        <v>5</v>
      </c>
      <c r="V4" s="19" t="s">
        <v>6</v>
      </c>
      <c r="W4" s="19" t="s">
        <v>7</v>
      </c>
      <c r="X4" s="19" t="s">
        <v>8</v>
      </c>
      <c r="Y4" s="19" t="s">
        <v>9</v>
      </c>
      <c r="Z4" s="19" t="s">
        <v>10</v>
      </c>
      <c r="AA4" s="19" t="s">
        <v>44</v>
      </c>
      <c r="AB4" s="19" t="s">
        <v>60</v>
      </c>
      <c r="AC4" s="20" t="s">
        <v>72</v>
      </c>
      <c r="AD4" s="20" t="s">
        <v>73</v>
      </c>
      <c r="AE4" s="20" t="s">
        <v>74</v>
      </c>
      <c r="AF4" s="20" t="s">
        <v>76</v>
      </c>
      <c r="AG4" s="20" t="s">
        <v>77</v>
      </c>
      <c r="AH4" s="20" t="s">
        <v>78</v>
      </c>
      <c r="AI4" s="21" t="s">
        <v>79</v>
      </c>
      <c r="AJ4" s="21" t="s">
        <v>80</v>
      </c>
      <c r="AK4" s="21" t="s">
        <v>81</v>
      </c>
      <c r="AL4" s="21" t="s">
        <v>82</v>
      </c>
      <c r="AM4" s="21" t="s">
        <v>85</v>
      </c>
      <c r="AN4" s="21" t="s">
        <v>102</v>
      </c>
      <c r="AO4" s="21" t="s">
        <v>105</v>
      </c>
      <c r="AP4" s="21" t="s">
        <v>106</v>
      </c>
    </row>
    <row r="5" spans="2:42" x14ac:dyDescent="0.2">
      <c r="B5" s="1" t="s">
        <v>11</v>
      </c>
      <c r="C5">
        <v>456</v>
      </c>
      <c r="D5">
        <v>456</v>
      </c>
      <c r="E5">
        <v>489</v>
      </c>
      <c r="F5">
        <v>567</v>
      </c>
      <c r="G5">
        <v>708</v>
      </c>
      <c r="H5">
        <v>789</v>
      </c>
      <c r="I5">
        <v>793</v>
      </c>
      <c r="J5">
        <v>927</v>
      </c>
      <c r="K5" s="8">
        <v>990</v>
      </c>
      <c r="L5" s="8">
        <v>1125</v>
      </c>
      <c r="M5" s="8">
        <v>1209</v>
      </c>
      <c r="N5" s="8">
        <v>1263</v>
      </c>
      <c r="O5" s="8">
        <v>1370</v>
      </c>
      <c r="P5" s="8">
        <v>1504</v>
      </c>
      <c r="Q5" s="8">
        <v>1610</v>
      </c>
      <c r="R5" s="8">
        <v>1708</v>
      </c>
      <c r="S5" s="8">
        <v>1794</v>
      </c>
      <c r="T5" s="8">
        <v>1860</v>
      </c>
      <c r="U5">
        <v>1928</v>
      </c>
      <c r="V5">
        <v>2090</v>
      </c>
      <c r="W5">
        <v>2262</v>
      </c>
      <c r="X5">
        <v>2452</v>
      </c>
      <c r="Y5">
        <v>2566</v>
      </c>
      <c r="Z5">
        <v>2813</v>
      </c>
      <c r="AA5">
        <v>3190</v>
      </c>
      <c r="AB5">
        <v>3454</v>
      </c>
      <c r="AC5" s="13">
        <v>4004</v>
      </c>
      <c r="AD5" s="13">
        <v>4224</v>
      </c>
      <c r="AE5" s="13">
        <v>4635</v>
      </c>
      <c r="AF5" s="13">
        <v>4837</v>
      </c>
      <c r="AG5" s="13">
        <v>5238</v>
      </c>
      <c r="AH5" s="13">
        <v>5526</v>
      </c>
      <c r="AI5" s="13">
        <v>5868</v>
      </c>
      <c r="AJ5" s="13">
        <v>6228</v>
      </c>
      <c r="AK5" s="13">
        <v>6690</v>
      </c>
      <c r="AL5" s="22">
        <f>'UG Tuition and Fees'!L74</f>
        <v>6918</v>
      </c>
      <c r="AM5" s="22">
        <f>'UG Tuition and Fees'!N74</f>
        <v>7158</v>
      </c>
      <c r="AN5" s="22">
        <f>'UG Tuition and Fees'!P74</f>
        <v>7462</v>
      </c>
      <c r="AO5" s="22">
        <f>'UG Tuition and Fees'!R74</f>
        <v>7801</v>
      </c>
      <c r="AP5" s="22">
        <f>'UG Tuition and Fees'!T74</f>
        <v>7995</v>
      </c>
    </row>
    <row r="6" spans="2:42" x14ac:dyDescent="0.2">
      <c r="B6" s="1" t="s">
        <v>12</v>
      </c>
      <c r="C6">
        <v>462</v>
      </c>
      <c r="D6">
        <v>462</v>
      </c>
      <c r="E6">
        <v>489</v>
      </c>
      <c r="F6">
        <v>570</v>
      </c>
      <c r="G6">
        <v>714</v>
      </c>
      <c r="H6">
        <v>782</v>
      </c>
      <c r="I6">
        <v>782</v>
      </c>
      <c r="J6">
        <v>876</v>
      </c>
      <c r="K6" s="8">
        <v>882</v>
      </c>
      <c r="L6" s="8">
        <v>1062</v>
      </c>
      <c r="M6" s="8">
        <v>1138</v>
      </c>
      <c r="N6" s="8">
        <v>1192</v>
      </c>
      <c r="O6" s="8">
        <v>1280</v>
      </c>
      <c r="P6" s="8">
        <v>1384</v>
      </c>
      <c r="Q6" s="8">
        <v>1456</v>
      </c>
      <c r="R6" s="8">
        <v>1554</v>
      </c>
      <c r="S6" s="8">
        <v>1643</v>
      </c>
      <c r="T6" s="8">
        <v>1690</v>
      </c>
      <c r="U6">
        <v>1878</v>
      </c>
      <c r="V6">
        <v>1928</v>
      </c>
      <c r="W6">
        <v>2100</v>
      </c>
      <c r="X6">
        <v>2384</v>
      </c>
      <c r="Y6">
        <v>2532</v>
      </c>
      <c r="Z6">
        <v>2759</v>
      </c>
      <c r="AA6">
        <v>3119</v>
      </c>
      <c r="AB6">
        <v>3311</v>
      </c>
      <c r="AC6" s="14">
        <v>3839</v>
      </c>
      <c r="AD6" s="14">
        <v>4059</v>
      </c>
      <c r="AE6" s="14">
        <v>4487</v>
      </c>
      <c r="AF6" s="14">
        <v>4637</v>
      </c>
      <c r="AG6" s="14">
        <v>4887</v>
      </c>
      <c r="AH6" s="14">
        <v>5201</v>
      </c>
      <c r="AI6" s="15">
        <v>5593</v>
      </c>
      <c r="AJ6" s="15">
        <v>6004</v>
      </c>
      <c r="AK6" s="15">
        <v>6529</v>
      </c>
      <c r="AL6" s="23">
        <f>'UG Tuition and Fees'!L75</f>
        <v>6997</v>
      </c>
      <c r="AM6" s="23">
        <f>'UG Tuition and Fees'!N75</f>
        <v>7543</v>
      </c>
      <c r="AN6" s="22">
        <f>'UG Tuition and Fees'!P75</f>
        <v>7985</v>
      </c>
      <c r="AO6" s="22">
        <f>'UG Tuition and Fees'!R75</f>
        <v>8332</v>
      </c>
      <c r="AP6" s="23">
        <f>'UG Tuition and Fees'!T75</f>
        <v>8598.5</v>
      </c>
    </row>
    <row r="7" spans="2:42" x14ac:dyDescent="0.2">
      <c r="B7" s="1" t="s">
        <v>13</v>
      </c>
      <c r="C7">
        <v>442</v>
      </c>
      <c r="D7">
        <v>442</v>
      </c>
      <c r="E7">
        <v>472</v>
      </c>
      <c r="F7">
        <v>552</v>
      </c>
      <c r="G7">
        <v>694</v>
      </c>
      <c r="H7">
        <v>760</v>
      </c>
      <c r="I7" s="76">
        <v>760</v>
      </c>
      <c r="J7">
        <v>851</v>
      </c>
      <c r="K7" s="8">
        <v>882</v>
      </c>
      <c r="L7" s="8">
        <v>1040</v>
      </c>
      <c r="M7" s="8">
        <v>1112</v>
      </c>
      <c r="N7" s="78">
        <v>1146</v>
      </c>
      <c r="O7" s="77">
        <f>1236+50</f>
        <v>1286</v>
      </c>
      <c r="P7" s="77">
        <f>1350+40</f>
        <v>1390</v>
      </c>
      <c r="Q7" s="77">
        <f>1418+38</f>
        <v>1456</v>
      </c>
      <c r="R7" s="8">
        <v>1586</v>
      </c>
      <c r="S7" s="8">
        <v>1660</v>
      </c>
      <c r="T7" s="8">
        <v>1774</v>
      </c>
      <c r="U7">
        <v>1962</v>
      </c>
      <c r="V7">
        <v>2012</v>
      </c>
      <c r="W7">
        <v>2186</v>
      </c>
      <c r="X7">
        <v>2376</v>
      </c>
      <c r="Y7">
        <v>2500</v>
      </c>
      <c r="Z7">
        <v>2791</v>
      </c>
      <c r="AA7">
        <v>3178</v>
      </c>
      <c r="AB7">
        <v>3426</v>
      </c>
      <c r="AC7" s="14">
        <v>3990</v>
      </c>
      <c r="AD7" s="14">
        <v>4210</v>
      </c>
      <c r="AE7" s="14">
        <v>4576</v>
      </c>
      <c r="AF7" s="14">
        <v>4766</v>
      </c>
      <c r="AG7" s="14">
        <v>5278</v>
      </c>
      <c r="AH7" s="14">
        <v>5700</v>
      </c>
      <c r="AI7" s="15">
        <v>6048</v>
      </c>
      <c r="AJ7" s="15">
        <v>6478</v>
      </c>
      <c r="AK7" s="15">
        <v>7018</v>
      </c>
      <c r="AL7" s="23">
        <f>'UG Tuition and Fees'!L76</f>
        <v>7492</v>
      </c>
      <c r="AM7" s="23">
        <f>'UG Tuition and Fees'!N76</f>
        <v>7840</v>
      </c>
      <c r="AN7" s="22">
        <f>'UG Tuition and Fees'!P76</f>
        <v>8188</v>
      </c>
      <c r="AO7" s="22">
        <f>'UG Tuition and Fees'!R76</f>
        <v>8404</v>
      </c>
      <c r="AP7" s="22">
        <f>'UG Tuition and Fees'!T76</f>
        <v>8610</v>
      </c>
    </row>
    <row r="8" spans="2:42" x14ac:dyDescent="0.2">
      <c r="B8" s="1" t="s">
        <v>14</v>
      </c>
      <c r="C8">
        <v>452</v>
      </c>
      <c r="D8">
        <v>462</v>
      </c>
      <c r="E8">
        <v>504</v>
      </c>
      <c r="F8">
        <v>582</v>
      </c>
      <c r="G8">
        <v>724</v>
      </c>
      <c r="H8">
        <v>792</v>
      </c>
      <c r="I8">
        <v>792</v>
      </c>
      <c r="J8">
        <v>880</v>
      </c>
      <c r="K8" s="8">
        <v>952</v>
      </c>
      <c r="L8" s="8">
        <v>1066</v>
      </c>
      <c r="M8" s="8">
        <v>1140</v>
      </c>
      <c r="N8" s="8">
        <v>1194</v>
      </c>
      <c r="O8" s="8">
        <v>1290</v>
      </c>
      <c r="P8" s="8">
        <v>1400</v>
      </c>
      <c r="Q8" s="8">
        <v>1466</v>
      </c>
      <c r="R8" s="8">
        <v>1612</v>
      </c>
      <c r="S8" s="8">
        <v>1686</v>
      </c>
      <c r="T8" s="8">
        <v>1798</v>
      </c>
      <c r="U8">
        <v>1846</v>
      </c>
      <c r="V8">
        <v>1896</v>
      </c>
      <c r="W8">
        <v>2098</v>
      </c>
      <c r="X8">
        <v>2288</v>
      </c>
      <c r="Y8">
        <v>2422</v>
      </c>
      <c r="Z8">
        <v>2651</v>
      </c>
      <c r="AA8">
        <v>2987</v>
      </c>
      <c r="AB8">
        <v>3252</v>
      </c>
      <c r="AC8" s="14">
        <v>3788</v>
      </c>
      <c r="AD8" s="14">
        <v>4008</v>
      </c>
      <c r="AE8" s="14">
        <v>4384</v>
      </c>
      <c r="AF8" s="14">
        <v>4534</v>
      </c>
      <c r="AG8" s="14">
        <v>4856</v>
      </c>
      <c r="AH8" s="14">
        <v>5102</v>
      </c>
      <c r="AI8" s="15">
        <v>5444</v>
      </c>
      <c r="AJ8" s="15">
        <v>5854</v>
      </c>
      <c r="AK8" s="15">
        <v>6346</v>
      </c>
      <c r="AL8" s="23">
        <f>'UG Tuition and Fees'!L77</f>
        <v>6702</v>
      </c>
      <c r="AM8" s="23">
        <f>'UG Tuition and Fees'!N77</f>
        <v>6774</v>
      </c>
      <c r="AN8" s="22">
        <f>'UG Tuition and Fees'!P77</f>
        <v>7224</v>
      </c>
      <c r="AO8" s="22">
        <f>'UG Tuition and Fees'!R77</f>
        <v>7417</v>
      </c>
      <c r="AP8" s="22">
        <f>'UG Tuition and Fees'!T77</f>
        <v>7568</v>
      </c>
    </row>
    <row r="9" spans="2:42" x14ac:dyDescent="0.2">
      <c r="B9" s="1" t="s">
        <v>15</v>
      </c>
      <c r="C9">
        <v>455</v>
      </c>
      <c r="D9">
        <v>455</v>
      </c>
      <c r="E9">
        <v>483</v>
      </c>
      <c r="F9">
        <v>564</v>
      </c>
      <c r="G9">
        <v>705</v>
      </c>
      <c r="H9">
        <v>771</v>
      </c>
      <c r="I9">
        <v>771</v>
      </c>
      <c r="J9">
        <v>864</v>
      </c>
      <c r="K9" s="8">
        <v>1014</v>
      </c>
      <c r="L9" s="8">
        <v>1092</v>
      </c>
      <c r="M9" s="8">
        <v>1197</v>
      </c>
      <c r="N9" s="8">
        <v>1266</v>
      </c>
      <c r="O9" s="8">
        <v>1358</v>
      </c>
      <c r="P9" s="8">
        <v>1462</v>
      </c>
      <c r="Q9" s="8">
        <v>1536</v>
      </c>
      <c r="R9" s="8">
        <v>1634</v>
      </c>
      <c r="S9" s="8">
        <v>1723</v>
      </c>
      <c r="T9" s="8">
        <v>1822</v>
      </c>
      <c r="U9">
        <v>1870</v>
      </c>
      <c r="V9">
        <v>1920</v>
      </c>
      <c r="W9">
        <v>2116</v>
      </c>
      <c r="X9">
        <v>2306</v>
      </c>
      <c r="Y9">
        <v>2420</v>
      </c>
      <c r="Z9">
        <v>2667</v>
      </c>
      <c r="AA9">
        <v>3066</v>
      </c>
      <c r="AB9">
        <v>3266</v>
      </c>
      <c r="AC9" s="14">
        <v>3750</v>
      </c>
      <c r="AD9" s="14">
        <v>3970</v>
      </c>
      <c r="AE9" s="14">
        <v>4396</v>
      </c>
      <c r="AF9" s="14">
        <v>4562</v>
      </c>
      <c r="AG9" s="14">
        <v>4980</v>
      </c>
      <c r="AH9" s="14">
        <v>5244</v>
      </c>
      <c r="AI9" s="15">
        <v>5586</v>
      </c>
      <c r="AJ9" s="15">
        <v>6036</v>
      </c>
      <c r="AK9" s="15">
        <v>6698</v>
      </c>
      <c r="AL9" s="23">
        <f>'UG Tuition and Fees'!L78</f>
        <v>6948</v>
      </c>
      <c r="AM9" s="23">
        <f>'UG Tuition and Fees'!N78</f>
        <v>7383</v>
      </c>
      <c r="AN9" s="22">
        <f>'UG Tuition and Fees'!P78</f>
        <v>7985</v>
      </c>
      <c r="AO9" s="22">
        <f>'UG Tuition and Fees'!R78</f>
        <v>8353</v>
      </c>
      <c r="AP9" s="22">
        <f>'UG Tuition and Fees'!T78</f>
        <v>8551</v>
      </c>
    </row>
    <row r="10" spans="2:42" x14ac:dyDescent="0.2">
      <c r="B10" s="1" t="s">
        <v>16</v>
      </c>
      <c r="C10">
        <v>448</v>
      </c>
      <c r="D10">
        <v>448</v>
      </c>
      <c r="E10">
        <v>480</v>
      </c>
      <c r="F10">
        <v>558</v>
      </c>
      <c r="G10">
        <v>730</v>
      </c>
      <c r="H10">
        <v>833</v>
      </c>
      <c r="I10">
        <v>834</v>
      </c>
      <c r="J10">
        <v>933</v>
      </c>
      <c r="K10" s="8">
        <v>1020</v>
      </c>
      <c r="L10" s="8">
        <v>1220</v>
      </c>
      <c r="M10" s="8">
        <v>1296</v>
      </c>
      <c r="N10" s="8">
        <v>1354</v>
      </c>
      <c r="O10" s="8">
        <v>1452</v>
      </c>
      <c r="P10" s="8">
        <v>1564</v>
      </c>
      <c r="Q10" s="8">
        <v>1635</v>
      </c>
      <c r="R10" s="8">
        <v>1748</v>
      </c>
      <c r="S10" s="8">
        <v>1843</v>
      </c>
      <c r="T10" s="8">
        <v>1922</v>
      </c>
      <c r="U10">
        <v>2094</v>
      </c>
      <c r="V10">
        <v>2180</v>
      </c>
      <c r="W10">
        <v>2412</v>
      </c>
      <c r="X10">
        <v>2630</v>
      </c>
      <c r="Y10">
        <v>2818</v>
      </c>
      <c r="Z10">
        <v>3087</v>
      </c>
      <c r="AA10">
        <v>3472</v>
      </c>
      <c r="AB10">
        <v>3704</v>
      </c>
      <c r="AC10" s="14">
        <v>4234</v>
      </c>
      <c r="AD10" s="14">
        <v>4480</v>
      </c>
      <c r="AE10" s="14">
        <v>5084</v>
      </c>
      <c r="AF10" s="14">
        <v>5256</v>
      </c>
      <c r="AG10" s="14">
        <v>5802</v>
      </c>
      <c r="AH10" s="14">
        <v>6128</v>
      </c>
      <c r="AI10" s="15">
        <v>6524</v>
      </c>
      <c r="AJ10" s="15">
        <v>6990</v>
      </c>
      <c r="AK10" s="15">
        <v>7696</v>
      </c>
      <c r="AL10" s="23">
        <f>'UG Tuition and Fees'!L79</f>
        <v>8234</v>
      </c>
      <c r="AM10" s="23">
        <f>'UG Tuition and Fees'!N79</f>
        <v>8666</v>
      </c>
      <c r="AN10" s="22">
        <f>'UG Tuition and Fees'!P79</f>
        <v>8973</v>
      </c>
      <c r="AO10" s="22">
        <f>'UG Tuition and Fees'!R79</f>
        <v>9269</v>
      </c>
      <c r="AP10" s="22">
        <f>'UG Tuition and Fees'!T79</f>
        <v>9497</v>
      </c>
    </row>
    <row r="11" spans="2:42" x14ac:dyDescent="0.2">
      <c r="B11" s="1"/>
      <c r="N11"/>
      <c r="O11"/>
      <c r="P11"/>
      <c r="Q11"/>
      <c r="R11"/>
      <c r="S11"/>
      <c r="T11"/>
      <c r="AC11" s="14"/>
      <c r="AD11" s="14"/>
      <c r="AE11" s="14"/>
      <c r="AF11" s="14"/>
      <c r="AG11" s="14"/>
      <c r="AH11" s="14"/>
      <c r="AI11" s="15"/>
      <c r="AL11" s="23"/>
      <c r="AM11" s="23"/>
      <c r="AN11" s="22"/>
      <c r="AO11" s="22"/>
      <c r="AP11" s="22"/>
    </row>
    <row r="12" spans="2:42" x14ac:dyDescent="0.2">
      <c r="B12" s="1" t="s">
        <v>17</v>
      </c>
      <c r="C12">
        <v>252</v>
      </c>
      <c r="D12">
        <v>252</v>
      </c>
      <c r="E12">
        <v>270</v>
      </c>
      <c r="F12">
        <v>324</v>
      </c>
      <c r="G12">
        <v>420</v>
      </c>
      <c r="H12">
        <v>462</v>
      </c>
      <c r="I12">
        <v>462</v>
      </c>
      <c r="J12">
        <v>517</v>
      </c>
      <c r="K12" s="8">
        <v>564</v>
      </c>
      <c r="L12" s="8">
        <v>636</v>
      </c>
      <c r="M12" s="8">
        <v>681</v>
      </c>
      <c r="N12" s="8">
        <v>716</v>
      </c>
      <c r="O12" s="8">
        <v>774</v>
      </c>
      <c r="P12" s="8">
        <v>840</v>
      </c>
      <c r="Q12" s="8">
        <v>840</v>
      </c>
      <c r="R12" s="8">
        <v>914</v>
      </c>
      <c r="S12" s="8">
        <v>952</v>
      </c>
      <c r="T12" s="8">
        <v>1004</v>
      </c>
      <c r="U12">
        <v>1032</v>
      </c>
      <c r="V12">
        <v>1068</v>
      </c>
      <c r="W12">
        <v>1160</v>
      </c>
      <c r="X12">
        <v>1254</v>
      </c>
      <c r="Y12">
        <v>1322</v>
      </c>
      <c r="Z12">
        <v>1443</v>
      </c>
      <c r="AA12">
        <v>1637</v>
      </c>
      <c r="AB12">
        <v>1771</v>
      </c>
      <c r="AC12" s="13">
        <v>2095</v>
      </c>
      <c r="AD12" s="13">
        <v>2223</v>
      </c>
      <c r="AE12" s="13">
        <v>2413</v>
      </c>
      <c r="AF12" s="13">
        <v>2507</v>
      </c>
      <c r="AG12" s="13">
        <v>2641</v>
      </c>
      <c r="AH12" s="13">
        <v>2797</v>
      </c>
      <c r="AI12" s="15">
        <v>2991</v>
      </c>
      <c r="AJ12">
        <v>3235</v>
      </c>
      <c r="AK12">
        <v>3567</v>
      </c>
      <c r="AL12" s="23">
        <f>'UG Tuition and Fees'!L81</f>
        <v>3737</v>
      </c>
      <c r="AM12" s="23">
        <f>'UG Tuition and Fees'!N81</f>
        <v>3819</v>
      </c>
      <c r="AN12" s="22">
        <f>'UG Tuition and Fees'!P81</f>
        <v>4027</v>
      </c>
      <c r="AO12" s="22">
        <f>'UG Tuition and Fees'!R81</f>
        <v>4153</v>
      </c>
      <c r="AP12" s="22">
        <f>'UG Tuition and Fees'!T81</f>
        <v>4249</v>
      </c>
    </row>
    <row r="13" spans="2:42" x14ac:dyDescent="0.2">
      <c r="B13" s="1" t="s">
        <v>18</v>
      </c>
      <c r="C13">
        <v>252</v>
      </c>
      <c r="D13">
        <v>252</v>
      </c>
      <c r="E13">
        <v>273</v>
      </c>
      <c r="F13">
        <v>327</v>
      </c>
      <c r="G13">
        <v>420</v>
      </c>
      <c r="H13">
        <v>468</v>
      </c>
      <c r="I13">
        <v>462</v>
      </c>
      <c r="J13">
        <v>517</v>
      </c>
      <c r="K13" s="8">
        <v>564</v>
      </c>
      <c r="L13" s="8">
        <v>636</v>
      </c>
      <c r="M13" s="8">
        <v>681</v>
      </c>
      <c r="N13" s="8">
        <v>716</v>
      </c>
      <c r="O13" s="8">
        <v>778</v>
      </c>
      <c r="P13" s="8">
        <v>844</v>
      </c>
      <c r="Q13" s="8">
        <v>844</v>
      </c>
      <c r="R13" s="8">
        <v>906</v>
      </c>
      <c r="S13" s="8">
        <v>934</v>
      </c>
      <c r="T13" s="8">
        <v>1002</v>
      </c>
      <c r="U13">
        <v>1030</v>
      </c>
      <c r="V13">
        <v>1060</v>
      </c>
      <c r="W13">
        <v>1142</v>
      </c>
      <c r="X13">
        <v>1236</v>
      </c>
      <c r="Y13">
        <v>1304</v>
      </c>
      <c r="Z13">
        <v>1425</v>
      </c>
      <c r="AA13">
        <v>1625</v>
      </c>
      <c r="AB13">
        <v>1737</v>
      </c>
      <c r="AC13" s="14">
        <v>2067</v>
      </c>
      <c r="AD13" s="14">
        <v>2195</v>
      </c>
      <c r="AE13" s="14">
        <v>2395</v>
      </c>
      <c r="AF13" s="14">
        <v>2483</v>
      </c>
      <c r="AG13" s="14">
        <v>2627</v>
      </c>
      <c r="AH13" s="14">
        <v>2769</v>
      </c>
      <c r="AI13" s="15">
        <v>2969</v>
      </c>
      <c r="AJ13">
        <v>3209</v>
      </c>
      <c r="AK13">
        <v>3521</v>
      </c>
      <c r="AL13" s="23">
        <f>'UG Tuition and Fees'!L82</f>
        <v>3671</v>
      </c>
      <c r="AM13" s="23">
        <f>'UG Tuition and Fees'!N82</f>
        <v>3773</v>
      </c>
      <c r="AN13" s="22">
        <f>'UG Tuition and Fees'!P82</f>
        <v>3985</v>
      </c>
      <c r="AO13" s="22">
        <f>'UG Tuition and Fees'!R82</f>
        <v>4127</v>
      </c>
      <c r="AP13" s="22">
        <f>'UG Tuition and Fees'!T82</f>
        <v>4229</v>
      </c>
    </row>
    <row r="14" spans="2:42" x14ac:dyDescent="0.2">
      <c r="B14" s="1" t="s">
        <v>19</v>
      </c>
      <c r="C14">
        <v>252</v>
      </c>
      <c r="D14">
        <v>252</v>
      </c>
      <c r="E14">
        <v>270</v>
      </c>
      <c r="F14">
        <v>327</v>
      </c>
      <c r="G14">
        <v>420</v>
      </c>
      <c r="H14">
        <v>465</v>
      </c>
      <c r="I14">
        <v>462</v>
      </c>
      <c r="J14">
        <v>520</v>
      </c>
      <c r="K14" s="8">
        <v>564</v>
      </c>
      <c r="L14" s="8">
        <v>636</v>
      </c>
      <c r="M14" s="8">
        <v>681</v>
      </c>
      <c r="N14" s="8">
        <v>716</v>
      </c>
      <c r="O14" s="8">
        <v>774</v>
      </c>
      <c r="P14" s="8">
        <v>840</v>
      </c>
      <c r="Q14" s="8">
        <v>840</v>
      </c>
      <c r="R14" s="8">
        <v>900</v>
      </c>
      <c r="S14" s="8">
        <v>943</v>
      </c>
      <c r="T14" s="8">
        <v>996</v>
      </c>
      <c r="U14">
        <v>1024</v>
      </c>
      <c r="V14">
        <v>1054</v>
      </c>
      <c r="W14">
        <v>1142</v>
      </c>
      <c r="X14">
        <v>1236</v>
      </c>
      <c r="Y14">
        <v>1304</v>
      </c>
      <c r="Z14">
        <v>1425</v>
      </c>
      <c r="AA14">
        <v>1619</v>
      </c>
      <c r="AB14">
        <v>1731</v>
      </c>
      <c r="AC14" s="14">
        <v>2055</v>
      </c>
      <c r="AD14" s="14">
        <v>2183</v>
      </c>
      <c r="AE14" s="14">
        <v>2383</v>
      </c>
      <c r="AF14" s="14">
        <v>2471</v>
      </c>
      <c r="AG14" s="14">
        <v>2605</v>
      </c>
      <c r="AH14" s="14">
        <v>2747</v>
      </c>
      <c r="AI14" s="15">
        <v>2941</v>
      </c>
      <c r="AJ14">
        <v>3201</v>
      </c>
      <c r="AK14">
        <v>3523</v>
      </c>
      <c r="AL14" s="23">
        <f>'UG Tuition and Fees'!L83</f>
        <v>3673</v>
      </c>
      <c r="AM14" s="23">
        <f>'UG Tuition and Fees'!N83</f>
        <v>3775</v>
      </c>
      <c r="AN14" s="22">
        <f>'UG Tuition and Fees'!P83</f>
        <v>3973</v>
      </c>
      <c r="AO14" s="22">
        <f>'UG Tuition and Fees'!R83</f>
        <v>4099</v>
      </c>
      <c r="AP14" s="22">
        <f>'UG Tuition and Fees'!T83</f>
        <v>4201</v>
      </c>
    </row>
    <row r="15" spans="2:42" x14ac:dyDescent="0.2">
      <c r="B15" s="1" t="s">
        <v>20</v>
      </c>
      <c r="C15">
        <v>252</v>
      </c>
      <c r="D15">
        <v>252</v>
      </c>
      <c r="E15">
        <v>270</v>
      </c>
      <c r="F15">
        <v>327</v>
      </c>
      <c r="G15">
        <v>420</v>
      </c>
      <c r="H15">
        <v>471</v>
      </c>
      <c r="I15">
        <v>462</v>
      </c>
      <c r="J15">
        <v>517</v>
      </c>
      <c r="K15" s="8">
        <v>564</v>
      </c>
      <c r="L15" s="8">
        <v>636</v>
      </c>
      <c r="M15" s="8">
        <v>681</v>
      </c>
      <c r="N15" s="8">
        <v>716</v>
      </c>
      <c r="O15" s="8">
        <v>780</v>
      </c>
      <c r="P15" s="8">
        <v>846</v>
      </c>
      <c r="Q15" s="8">
        <v>846</v>
      </c>
      <c r="R15" s="8">
        <v>906</v>
      </c>
      <c r="S15" s="8">
        <v>949</v>
      </c>
      <c r="T15" s="8">
        <v>1002</v>
      </c>
      <c r="U15">
        <v>1030</v>
      </c>
      <c r="V15">
        <v>1060</v>
      </c>
      <c r="W15">
        <v>1142</v>
      </c>
      <c r="X15">
        <v>1236</v>
      </c>
      <c r="Y15">
        <v>1304</v>
      </c>
      <c r="Z15">
        <v>1425</v>
      </c>
      <c r="AA15">
        <v>1619</v>
      </c>
      <c r="AB15">
        <v>1731</v>
      </c>
      <c r="AC15" s="14">
        <v>2055</v>
      </c>
      <c r="AD15" s="14">
        <v>2183</v>
      </c>
      <c r="AE15" s="14">
        <v>2393</v>
      </c>
      <c r="AF15" s="14">
        <v>2481</v>
      </c>
      <c r="AG15" s="14">
        <v>2635</v>
      </c>
      <c r="AH15" s="14">
        <v>2777</v>
      </c>
      <c r="AI15" s="15">
        <v>2971</v>
      </c>
      <c r="AJ15">
        <v>3211</v>
      </c>
      <c r="AK15">
        <v>3533</v>
      </c>
      <c r="AL15" s="23">
        <f>'UG Tuition and Fees'!L84</f>
        <v>3693</v>
      </c>
      <c r="AM15" s="23">
        <f>'UG Tuition and Fees'!N84</f>
        <v>3795</v>
      </c>
      <c r="AN15" s="22">
        <f>'UG Tuition and Fees'!P84</f>
        <v>4001</v>
      </c>
      <c r="AO15" s="22">
        <f>'UG Tuition and Fees'!R84</f>
        <v>4127</v>
      </c>
      <c r="AP15" s="22">
        <f>'UG Tuition and Fees'!T84</f>
        <v>4229</v>
      </c>
    </row>
    <row r="16" spans="2:42" x14ac:dyDescent="0.2">
      <c r="B16" s="1" t="s">
        <v>21</v>
      </c>
      <c r="C16">
        <v>252</v>
      </c>
      <c r="D16">
        <v>252</v>
      </c>
      <c r="E16">
        <v>270</v>
      </c>
      <c r="F16">
        <v>327</v>
      </c>
      <c r="G16">
        <v>420</v>
      </c>
      <c r="H16">
        <v>462</v>
      </c>
      <c r="I16">
        <v>462</v>
      </c>
      <c r="J16">
        <v>517</v>
      </c>
      <c r="K16" s="8">
        <v>564</v>
      </c>
      <c r="L16" s="8">
        <v>636</v>
      </c>
      <c r="M16" s="8">
        <v>681</v>
      </c>
      <c r="N16" s="8">
        <v>722</v>
      </c>
      <c r="O16" s="8">
        <v>780</v>
      </c>
      <c r="P16" s="8">
        <v>846</v>
      </c>
      <c r="Q16" s="8">
        <v>846</v>
      </c>
      <c r="R16" s="8">
        <v>906</v>
      </c>
      <c r="S16" s="8">
        <v>940</v>
      </c>
      <c r="T16" s="8">
        <v>1002</v>
      </c>
      <c r="U16">
        <v>1030</v>
      </c>
      <c r="V16">
        <v>1060</v>
      </c>
      <c r="W16">
        <v>1142</v>
      </c>
      <c r="X16">
        <v>1236</v>
      </c>
      <c r="Y16">
        <v>1304</v>
      </c>
      <c r="Z16">
        <v>1425</v>
      </c>
      <c r="AA16">
        <v>1619</v>
      </c>
      <c r="AB16">
        <v>1731</v>
      </c>
      <c r="AC16" s="14">
        <v>2057</v>
      </c>
      <c r="AD16" s="14">
        <v>2185</v>
      </c>
      <c r="AE16" s="14">
        <v>2395</v>
      </c>
      <c r="AF16" s="14">
        <v>2483</v>
      </c>
      <c r="AG16" s="14">
        <v>2617</v>
      </c>
      <c r="AH16" s="14">
        <v>2759</v>
      </c>
      <c r="AI16" s="15">
        <v>2953</v>
      </c>
      <c r="AJ16">
        <v>3193</v>
      </c>
      <c r="AK16">
        <v>3529</v>
      </c>
      <c r="AL16" s="23">
        <f>'UG Tuition and Fees'!L85</f>
        <v>3679</v>
      </c>
      <c r="AM16" s="23">
        <f>'UG Tuition and Fees'!N85</f>
        <v>3781</v>
      </c>
      <c r="AN16" s="22">
        <f>'UG Tuition and Fees'!P85</f>
        <v>3987</v>
      </c>
      <c r="AO16" s="22">
        <f>'UG Tuition and Fees'!R85</f>
        <v>4113</v>
      </c>
      <c r="AP16" s="22">
        <f>'UG Tuition and Fees'!T85</f>
        <v>4215</v>
      </c>
    </row>
    <row r="17" spans="2:42" x14ac:dyDescent="0.2">
      <c r="B17" s="1" t="s">
        <v>22</v>
      </c>
      <c r="C17">
        <v>252</v>
      </c>
      <c r="D17">
        <v>252</v>
      </c>
      <c r="E17">
        <v>270</v>
      </c>
      <c r="F17">
        <v>324</v>
      </c>
      <c r="G17">
        <v>420</v>
      </c>
      <c r="H17">
        <v>462</v>
      </c>
      <c r="I17">
        <v>462</v>
      </c>
      <c r="J17">
        <v>517</v>
      </c>
      <c r="K17" s="8">
        <v>564</v>
      </c>
      <c r="L17" s="8">
        <v>636</v>
      </c>
      <c r="M17" s="8">
        <v>681</v>
      </c>
      <c r="N17" s="8">
        <v>716</v>
      </c>
      <c r="O17" s="8">
        <v>784</v>
      </c>
      <c r="P17" s="8">
        <v>850</v>
      </c>
      <c r="Q17" s="8">
        <v>850</v>
      </c>
      <c r="R17" s="8">
        <v>910</v>
      </c>
      <c r="S17" s="8">
        <v>953</v>
      </c>
      <c r="T17" s="8">
        <v>1006</v>
      </c>
      <c r="U17">
        <v>1034</v>
      </c>
      <c r="V17">
        <v>1064</v>
      </c>
      <c r="W17">
        <v>1148</v>
      </c>
      <c r="X17">
        <v>1240</v>
      </c>
      <c r="Y17">
        <v>1308</v>
      </c>
      <c r="Z17">
        <v>1429</v>
      </c>
      <c r="AA17">
        <v>1623</v>
      </c>
      <c r="AB17">
        <v>1735</v>
      </c>
      <c r="AC17" s="14">
        <v>2059</v>
      </c>
      <c r="AD17" s="14">
        <v>2187</v>
      </c>
      <c r="AE17" s="14">
        <v>2389</v>
      </c>
      <c r="AF17" s="14">
        <v>2479</v>
      </c>
      <c r="AG17" s="14">
        <v>2623</v>
      </c>
      <c r="AH17" s="14">
        <v>2765</v>
      </c>
      <c r="AI17" s="15">
        <v>2959</v>
      </c>
      <c r="AJ17">
        <v>3213</v>
      </c>
      <c r="AK17">
        <v>3528</v>
      </c>
      <c r="AL17" s="23">
        <f>'UG Tuition and Fees'!L86</f>
        <v>3678</v>
      </c>
      <c r="AM17" s="23">
        <f>'UG Tuition and Fees'!N86</f>
        <v>3780</v>
      </c>
      <c r="AN17" s="22">
        <f>'UG Tuition and Fees'!P86</f>
        <v>3978</v>
      </c>
      <c r="AO17" s="22">
        <f>'UG Tuition and Fees'!R86</f>
        <v>4129</v>
      </c>
      <c r="AP17" s="22">
        <f>'UG Tuition and Fees'!T86</f>
        <v>4237</v>
      </c>
    </row>
    <row r="18" spans="2:42" x14ac:dyDescent="0.2">
      <c r="B18" s="1" t="s">
        <v>23</v>
      </c>
      <c r="C18">
        <v>195</v>
      </c>
      <c r="D18">
        <v>195</v>
      </c>
      <c r="E18">
        <v>225</v>
      </c>
      <c r="F18">
        <v>270</v>
      </c>
      <c r="G18">
        <v>311</v>
      </c>
      <c r="H18">
        <v>378</v>
      </c>
      <c r="I18">
        <v>462</v>
      </c>
      <c r="J18">
        <v>517</v>
      </c>
      <c r="K18" s="8">
        <v>564</v>
      </c>
      <c r="L18" s="8">
        <v>636</v>
      </c>
      <c r="M18" s="8">
        <v>681</v>
      </c>
      <c r="N18" s="8">
        <v>716</v>
      </c>
      <c r="O18" s="8">
        <v>782</v>
      </c>
      <c r="P18" s="8">
        <v>848</v>
      </c>
      <c r="Q18" s="8">
        <v>848</v>
      </c>
      <c r="R18" s="8">
        <v>908</v>
      </c>
      <c r="S18" s="8">
        <v>936</v>
      </c>
      <c r="T18" s="8">
        <v>982</v>
      </c>
      <c r="U18">
        <v>1010</v>
      </c>
      <c r="V18">
        <v>1040</v>
      </c>
      <c r="W18">
        <v>1144</v>
      </c>
      <c r="X18">
        <v>1230</v>
      </c>
      <c r="Y18">
        <v>1298</v>
      </c>
      <c r="Z18">
        <v>1419</v>
      </c>
      <c r="AA18">
        <v>1613</v>
      </c>
      <c r="AB18">
        <v>1725</v>
      </c>
      <c r="AC18" s="14">
        <v>2049</v>
      </c>
      <c r="AD18" s="14">
        <v>2177</v>
      </c>
      <c r="AE18" s="14">
        <v>2367</v>
      </c>
      <c r="AF18" s="14">
        <v>2455</v>
      </c>
      <c r="AG18" s="14">
        <v>2589</v>
      </c>
      <c r="AH18" s="14">
        <v>2731</v>
      </c>
      <c r="AI18" s="15">
        <v>2925</v>
      </c>
      <c r="AJ18">
        <v>3165</v>
      </c>
      <c r="AK18">
        <v>3477</v>
      </c>
      <c r="AL18" s="23">
        <f>'UG Tuition and Fees'!L87</f>
        <v>3627</v>
      </c>
      <c r="AM18" s="23">
        <f>'UG Tuition and Fees'!N87</f>
        <v>3729</v>
      </c>
      <c r="AN18" s="22">
        <f>'UG Tuition and Fees'!P87</f>
        <v>3927</v>
      </c>
      <c r="AO18" s="22">
        <f>'UG Tuition and Fees'!R87</f>
        <v>4053</v>
      </c>
      <c r="AP18" s="22">
        <f>'UG Tuition and Fees'!T87</f>
        <v>4155</v>
      </c>
    </row>
    <row r="19" spans="2:42" x14ac:dyDescent="0.2">
      <c r="B19" s="1" t="s">
        <v>69</v>
      </c>
      <c r="C19" s="7" t="s">
        <v>70</v>
      </c>
      <c r="D19" s="7">
        <v>195</v>
      </c>
      <c r="E19">
        <v>225</v>
      </c>
      <c r="F19">
        <v>270</v>
      </c>
      <c r="G19">
        <v>311</v>
      </c>
      <c r="H19">
        <v>378</v>
      </c>
      <c r="I19">
        <v>462</v>
      </c>
      <c r="J19">
        <v>517</v>
      </c>
      <c r="K19" s="8">
        <v>564</v>
      </c>
      <c r="L19" s="8">
        <v>636</v>
      </c>
      <c r="M19" s="8">
        <v>681</v>
      </c>
      <c r="N19" s="8">
        <v>716</v>
      </c>
      <c r="O19" s="8">
        <v>774</v>
      </c>
      <c r="P19" s="8">
        <v>846</v>
      </c>
      <c r="Q19" s="8">
        <v>846</v>
      </c>
      <c r="R19" s="8">
        <v>906</v>
      </c>
      <c r="S19" s="8">
        <v>944</v>
      </c>
      <c r="T19" s="8">
        <v>1004</v>
      </c>
      <c r="U19">
        <v>1032</v>
      </c>
      <c r="V19">
        <v>1062</v>
      </c>
      <c r="W19">
        <v>1144</v>
      </c>
      <c r="X19">
        <v>1238</v>
      </c>
      <c r="Y19">
        <v>1306</v>
      </c>
      <c r="Z19">
        <v>1445</v>
      </c>
      <c r="AA19">
        <v>1639</v>
      </c>
      <c r="AB19">
        <v>1751</v>
      </c>
      <c r="AC19" s="14">
        <v>2075</v>
      </c>
      <c r="AD19" s="14">
        <v>2203</v>
      </c>
      <c r="AE19" s="14">
        <v>2403</v>
      </c>
      <c r="AF19" s="14">
        <v>2491</v>
      </c>
      <c r="AG19" s="14">
        <v>2625</v>
      </c>
      <c r="AH19" s="14">
        <v>2787</v>
      </c>
      <c r="AI19" s="15">
        <v>2981</v>
      </c>
      <c r="AJ19">
        <v>3221</v>
      </c>
      <c r="AK19">
        <v>3533</v>
      </c>
      <c r="AL19" s="23">
        <f>'UG Tuition and Fees'!L88</f>
        <v>3683</v>
      </c>
      <c r="AM19" s="23">
        <f>'UG Tuition and Fees'!N88</f>
        <v>3785</v>
      </c>
      <c r="AN19" s="22">
        <f>'UG Tuition and Fees'!P88</f>
        <v>3989</v>
      </c>
      <c r="AO19" s="22">
        <f>'UG Tuition and Fees'!R88</f>
        <v>4115</v>
      </c>
      <c r="AP19" s="22">
        <f>'UG Tuition and Fees'!T88</f>
        <v>4241</v>
      </c>
    </row>
    <row r="20" spans="2:42" x14ac:dyDescent="0.2">
      <c r="B20" s="1" t="s">
        <v>71</v>
      </c>
      <c r="C20">
        <v>195</v>
      </c>
      <c r="D20">
        <v>195</v>
      </c>
      <c r="E20">
        <v>225</v>
      </c>
      <c r="F20">
        <v>270</v>
      </c>
      <c r="G20">
        <v>311</v>
      </c>
      <c r="H20">
        <v>378</v>
      </c>
      <c r="I20">
        <v>462</v>
      </c>
      <c r="J20">
        <v>517</v>
      </c>
      <c r="K20" s="8">
        <v>564</v>
      </c>
      <c r="L20" s="8">
        <v>636</v>
      </c>
      <c r="M20" s="8">
        <v>681</v>
      </c>
      <c r="N20" s="8">
        <v>716</v>
      </c>
      <c r="O20" s="8">
        <v>778</v>
      </c>
      <c r="P20" s="8">
        <v>876</v>
      </c>
      <c r="Q20" s="8">
        <v>876</v>
      </c>
      <c r="R20" s="8">
        <v>936</v>
      </c>
      <c r="S20" s="8">
        <v>979</v>
      </c>
      <c r="T20" s="8">
        <v>1032</v>
      </c>
      <c r="U20">
        <v>1060</v>
      </c>
      <c r="V20">
        <v>1090</v>
      </c>
      <c r="W20">
        <v>1172</v>
      </c>
      <c r="X20">
        <v>1266</v>
      </c>
      <c r="Y20">
        <v>1334</v>
      </c>
      <c r="Z20">
        <v>1455</v>
      </c>
      <c r="AA20">
        <v>1649</v>
      </c>
      <c r="AB20">
        <v>1761</v>
      </c>
      <c r="AC20" s="14">
        <v>2085</v>
      </c>
      <c r="AD20" s="14">
        <v>2213</v>
      </c>
      <c r="AE20" s="14">
        <v>2413</v>
      </c>
      <c r="AF20" s="14">
        <v>2503</v>
      </c>
      <c r="AG20" s="14">
        <v>2657</v>
      </c>
      <c r="AH20" s="14">
        <v>2799</v>
      </c>
      <c r="AI20" s="15">
        <v>2993</v>
      </c>
      <c r="AJ20">
        <v>3237</v>
      </c>
      <c r="AK20">
        <v>3569</v>
      </c>
      <c r="AL20" s="23">
        <f>'UG Tuition and Fees'!L89</f>
        <v>3719</v>
      </c>
      <c r="AM20" s="23">
        <f>'UG Tuition and Fees'!N89</f>
        <v>3827</v>
      </c>
      <c r="AN20" s="22">
        <f>'UG Tuition and Fees'!P89</f>
        <v>4041</v>
      </c>
      <c r="AO20" s="22">
        <f>'UG Tuition and Fees'!R89</f>
        <v>4167</v>
      </c>
      <c r="AP20" s="22">
        <f>'UG Tuition and Fees'!T89</f>
        <v>4269</v>
      </c>
    </row>
    <row r="21" spans="2:42" x14ac:dyDescent="0.2">
      <c r="B21" s="1" t="s">
        <v>26</v>
      </c>
      <c r="C21">
        <v>252</v>
      </c>
      <c r="D21">
        <v>252</v>
      </c>
      <c r="E21">
        <v>270</v>
      </c>
      <c r="F21">
        <v>327</v>
      </c>
      <c r="G21">
        <v>420</v>
      </c>
      <c r="H21">
        <v>471</v>
      </c>
      <c r="I21">
        <v>462</v>
      </c>
      <c r="J21">
        <v>524</v>
      </c>
      <c r="K21" s="8">
        <v>564</v>
      </c>
      <c r="L21" s="8">
        <v>636</v>
      </c>
      <c r="M21" s="8">
        <v>681</v>
      </c>
      <c r="N21" s="8">
        <v>716</v>
      </c>
      <c r="O21" s="8">
        <v>778</v>
      </c>
      <c r="P21" s="8">
        <v>844</v>
      </c>
      <c r="Q21" s="8">
        <v>844</v>
      </c>
      <c r="R21" s="8">
        <v>906</v>
      </c>
      <c r="S21" s="8">
        <v>946</v>
      </c>
      <c r="T21" s="8">
        <v>1000</v>
      </c>
      <c r="U21">
        <v>1028</v>
      </c>
      <c r="V21">
        <v>1058</v>
      </c>
      <c r="W21">
        <v>1146</v>
      </c>
      <c r="X21">
        <v>1240</v>
      </c>
      <c r="Y21">
        <v>1308</v>
      </c>
      <c r="Z21">
        <v>1429</v>
      </c>
      <c r="AA21">
        <v>1623</v>
      </c>
      <c r="AB21">
        <v>1745</v>
      </c>
      <c r="AC21" s="14">
        <v>2069</v>
      </c>
      <c r="AD21" s="14">
        <v>2197</v>
      </c>
      <c r="AE21" s="14">
        <v>2397</v>
      </c>
      <c r="AF21" s="14">
        <v>2485</v>
      </c>
      <c r="AG21" s="14">
        <v>2645</v>
      </c>
      <c r="AH21" s="14">
        <v>2787</v>
      </c>
      <c r="AI21" s="15">
        <v>2981</v>
      </c>
      <c r="AJ21">
        <v>3221</v>
      </c>
      <c r="AK21">
        <v>3537</v>
      </c>
      <c r="AL21" s="23">
        <f>'UG Tuition and Fees'!L90</f>
        <v>3687</v>
      </c>
      <c r="AM21" s="23">
        <f>'UG Tuition and Fees'!N90</f>
        <v>3789</v>
      </c>
      <c r="AN21" s="22">
        <f>'UG Tuition and Fees'!P90</f>
        <v>4005</v>
      </c>
      <c r="AO21" s="22">
        <f>'UG Tuition and Fees'!R90</f>
        <v>4131</v>
      </c>
      <c r="AP21" s="22">
        <f>'UG Tuition and Fees'!T90</f>
        <v>4233</v>
      </c>
    </row>
    <row r="22" spans="2:42" x14ac:dyDescent="0.2">
      <c r="B22" s="1" t="s">
        <v>27</v>
      </c>
      <c r="C22">
        <v>252</v>
      </c>
      <c r="D22">
        <v>252</v>
      </c>
      <c r="E22">
        <v>273</v>
      </c>
      <c r="F22">
        <v>327</v>
      </c>
      <c r="G22">
        <v>420</v>
      </c>
      <c r="H22">
        <v>462</v>
      </c>
      <c r="I22">
        <v>462</v>
      </c>
      <c r="J22">
        <v>521</v>
      </c>
      <c r="K22" s="8">
        <v>564</v>
      </c>
      <c r="L22" s="8">
        <v>636</v>
      </c>
      <c r="M22" s="8">
        <v>681</v>
      </c>
      <c r="N22" s="8">
        <v>716</v>
      </c>
      <c r="O22" s="8">
        <v>778</v>
      </c>
      <c r="P22" s="8">
        <v>846</v>
      </c>
      <c r="Q22" s="8">
        <v>846</v>
      </c>
      <c r="R22" s="8">
        <v>906</v>
      </c>
      <c r="S22" s="8">
        <v>934</v>
      </c>
      <c r="T22" s="8">
        <v>982</v>
      </c>
      <c r="U22">
        <v>1010</v>
      </c>
      <c r="V22">
        <v>1040</v>
      </c>
      <c r="W22">
        <v>1142</v>
      </c>
      <c r="X22">
        <v>1236</v>
      </c>
      <c r="Y22">
        <v>1304</v>
      </c>
      <c r="Z22">
        <v>1425</v>
      </c>
      <c r="AA22" s="79"/>
      <c r="AB22" s="79"/>
      <c r="AC22" s="80"/>
      <c r="AD22" s="80"/>
      <c r="AE22" s="80"/>
      <c r="AF22" s="80"/>
      <c r="AG22" s="80"/>
      <c r="AH22" s="80">
        <v>2791</v>
      </c>
      <c r="AI22" s="81"/>
      <c r="AJ22" s="81"/>
      <c r="AK22" s="81"/>
      <c r="AL22" s="82"/>
      <c r="AM22" s="82"/>
      <c r="AN22" s="83"/>
      <c r="AO22" s="83"/>
      <c r="AP22" s="83"/>
    </row>
    <row r="23" spans="2:42" x14ac:dyDescent="0.2">
      <c r="B23" s="1" t="s">
        <v>28</v>
      </c>
      <c r="C23">
        <v>195</v>
      </c>
      <c r="D23">
        <v>195</v>
      </c>
      <c r="E23">
        <v>225</v>
      </c>
      <c r="F23">
        <v>270</v>
      </c>
      <c r="G23">
        <v>311</v>
      </c>
      <c r="H23">
        <v>378</v>
      </c>
      <c r="I23">
        <v>462</v>
      </c>
      <c r="J23">
        <v>519</v>
      </c>
      <c r="K23" s="8">
        <v>564</v>
      </c>
      <c r="L23" s="8">
        <v>636</v>
      </c>
      <c r="M23" s="8">
        <v>681</v>
      </c>
      <c r="N23" s="8">
        <v>716</v>
      </c>
      <c r="O23" s="8">
        <v>774</v>
      </c>
      <c r="P23" s="8">
        <v>840</v>
      </c>
      <c r="Q23" s="8">
        <v>840</v>
      </c>
      <c r="R23" s="8">
        <v>900</v>
      </c>
      <c r="S23" s="8">
        <v>928</v>
      </c>
      <c r="T23" s="8">
        <v>996</v>
      </c>
      <c r="U23">
        <v>1024</v>
      </c>
      <c r="V23">
        <v>1054</v>
      </c>
      <c r="W23">
        <v>1136</v>
      </c>
      <c r="X23">
        <v>1230</v>
      </c>
      <c r="Y23">
        <v>1298</v>
      </c>
      <c r="Z23">
        <v>1419</v>
      </c>
      <c r="AA23">
        <v>1619</v>
      </c>
      <c r="AB23">
        <v>1731</v>
      </c>
      <c r="AC23" s="14">
        <v>2055</v>
      </c>
      <c r="AD23" s="14">
        <v>2183</v>
      </c>
      <c r="AE23" s="14">
        <v>2397</v>
      </c>
      <c r="AF23" s="14">
        <v>2485</v>
      </c>
      <c r="AG23" s="14">
        <v>2649</v>
      </c>
      <c r="AH23" s="14">
        <v>2791</v>
      </c>
      <c r="AI23" s="15">
        <v>2985</v>
      </c>
      <c r="AJ23">
        <v>3225</v>
      </c>
      <c r="AK23">
        <v>3547</v>
      </c>
      <c r="AL23" s="23">
        <f>'UG Tuition and Fees'!L91</f>
        <v>3717</v>
      </c>
      <c r="AM23" s="23">
        <f>'UG Tuition and Fees'!N91</f>
        <v>3819</v>
      </c>
      <c r="AN23" s="23">
        <f>'UG Tuition and Fees'!P91</f>
        <v>4017</v>
      </c>
      <c r="AO23" s="23">
        <f>'UG Tuition and Fees'!R91</f>
        <v>4143</v>
      </c>
      <c r="AP23" s="23">
        <f>'UG Tuition and Fees'!T91</f>
        <v>4245</v>
      </c>
    </row>
    <row r="24" spans="2:42" x14ac:dyDescent="0.2">
      <c r="B24" s="1" t="s">
        <v>29</v>
      </c>
      <c r="C24">
        <v>252</v>
      </c>
      <c r="D24">
        <v>252</v>
      </c>
      <c r="E24">
        <v>270</v>
      </c>
      <c r="F24">
        <v>324</v>
      </c>
      <c r="G24">
        <v>420</v>
      </c>
      <c r="H24">
        <v>462</v>
      </c>
      <c r="I24">
        <v>462</v>
      </c>
      <c r="J24">
        <v>519</v>
      </c>
      <c r="K24" s="8">
        <v>564</v>
      </c>
      <c r="L24" s="8">
        <v>639</v>
      </c>
      <c r="M24" s="8">
        <v>684</v>
      </c>
      <c r="N24" s="8">
        <v>725</v>
      </c>
      <c r="O24" s="8">
        <v>780</v>
      </c>
      <c r="P24" s="8">
        <v>846</v>
      </c>
      <c r="Q24" s="8">
        <v>846</v>
      </c>
      <c r="R24" s="8">
        <v>906</v>
      </c>
      <c r="S24" s="8">
        <v>934</v>
      </c>
      <c r="T24" s="8">
        <v>982</v>
      </c>
      <c r="U24">
        <v>1010</v>
      </c>
      <c r="V24">
        <v>1040</v>
      </c>
      <c r="W24">
        <v>1142</v>
      </c>
      <c r="X24">
        <v>1242</v>
      </c>
      <c r="Y24">
        <v>1310</v>
      </c>
      <c r="Z24">
        <v>1431</v>
      </c>
      <c r="AA24">
        <v>1625</v>
      </c>
      <c r="AB24">
        <v>1737</v>
      </c>
      <c r="AC24" s="14">
        <v>2061</v>
      </c>
      <c r="AD24" s="14">
        <v>2189</v>
      </c>
      <c r="AE24" s="14">
        <v>2383</v>
      </c>
      <c r="AF24" s="14">
        <v>2471</v>
      </c>
      <c r="AG24" s="14">
        <v>2625</v>
      </c>
      <c r="AH24" s="14">
        <v>2767</v>
      </c>
      <c r="AI24" s="15">
        <v>2961</v>
      </c>
      <c r="AJ24">
        <v>3205</v>
      </c>
      <c r="AK24">
        <v>3519</v>
      </c>
      <c r="AL24" s="23">
        <f>'UG Tuition and Fees'!L92</f>
        <v>3669</v>
      </c>
      <c r="AM24" s="23">
        <f>'UG Tuition and Fees'!N92</f>
        <v>3775</v>
      </c>
      <c r="AN24" s="23">
        <f>'UG Tuition and Fees'!P92</f>
        <v>3975</v>
      </c>
      <c r="AO24" s="23">
        <f>'UG Tuition and Fees'!R92</f>
        <v>4105</v>
      </c>
      <c r="AP24" s="23">
        <f>'UG Tuition and Fees'!T92</f>
        <v>4223</v>
      </c>
    </row>
    <row r="25" spans="2:42" x14ac:dyDescent="0.2">
      <c r="B25" s="1" t="s">
        <v>30</v>
      </c>
      <c r="C25">
        <v>252</v>
      </c>
      <c r="D25">
        <v>252</v>
      </c>
      <c r="E25">
        <v>270</v>
      </c>
      <c r="F25">
        <v>327</v>
      </c>
      <c r="G25">
        <v>420</v>
      </c>
      <c r="H25">
        <v>468</v>
      </c>
      <c r="I25">
        <v>462</v>
      </c>
      <c r="J25">
        <v>524</v>
      </c>
      <c r="K25" s="8">
        <v>564</v>
      </c>
      <c r="L25" s="8">
        <v>636</v>
      </c>
      <c r="M25" s="8">
        <v>681</v>
      </c>
      <c r="N25" s="8">
        <v>716</v>
      </c>
      <c r="O25" s="8">
        <v>776</v>
      </c>
      <c r="P25" s="8">
        <v>846</v>
      </c>
      <c r="Q25" s="8">
        <v>846</v>
      </c>
      <c r="R25" s="8">
        <v>906</v>
      </c>
      <c r="S25" s="8">
        <v>934</v>
      </c>
      <c r="T25" s="8">
        <v>1002</v>
      </c>
      <c r="U25">
        <v>1030</v>
      </c>
      <c r="V25">
        <v>1060</v>
      </c>
      <c r="W25">
        <v>1142</v>
      </c>
      <c r="X25">
        <v>1240</v>
      </c>
      <c r="Y25">
        <v>1308</v>
      </c>
      <c r="Z25">
        <v>1429</v>
      </c>
      <c r="AA25">
        <v>1623</v>
      </c>
      <c r="AB25">
        <v>1735</v>
      </c>
      <c r="AC25" s="14">
        <v>2059</v>
      </c>
      <c r="AD25" s="14">
        <v>2187</v>
      </c>
      <c r="AE25" s="14">
        <v>2381</v>
      </c>
      <c r="AF25" s="14">
        <v>2469</v>
      </c>
      <c r="AG25" s="14">
        <v>2627</v>
      </c>
      <c r="AH25" s="14">
        <v>2775</v>
      </c>
      <c r="AI25" s="15">
        <v>2969</v>
      </c>
      <c r="AJ25">
        <v>3209</v>
      </c>
      <c r="AK25">
        <v>3531</v>
      </c>
      <c r="AL25" s="23">
        <f>'UG Tuition and Fees'!L93</f>
        <v>3681</v>
      </c>
      <c r="AM25" s="23">
        <f>'UG Tuition and Fees'!N93</f>
        <v>3783</v>
      </c>
      <c r="AN25" s="23">
        <f>'UG Tuition and Fees'!P93</f>
        <v>3990</v>
      </c>
      <c r="AO25" s="23">
        <f>'UG Tuition and Fees'!R93</f>
        <v>4116</v>
      </c>
      <c r="AP25" s="23">
        <f>'UG Tuition and Fees'!T93</f>
        <v>4218</v>
      </c>
    </row>
    <row r="26" spans="2:42" x14ac:dyDescent="0.2">
      <c r="B26" s="1"/>
      <c r="AC26" s="14"/>
      <c r="AD26" s="14"/>
      <c r="AE26" s="14"/>
      <c r="AF26" s="14"/>
      <c r="AG26" s="14"/>
      <c r="AH26" s="14"/>
      <c r="AI26" s="15"/>
      <c r="AJ26" s="15"/>
      <c r="AK26" s="15"/>
      <c r="AL26" s="23"/>
      <c r="AM26" s="23"/>
      <c r="AN26" s="23"/>
      <c r="AO26" s="23"/>
      <c r="AP26" s="23"/>
    </row>
    <row r="27" spans="2:42" x14ac:dyDescent="0.2">
      <c r="B27" s="1" t="s">
        <v>31</v>
      </c>
      <c r="C27">
        <v>512</v>
      </c>
      <c r="D27">
        <v>512</v>
      </c>
      <c r="E27">
        <v>546</v>
      </c>
      <c r="F27">
        <v>620</v>
      </c>
      <c r="G27">
        <v>714</v>
      </c>
      <c r="H27">
        <v>786</v>
      </c>
      <c r="I27">
        <v>786</v>
      </c>
      <c r="J27">
        <v>880</v>
      </c>
      <c r="K27" s="8">
        <v>960</v>
      </c>
      <c r="L27" s="8">
        <v>1154</v>
      </c>
      <c r="M27" s="8">
        <v>1228</v>
      </c>
      <c r="N27" s="8">
        <v>1282</v>
      </c>
      <c r="O27" s="8">
        <v>1376</v>
      </c>
      <c r="P27" s="8">
        <v>1488</v>
      </c>
      <c r="Q27" s="8">
        <v>1558</v>
      </c>
      <c r="R27" s="8">
        <v>1670</v>
      </c>
      <c r="S27" s="8">
        <v>1770</v>
      </c>
      <c r="T27" s="8">
        <v>1964</v>
      </c>
      <c r="U27">
        <v>1932</v>
      </c>
      <c r="V27">
        <v>2064</v>
      </c>
      <c r="W27">
        <v>2200</v>
      </c>
      <c r="X27">
        <v>2464</v>
      </c>
      <c r="Y27">
        <v>2660</v>
      </c>
      <c r="Z27">
        <v>2834</v>
      </c>
      <c r="AA27">
        <v>3236</v>
      </c>
      <c r="AB27">
        <v>3550</v>
      </c>
      <c r="AC27" s="13">
        <v>3852</v>
      </c>
      <c r="AD27" s="13">
        <v>4093</v>
      </c>
      <c r="AE27" s="13">
        <v>4500</v>
      </c>
      <c r="AF27" s="13">
        <v>4688</v>
      </c>
      <c r="AG27" s="13">
        <v>5062</v>
      </c>
      <c r="AH27" s="13">
        <v>5310</v>
      </c>
      <c r="AI27" s="15">
        <v>5656</v>
      </c>
      <c r="AJ27" s="15">
        <v>6062</v>
      </c>
      <c r="AK27" s="15">
        <v>6718.2879999999996</v>
      </c>
      <c r="AL27" s="23">
        <f>'UG Tuition and Fees'!L95</f>
        <v>7212</v>
      </c>
      <c r="AM27" s="23">
        <f>'UG Tuition and Fees'!N95</f>
        <v>7555</v>
      </c>
      <c r="AN27" s="23">
        <f>'UG Tuition and Fees'!P95</f>
        <v>8138</v>
      </c>
      <c r="AO27" s="23">
        <f>'UG Tuition and Fees'!R95</f>
        <v>8356</v>
      </c>
      <c r="AP27" s="23">
        <f>'UG Tuition and Fees'!T95</f>
        <v>8544</v>
      </c>
    </row>
    <row r="28" spans="2:42" x14ac:dyDescent="0.2">
      <c r="B28" s="1" t="s">
        <v>32</v>
      </c>
      <c r="C28">
        <v>495</v>
      </c>
      <c r="D28">
        <v>495</v>
      </c>
      <c r="E28">
        <v>558</v>
      </c>
      <c r="F28">
        <v>624</v>
      </c>
      <c r="G28">
        <v>741</v>
      </c>
      <c r="H28" s="76">
        <f>843+24</f>
        <v>867</v>
      </c>
      <c r="I28">
        <v>867</v>
      </c>
      <c r="J28">
        <v>999</v>
      </c>
      <c r="K28" s="8">
        <v>1125</v>
      </c>
      <c r="L28" s="8">
        <v>1323</v>
      </c>
      <c r="M28" s="8">
        <v>1404</v>
      </c>
      <c r="N28" s="8">
        <v>1466</v>
      </c>
      <c r="O28" s="8">
        <v>1582</v>
      </c>
      <c r="P28" s="8">
        <v>1712</v>
      </c>
      <c r="Q28" s="8">
        <v>1788</v>
      </c>
      <c r="R28" s="8">
        <v>1898</v>
      </c>
      <c r="S28" s="8">
        <v>2018</v>
      </c>
      <c r="T28" s="8">
        <v>2052</v>
      </c>
      <c r="U28">
        <v>2164</v>
      </c>
      <c r="V28">
        <v>2236</v>
      </c>
      <c r="W28">
        <v>2576</v>
      </c>
      <c r="X28">
        <v>2744</v>
      </c>
      <c r="Y28">
        <v>3104</v>
      </c>
      <c r="Z28">
        <v>3662</v>
      </c>
      <c r="AA28">
        <v>3784</v>
      </c>
      <c r="AB28">
        <v>4056</v>
      </c>
      <c r="AC28" s="14">
        <v>4450</v>
      </c>
      <c r="AD28" s="14">
        <v>4749</v>
      </c>
      <c r="AE28" s="14">
        <v>5290</v>
      </c>
      <c r="AF28" s="14">
        <v>5622</v>
      </c>
      <c r="AG28" s="14">
        <v>5932</v>
      </c>
      <c r="AH28" s="14">
        <v>6250</v>
      </c>
      <c r="AI28" s="15">
        <v>6850</v>
      </c>
      <c r="AJ28" s="15">
        <v>7382</v>
      </c>
      <c r="AK28" s="15">
        <v>8396</v>
      </c>
      <c r="AL28" s="23">
        <f>'UG Tuition and Fees'!L96</f>
        <v>9092</v>
      </c>
      <c r="AM28" s="23">
        <f>'UG Tuition and Fees'!N96</f>
        <v>10061.5</v>
      </c>
      <c r="AN28" s="23">
        <f>'UG Tuition and Fees'!P96</f>
        <v>11003</v>
      </c>
      <c r="AO28" s="23">
        <f>'UG Tuition and Fees'!R96</f>
        <v>11948.055</v>
      </c>
      <c r="AP28" s="23">
        <f>'UG Tuition and Fees'!T96</f>
        <v>12667.5</v>
      </c>
    </row>
    <row r="29" spans="2:42" x14ac:dyDescent="0.2">
      <c r="B29" s="1" t="s">
        <v>33</v>
      </c>
      <c r="C29">
        <v>549</v>
      </c>
      <c r="D29">
        <v>549</v>
      </c>
      <c r="E29">
        <v>588</v>
      </c>
      <c r="F29">
        <v>660</v>
      </c>
      <c r="G29">
        <v>750</v>
      </c>
      <c r="H29">
        <v>846</v>
      </c>
      <c r="I29">
        <v>846</v>
      </c>
      <c r="J29">
        <v>948</v>
      </c>
      <c r="K29" s="8">
        <v>1038</v>
      </c>
      <c r="L29" s="8">
        <v>1173</v>
      </c>
      <c r="M29" s="8">
        <v>1254</v>
      </c>
      <c r="N29" s="8">
        <v>1330</v>
      </c>
      <c r="O29" s="8">
        <v>1430</v>
      </c>
      <c r="P29" s="8">
        <v>1546</v>
      </c>
      <c r="Q29" s="8">
        <v>1620</v>
      </c>
      <c r="R29" s="8">
        <v>1728</v>
      </c>
      <c r="S29" s="8">
        <v>1810</v>
      </c>
      <c r="T29" s="8">
        <v>2030</v>
      </c>
      <c r="U29">
        <v>1958</v>
      </c>
      <c r="V29">
        <v>2014</v>
      </c>
      <c r="W29">
        <v>2240</v>
      </c>
      <c r="X29">
        <v>2342</v>
      </c>
      <c r="Y29">
        <v>2656</v>
      </c>
      <c r="Z29">
        <v>2830</v>
      </c>
      <c r="AA29">
        <v>3280</v>
      </c>
      <c r="AB29">
        <v>3498</v>
      </c>
      <c r="AC29" s="14">
        <v>3830</v>
      </c>
      <c r="AD29" s="14">
        <v>4134</v>
      </c>
      <c r="AE29" s="14">
        <v>4493</v>
      </c>
      <c r="AF29" s="14">
        <v>4665</v>
      </c>
      <c r="AG29" s="14">
        <v>5005</v>
      </c>
      <c r="AH29" s="14">
        <v>5255</v>
      </c>
      <c r="AI29" s="15">
        <v>5769</v>
      </c>
      <c r="AJ29" s="15">
        <v>6190</v>
      </c>
      <c r="AK29" s="15">
        <v>6718</v>
      </c>
      <c r="AL29" s="23">
        <f>'UG Tuition and Fees'!L97</f>
        <v>7056</v>
      </c>
      <c r="AM29" s="23">
        <f>'UG Tuition and Fees'!N97</f>
        <v>7514</v>
      </c>
      <c r="AN29" s="23">
        <f>'UG Tuition and Fees'!P97</f>
        <v>8024</v>
      </c>
      <c r="AO29" s="23">
        <f>'UG Tuition and Fees'!R97</f>
        <v>8326</v>
      </c>
      <c r="AP29" s="23">
        <f>'UG Tuition and Fees'!T97</f>
        <v>8783</v>
      </c>
    </row>
    <row r="30" spans="2:42" x14ac:dyDescent="0.2">
      <c r="AC30" s="8"/>
      <c r="AD30" s="8"/>
      <c r="AE30" s="8"/>
      <c r="AF30" s="8"/>
      <c r="AG30" s="8"/>
      <c r="AH30" s="8"/>
      <c r="AI30" s="12"/>
      <c r="AL30" s="23"/>
      <c r="AM30" s="23"/>
      <c r="AN30" s="23"/>
      <c r="AO30" s="23"/>
      <c r="AP30" s="23"/>
    </row>
    <row r="31" spans="2:42" x14ac:dyDescent="0.2">
      <c r="B31" s="1" t="s">
        <v>103</v>
      </c>
      <c r="C31" s="23"/>
      <c r="D31" s="23"/>
      <c r="E31" s="23"/>
      <c r="F31" s="23"/>
      <c r="G31" s="23"/>
      <c r="H31" s="23"/>
      <c r="I31" s="23"/>
      <c r="J31" s="23"/>
      <c r="K31" s="23">
        <f>'UG Tuition and Fees'!B33</f>
        <v>135</v>
      </c>
      <c r="L31" s="23">
        <f>'UG Tuition and Fees'!C33</f>
        <v>153</v>
      </c>
      <c r="M31" s="23">
        <f>'UG Tuition and Fees'!E33</f>
        <v>165</v>
      </c>
      <c r="N31" s="23">
        <f>'UG Tuition and Fees'!G33</f>
        <v>174</v>
      </c>
      <c r="O31" s="23">
        <f>'UG Tuition and Fees'!I33</f>
        <v>189</v>
      </c>
      <c r="P31" s="23">
        <f>'UG Tuition and Fees'!K33</f>
        <v>204</v>
      </c>
      <c r="Q31" s="23">
        <f>'UG Tuition and Fees'!M33</f>
        <v>204</v>
      </c>
      <c r="R31" s="23">
        <f>'UG Tuition and Fees'!O33</f>
        <v>219</v>
      </c>
      <c r="S31" s="23">
        <f>'UG Tuition and Fees'!Q33</f>
        <v>231</v>
      </c>
      <c r="T31" s="23">
        <f>'UG Tuition and Fees'!S33</f>
        <v>324</v>
      </c>
      <c r="U31" s="23">
        <f>'UG Tuition and Fees'!U33</f>
        <v>412</v>
      </c>
      <c r="V31" s="23">
        <f>'UG Tuition and Fees'!B67</f>
        <v>448</v>
      </c>
      <c r="W31" s="23">
        <f>'UG Tuition and Fees'!D67</f>
        <v>860</v>
      </c>
      <c r="X31" s="23">
        <f>'UG Tuition and Fees'!F67</f>
        <v>932</v>
      </c>
      <c r="Y31" s="23">
        <f>'UG Tuition and Fees'!H67</f>
        <v>984</v>
      </c>
      <c r="Z31" s="23">
        <f>'UG Tuition and Fees'!J67</f>
        <v>1081</v>
      </c>
      <c r="AA31" s="23">
        <f>'UG Tuition and Fees'!L67</f>
        <v>1225</v>
      </c>
      <c r="AB31" s="23">
        <f>'UG Tuition and Fees'!N67</f>
        <v>1309</v>
      </c>
      <c r="AC31" s="23">
        <f>'UG Tuition and Fees'!P67</f>
        <v>1548</v>
      </c>
      <c r="AD31" s="23">
        <f>'UG Tuition and Fees'!R67</f>
        <v>1752</v>
      </c>
      <c r="AE31" s="23">
        <f>'UG Tuition and Fees'!T67</f>
        <v>1984</v>
      </c>
      <c r="AF31" s="23">
        <f>'UG Tuition and Fees'!V67</f>
        <v>2057</v>
      </c>
      <c r="AG31" s="23">
        <f>'UG Tuition and Fees'!B100</f>
        <v>2168</v>
      </c>
      <c r="AH31" s="23">
        <f>'UG Tuition and Fees'!D100</f>
        <v>2285</v>
      </c>
      <c r="AI31" s="23">
        <f>'UG Tuition and Fees'!F100</f>
        <v>2399</v>
      </c>
      <c r="AJ31" s="23">
        <f>'UG Tuition and Fees'!H100</f>
        <v>2735</v>
      </c>
      <c r="AK31" s="23">
        <f>'UG Tuition and Fees'!J100</f>
        <v>2975</v>
      </c>
      <c r="AL31" s="23">
        <f>'UG Tuition and Fees'!L100</f>
        <v>3146</v>
      </c>
      <c r="AM31" s="23">
        <f>'UG Tuition and Fees'!N100</f>
        <v>3176</v>
      </c>
      <c r="AN31" s="23">
        <f>'UG Tuition and Fees'!P100</f>
        <v>3425</v>
      </c>
      <c r="AO31" s="23">
        <f>'UG Tuition and Fees'!R100</f>
        <v>3554</v>
      </c>
      <c r="AP31" s="23">
        <f>'UG Tuition and Fees'!T100</f>
        <v>3647</v>
      </c>
    </row>
    <row r="32" spans="2:42" x14ac:dyDescent="0.2">
      <c r="AC32" s="9"/>
      <c r="AD32" s="9"/>
      <c r="AE32" s="9"/>
      <c r="AF32" s="9"/>
      <c r="AG32" s="9"/>
      <c r="AH32" s="9"/>
      <c r="AI32" s="12"/>
      <c r="AL32" s="23"/>
      <c r="AM32" s="23"/>
    </row>
    <row r="33" spans="2:42" x14ac:dyDescent="0.2">
      <c r="B33" s="1" t="s">
        <v>107</v>
      </c>
      <c r="C33">
        <f>AVERAGE(C27:C29,C5:C10)</f>
        <v>474.55555555555554</v>
      </c>
      <c r="D33">
        <f>AVERAGE(D27:D29,D5:D10)</f>
        <v>475.66666666666669</v>
      </c>
      <c r="E33">
        <f t="shared" ref="E33:AP33" si="0">AVERAGE(E27:E29,E5:E10)</f>
        <v>512.11111111111109</v>
      </c>
      <c r="F33">
        <f t="shared" si="0"/>
        <v>588.55555555555554</v>
      </c>
      <c r="G33">
        <f t="shared" si="0"/>
        <v>720</v>
      </c>
      <c r="H33">
        <f t="shared" si="0"/>
        <v>802.88888888888891</v>
      </c>
      <c r="I33">
        <f t="shared" si="0"/>
        <v>803.44444444444446</v>
      </c>
      <c r="J33">
        <f t="shared" si="0"/>
        <v>906.44444444444446</v>
      </c>
      <c r="K33">
        <f t="shared" si="0"/>
        <v>984.77777777777783</v>
      </c>
      <c r="L33">
        <f t="shared" si="0"/>
        <v>1139.4444444444443</v>
      </c>
      <c r="M33">
        <f t="shared" si="0"/>
        <v>1219.7777777777778</v>
      </c>
      <c r="N33">
        <f t="shared" si="0"/>
        <v>1277</v>
      </c>
      <c r="O33">
        <f t="shared" si="0"/>
        <v>1380.4444444444443</v>
      </c>
      <c r="P33">
        <f t="shared" si="0"/>
        <v>1494.4444444444443</v>
      </c>
      <c r="Q33">
        <f t="shared" si="0"/>
        <v>1569.4444444444443</v>
      </c>
      <c r="R33">
        <f t="shared" si="0"/>
        <v>1682</v>
      </c>
      <c r="S33">
        <f t="shared" si="0"/>
        <v>1771.8888888888889</v>
      </c>
      <c r="T33">
        <f t="shared" si="0"/>
        <v>1879.1111111111111</v>
      </c>
      <c r="U33">
        <f t="shared" si="0"/>
        <v>1959.1111111111111</v>
      </c>
      <c r="V33">
        <f t="shared" si="0"/>
        <v>2037.7777777777778</v>
      </c>
      <c r="W33">
        <f t="shared" si="0"/>
        <v>2243.3333333333335</v>
      </c>
      <c r="X33">
        <f t="shared" si="0"/>
        <v>2442.8888888888887</v>
      </c>
      <c r="Y33">
        <f t="shared" si="0"/>
        <v>2630.8888888888887</v>
      </c>
      <c r="Z33">
        <f t="shared" si="0"/>
        <v>2899.3333333333335</v>
      </c>
      <c r="AA33">
        <f t="shared" si="0"/>
        <v>3256.8888888888887</v>
      </c>
      <c r="AB33">
        <f t="shared" si="0"/>
        <v>3501.8888888888887</v>
      </c>
      <c r="AC33">
        <f t="shared" si="0"/>
        <v>3970.7777777777778</v>
      </c>
      <c r="AD33">
        <f t="shared" si="0"/>
        <v>4214.1111111111113</v>
      </c>
      <c r="AE33">
        <f t="shared" si="0"/>
        <v>4649.4444444444443</v>
      </c>
      <c r="AF33">
        <f t="shared" si="0"/>
        <v>4840.7777777777774</v>
      </c>
      <c r="AG33">
        <f t="shared" si="0"/>
        <v>5226.666666666667</v>
      </c>
      <c r="AH33">
        <f t="shared" si="0"/>
        <v>5524</v>
      </c>
      <c r="AI33">
        <f t="shared" si="0"/>
        <v>5926.4444444444443</v>
      </c>
      <c r="AJ33">
        <f t="shared" si="0"/>
        <v>6358.2222222222226</v>
      </c>
      <c r="AK33">
        <f t="shared" si="0"/>
        <v>6978.8097777777775</v>
      </c>
      <c r="AL33">
        <f t="shared" si="0"/>
        <v>7405.666666666667</v>
      </c>
      <c r="AM33">
        <f t="shared" si="0"/>
        <v>7832.7222222222226</v>
      </c>
      <c r="AN33">
        <f t="shared" si="0"/>
        <v>8331.3333333333339</v>
      </c>
      <c r="AO33">
        <f t="shared" si="0"/>
        <v>8689.5616666666665</v>
      </c>
      <c r="AP33">
        <f t="shared" si="0"/>
        <v>8979.3333333333339</v>
      </c>
    </row>
    <row r="34" spans="2:42" x14ac:dyDescent="0.2">
      <c r="B34" s="1" t="s">
        <v>108</v>
      </c>
      <c r="C34">
        <f>AVERAGE(C12:C25)</f>
        <v>238.84615384615384</v>
      </c>
      <c r="D34">
        <f>AVERAGE(D12:D25)</f>
        <v>235.71428571428572</v>
      </c>
      <c r="E34">
        <f t="shared" ref="E34:AP34" si="1">AVERAGE(E12:E25)</f>
        <v>257.57142857142856</v>
      </c>
      <c r="F34">
        <f t="shared" si="1"/>
        <v>310.07142857142856</v>
      </c>
      <c r="G34">
        <f t="shared" si="1"/>
        <v>388.85714285714283</v>
      </c>
      <c r="H34">
        <f t="shared" si="1"/>
        <v>440.35714285714283</v>
      </c>
      <c r="I34">
        <f t="shared" si="1"/>
        <v>462</v>
      </c>
      <c r="J34">
        <f t="shared" si="1"/>
        <v>518.78571428571433</v>
      </c>
      <c r="K34">
        <f t="shared" si="1"/>
        <v>564</v>
      </c>
      <c r="L34">
        <f t="shared" si="1"/>
        <v>636.21428571428567</v>
      </c>
      <c r="M34">
        <f t="shared" si="1"/>
        <v>681.21428571428567</v>
      </c>
      <c r="N34">
        <f t="shared" si="1"/>
        <v>717.07142857142856</v>
      </c>
      <c r="O34">
        <f t="shared" si="1"/>
        <v>777.85714285714289</v>
      </c>
      <c r="P34">
        <f t="shared" si="1"/>
        <v>847</v>
      </c>
      <c r="Q34">
        <f t="shared" si="1"/>
        <v>847</v>
      </c>
      <c r="R34">
        <f t="shared" si="1"/>
        <v>908.28571428571433</v>
      </c>
      <c r="S34">
        <f t="shared" si="1"/>
        <v>943.28571428571433</v>
      </c>
      <c r="T34">
        <f t="shared" si="1"/>
        <v>999.42857142857144</v>
      </c>
      <c r="U34">
        <f t="shared" si="1"/>
        <v>1027.4285714285713</v>
      </c>
      <c r="V34">
        <f t="shared" si="1"/>
        <v>1057.8571428571429</v>
      </c>
      <c r="W34">
        <f t="shared" si="1"/>
        <v>1146</v>
      </c>
      <c r="X34">
        <f t="shared" si="1"/>
        <v>1240</v>
      </c>
      <c r="Y34">
        <f t="shared" si="1"/>
        <v>1308</v>
      </c>
      <c r="Z34">
        <f t="shared" si="1"/>
        <v>1430.2857142857142</v>
      </c>
      <c r="AA34">
        <f t="shared" si="1"/>
        <v>1625.6153846153845</v>
      </c>
      <c r="AB34">
        <f t="shared" si="1"/>
        <v>1740.0769230769231</v>
      </c>
      <c r="AC34">
        <f t="shared" si="1"/>
        <v>2064.6923076923076</v>
      </c>
      <c r="AD34">
        <f t="shared" si="1"/>
        <v>2192.6923076923076</v>
      </c>
      <c r="AE34">
        <f t="shared" si="1"/>
        <v>2393</v>
      </c>
      <c r="AF34">
        <f t="shared" si="1"/>
        <v>2481.7692307692309</v>
      </c>
      <c r="AG34">
        <f t="shared" si="1"/>
        <v>2628.0769230769229</v>
      </c>
      <c r="AH34">
        <f t="shared" si="1"/>
        <v>2774.4285714285716</v>
      </c>
      <c r="AI34">
        <f t="shared" si="1"/>
        <v>2967.6153846153848</v>
      </c>
      <c r="AJ34">
        <f t="shared" si="1"/>
        <v>3211.1538461538462</v>
      </c>
      <c r="AK34">
        <f t="shared" si="1"/>
        <v>3531.8461538461538</v>
      </c>
      <c r="AL34">
        <f t="shared" si="1"/>
        <v>3685.6923076923076</v>
      </c>
      <c r="AM34">
        <f t="shared" si="1"/>
        <v>3786.9230769230771</v>
      </c>
      <c r="AN34">
        <f t="shared" si="1"/>
        <v>3991.9230769230771</v>
      </c>
      <c r="AO34" s="23">
        <f>AVERAGE(AO12:AO25)</f>
        <v>4121.3846153846152</v>
      </c>
      <c r="AP34">
        <f t="shared" si="1"/>
        <v>4226.4615384615381</v>
      </c>
    </row>
    <row r="35" spans="2:42" x14ac:dyDescent="0.2">
      <c r="C35" s="23">
        <f t="shared" ref="C35:AO35" si="2">AVERAGE(C29,C27,C5:C10)</f>
        <v>472</v>
      </c>
      <c r="D35" s="23">
        <f t="shared" si="2"/>
        <v>473.25</v>
      </c>
      <c r="E35" s="23">
        <f t="shared" si="2"/>
        <v>506.375</v>
      </c>
      <c r="F35" s="23">
        <f t="shared" si="2"/>
        <v>584.125</v>
      </c>
      <c r="G35" s="23">
        <f t="shared" si="2"/>
        <v>717.375</v>
      </c>
      <c r="H35" s="23">
        <f t="shared" si="2"/>
        <v>794.875</v>
      </c>
      <c r="I35" s="23">
        <f t="shared" si="2"/>
        <v>795.5</v>
      </c>
      <c r="J35" s="23">
        <f t="shared" si="2"/>
        <v>894.875</v>
      </c>
      <c r="K35" s="23">
        <f t="shared" si="2"/>
        <v>967.25</v>
      </c>
      <c r="L35" s="23">
        <f t="shared" si="2"/>
        <v>1116.5</v>
      </c>
      <c r="M35" s="23">
        <f t="shared" si="2"/>
        <v>1196.75</v>
      </c>
      <c r="N35" s="23">
        <f t="shared" si="2"/>
        <v>1253.375</v>
      </c>
      <c r="O35" s="23">
        <f t="shared" si="2"/>
        <v>1355.25</v>
      </c>
      <c r="P35" s="23">
        <f t="shared" si="2"/>
        <v>1467.25</v>
      </c>
      <c r="Q35" s="23">
        <f t="shared" si="2"/>
        <v>1542.125</v>
      </c>
      <c r="R35" s="23">
        <f t="shared" si="2"/>
        <v>1655</v>
      </c>
      <c r="S35" s="23">
        <f t="shared" si="2"/>
        <v>1741.125</v>
      </c>
      <c r="T35" s="23">
        <f t="shared" si="2"/>
        <v>1857.5</v>
      </c>
      <c r="U35" s="23">
        <f t="shared" si="2"/>
        <v>1933.5</v>
      </c>
      <c r="V35" s="23">
        <f t="shared" si="2"/>
        <v>2013</v>
      </c>
      <c r="W35" s="23">
        <f t="shared" si="2"/>
        <v>2201.75</v>
      </c>
      <c r="X35" s="23">
        <f t="shared" si="2"/>
        <v>2405.25</v>
      </c>
      <c r="Y35" s="23">
        <f t="shared" si="2"/>
        <v>2571.75</v>
      </c>
      <c r="Z35" s="23">
        <f t="shared" si="2"/>
        <v>2804</v>
      </c>
      <c r="AA35" s="23">
        <f t="shared" si="2"/>
        <v>3191</v>
      </c>
      <c r="AB35" s="23">
        <f t="shared" si="2"/>
        <v>3432.625</v>
      </c>
      <c r="AC35" s="23">
        <f t="shared" si="2"/>
        <v>3910.875</v>
      </c>
      <c r="AD35" s="23">
        <f t="shared" si="2"/>
        <v>4147.25</v>
      </c>
      <c r="AE35" s="23">
        <f t="shared" si="2"/>
        <v>4569.375</v>
      </c>
      <c r="AF35" s="23">
        <f t="shared" si="2"/>
        <v>4743.125</v>
      </c>
      <c r="AG35" s="23">
        <f t="shared" si="2"/>
        <v>5138.5</v>
      </c>
      <c r="AH35" s="23">
        <f t="shared" si="2"/>
        <v>5433.25</v>
      </c>
      <c r="AI35" s="23">
        <f t="shared" si="2"/>
        <v>5811</v>
      </c>
      <c r="AJ35" s="23">
        <f t="shared" si="2"/>
        <v>6230.25</v>
      </c>
      <c r="AK35" s="23">
        <f t="shared" si="2"/>
        <v>6801.6610000000001</v>
      </c>
      <c r="AL35" s="23">
        <f t="shared" si="2"/>
        <v>7194.875</v>
      </c>
      <c r="AM35" s="23">
        <f t="shared" si="2"/>
        <v>7554.125</v>
      </c>
      <c r="AN35" s="23">
        <f t="shared" si="2"/>
        <v>7997.375</v>
      </c>
      <c r="AO35" s="23">
        <f t="shared" si="2"/>
        <v>8282.25</v>
      </c>
      <c r="AP35" s="23">
        <f>AVERAGE(AP29,AP27,AP5:AP10)</f>
        <v>8518.3125</v>
      </c>
    </row>
    <row r="36" spans="2:42" x14ac:dyDescent="0.2">
      <c r="K36"/>
      <c r="L36"/>
      <c r="M36"/>
      <c r="N36"/>
      <c r="O36"/>
      <c r="P36"/>
      <c r="Q36"/>
      <c r="R36"/>
      <c r="S36"/>
      <c r="T36"/>
    </row>
    <row r="37" spans="2:42" x14ac:dyDescent="0.2">
      <c r="C37" s="10"/>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row>
    <row r="38" spans="2:42" x14ac:dyDescent="0.2">
      <c r="C38" s="10"/>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row>
    <row r="39" spans="2:42" x14ac:dyDescent="0.2">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row>
    <row r="40" spans="2:42" x14ac:dyDescent="0.2">
      <c r="D40" s="11"/>
    </row>
    <row r="41" spans="2:42" x14ac:dyDescent="0.2">
      <c r="K41"/>
      <c r="L41"/>
      <c r="M41"/>
      <c r="N41"/>
      <c r="O41"/>
      <c r="P41"/>
      <c r="Q41"/>
      <c r="R41"/>
      <c r="S41"/>
      <c r="T41"/>
    </row>
    <row r="42" spans="2:42" x14ac:dyDescent="0.2">
      <c r="K42"/>
      <c r="L42"/>
      <c r="M42"/>
      <c r="N42"/>
      <c r="O42"/>
      <c r="P42"/>
      <c r="Q42"/>
      <c r="R42"/>
      <c r="S42"/>
      <c r="T42"/>
    </row>
    <row r="44" spans="2:42" x14ac:dyDescent="0.2">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row>
    <row r="45" spans="2:42" x14ac:dyDescent="0.2">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row>
  </sheetData>
  <mergeCells count="1">
    <mergeCell ref="C2:AI2"/>
  </mergeCells>
  <phoneticPr fontId="3" type="noConversion"/>
  <pageMargins left="0.75" right="0.75" top="1" bottom="1" header="0.5" footer="0.5"/>
  <pageSetup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M41"/>
  <sheetViews>
    <sheetView workbookViewId="0">
      <selection activeCell="AN31" sqref="AN31"/>
    </sheetView>
  </sheetViews>
  <sheetFormatPr defaultRowHeight="12.75" x14ac:dyDescent="0.2"/>
  <cols>
    <col min="1" max="1" width="9.33203125" style="1"/>
    <col min="2" max="2" width="22" style="1" bestFit="1" customWidth="1"/>
    <col min="3" max="3" width="10.6640625" style="1" bestFit="1" customWidth="1"/>
    <col min="4" max="5" width="9.33203125" style="1"/>
    <col min="6" max="7" width="13.6640625" style="1" bestFit="1" customWidth="1"/>
    <col min="8" max="10" width="9.33203125" style="1"/>
    <col min="11" max="11" width="12.5" style="1" bestFit="1" customWidth="1"/>
    <col min="12" max="16384" width="9.33203125" style="1"/>
  </cols>
  <sheetData>
    <row r="3" spans="2:12" x14ac:dyDescent="0.2">
      <c r="B3" s="1" t="s">
        <v>37</v>
      </c>
      <c r="C3" s="1">
        <v>348.33</v>
      </c>
    </row>
    <row r="4" spans="2:12" x14ac:dyDescent="0.2">
      <c r="B4" s="1" t="s">
        <v>36</v>
      </c>
      <c r="C4" s="1">
        <v>356.45</v>
      </c>
    </row>
    <row r="5" spans="2:12" x14ac:dyDescent="0.2">
      <c r="B5" s="1" t="s">
        <v>35</v>
      </c>
      <c r="C5" s="1">
        <v>365.33</v>
      </c>
    </row>
    <row r="6" spans="2:12" x14ac:dyDescent="0.2">
      <c r="B6" s="1" t="s">
        <v>3</v>
      </c>
      <c r="C6" s="1">
        <v>374.59</v>
      </c>
    </row>
    <row r="7" spans="2:12" x14ac:dyDescent="0.2">
      <c r="B7" s="1" t="s">
        <v>4</v>
      </c>
      <c r="C7" s="1">
        <v>385.79</v>
      </c>
    </row>
    <row r="8" spans="2:12" x14ac:dyDescent="0.2">
      <c r="B8" s="1" t="s">
        <v>5</v>
      </c>
      <c r="C8" s="1">
        <v>395.2</v>
      </c>
    </row>
    <row r="9" spans="2:12" x14ac:dyDescent="0.2">
      <c r="B9" s="1" t="s">
        <v>6</v>
      </c>
      <c r="C9" s="1">
        <v>405.45</v>
      </c>
    </row>
    <row r="10" spans="2:12" x14ac:dyDescent="0.2">
      <c r="B10" s="1" t="s">
        <v>7</v>
      </c>
      <c r="C10" s="1">
        <v>415.14</v>
      </c>
    </row>
    <row r="11" spans="2:12" x14ac:dyDescent="0.2">
      <c r="B11" s="1" t="s">
        <v>8</v>
      </c>
      <c r="C11" s="1">
        <v>423.92</v>
      </c>
    </row>
    <row r="12" spans="2:12" x14ac:dyDescent="0.2">
      <c r="B12" s="1" t="s">
        <v>45</v>
      </c>
      <c r="C12" s="1">
        <v>441.04</v>
      </c>
    </row>
    <row r="13" spans="2:12" x14ac:dyDescent="0.2">
      <c r="B13" s="1" t="s">
        <v>10</v>
      </c>
      <c r="C13" s="1">
        <v>459.01</v>
      </c>
    </row>
    <row r="14" spans="2:12" x14ac:dyDescent="0.2">
      <c r="B14" s="1" t="s">
        <v>44</v>
      </c>
      <c r="C14" s="1">
        <v>470.62</v>
      </c>
    </row>
    <row r="16" spans="2:12" x14ac:dyDescent="0.2">
      <c r="C16" s="1" t="s">
        <v>47</v>
      </c>
      <c r="F16" s="1" t="s">
        <v>54</v>
      </c>
      <c r="G16" s="1" t="s">
        <v>54</v>
      </c>
      <c r="L16" s="1" t="s">
        <v>52</v>
      </c>
    </row>
    <row r="17" spans="2:13" x14ac:dyDescent="0.2">
      <c r="C17" s="1" t="s">
        <v>48</v>
      </c>
      <c r="D17" s="4" t="s">
        <v>46</v>
      </c>
      <c r="E17" s="4" t="s">
        <v>46</v>
      </c>
      <c r="F17" s="1" t="s">
        <v>49</v>
      </c>
      <c r="G17" s="1" t="s">
        <v>51</v>
      </c>
      <c r="J17" s="4" t="s">
        <v>46</v>
      </c>
      <c r="K17" s="1" t="s">
        <v>56</v>
      </c>
      <c r="L17" s="1" t="s">
        <v>58</v>
      </c>
    </row>
    <row r="18" spans="2:13" x14ac:dyDescent="0.2">
      <c r="C18" s="1" t="s">
        <v>55</v>
      </c>
      <c r="D18" s="5" t="s">
        <v>44</v>
      </c>
      <c r="E18" s="4" t="s">
        <v>37</v>
      </c>
      <c r="F18" s="1" t="s">
        <v>50</v>
      </c>
      <c r="G18" s="1" t="s">
        <v>52</v>
      </c>
      <c r="J18" s="4" t="s">
        <v>53</v>
      </c>
      <c r="K18" s="1" t="s">
        <v>57</v>
      </c>
      <c r="L18" s="1" t="s">
        <v>59</v>
      </c>
    </row>
    <row r="19" spans="2:13" x14ac:dyDescent="0.2">
      <c r="B19" s="1" t="s">
        <v>11</v>
      </c>
      <c r="C19" s="2">
        <f>D19*$C$3/$C$14</f>
        <v>2361.0826144235261</v>
      </c>
      <c r="D19" s="4">
        <v>3190</v>
      </c>
      <c r="E19" s="4">
        <v>1504</v>
      </c>
      <c r="F19" s="3">
        <f>D19/E19-1</f>
        <v>1.1210106382978724</v>
      </c>
      <c r="G19" s="3">
        <f>C19/E19-1</f>
        <v>0.56986875959011041</v>
      </c>
      <c r="J19" s="4">
        <v>2262</v>
      </c>
      <c r="K19" s="2">
        <f>D19*$C$10/$C$14</f>
        <v>2813.940334027453</v>
      </c>
      <c r="L19" s="3">
        <f>K19/J19-1</f>
        <v>0.24400545270886509</v>
      </c>
      <c r="M19" s="3">
        <f>D19/J19-1</f>
        <v>0.41025641025641035</v>
      </c>
    </row>
    <row r="20" spans="2:13" x14ac:dyDescent="0.2">
      <c r="B20" s="1" t="s">
        <v>12</v>
      </c>
      <c r="C20" s="2">
        <f t="shared" ref="C20:C40" si="0">D20*$C$3/$C$14</f>
        <v>2308.5318728485827</v>
      </c>
      <c r="D20" s="4">
        <v>3119</v>
      </c>
      <c r="E20" s="4">
        <v>1384</v>
      </c>
      <c r="F20" s="3">
        <f t="shared" ref="F20:F40" si="1">D20/E20-1</f>
        <v>1.2536127167630058</v>
      </c>
      <c r="G20" s="3">
        <f t="shared" ref="G20:G40" si="2">C20/E20-1</f>
        <v>0.66801435899464057</v>
      </c>
      <c r="J20" s="4">
        <v>2100</v>
      </c>
      <c r="K20" s="2">
        <f t="shared" ref="K20:K40" si="3">D20*$C$10/$C$14</f>
        <v>2751.310314053801</v>
      </c>
      <c r="L20" s="3">
        <f t="shared" ref="L20:L40" si="4">K20/J20-1</f>
        <v>0.31014776859704818</v>
      </c>
      <c r="M20" s="3">
        <f t="shared" ref="M20:M40" si="5">D20/J20-1</f>
        <v>0.48523809523809525</v>
      </c>
    </row>
    <row r="21" spans="2:13" x14ac:dyDescent="0.2">
      <c r="B21" s="1" t="s">
        <v>13</v>
      </c>
      <c r="C21" s="2">
        <f t="shared" si="0"/>
        <v>2352.2007989460712</v>
      </c>
      <c r="D21" s="4">
        <v>3178</v>
      </c>
      <c r="E21" s="4">
        <v>1350</v>
      </c>
      <c r="F21" s="3">
        <f t="shared" si="1"/>
        <v>1.3540740740740742</v>
      </c>
      <c r="G21" s="3">
        <f t="shared" si="2"/>
        <v>0.74237096218227494</v>
      </c>
      <c r="J21" s="4">
        <v>2186</v>
      </c>
      <c r="K21" s="2">
        <f t="shared" si="3"/>
        <v>2803.3549785389482</v>
      </c>
      <c r="L21" s="3">
        <f t="shared" si="4"/>
        <v>0.28241307343959199</v>
      </c>
      <c r="M21" s="3">
        <f t="shared" si="5"/>
        <v>0.45379688929551687</v>
      </c>
    </row>
    <row r="22" spans="2:13" x14ac:dyDescent="0.2">
      <c r="B22" s="1" t="s">
        <v>14</v>
      </c>
      <c r="C22" s="2">
        <f t="shared" si="0"/>
        <v>2210.8319025965748</v>
      </c>
      <c r="D22" s="4">
        <v>2987</v>
      </c>
      <c r="E22" s="4">
        <v>1400</v>
      </c>
      <c r="F22" s="3">
        <f t="shared" si="1"/>
        <v>1.1335714285714285</v>
      </c>
      <c r="G22" s="3">
        <f t="shared" si="2"/>
        <v>0.57916564471183918</v>
      </c>
      <c r="J22" s="4">
        <v>2098</v>
      </c>
      <c r="K22" s="2">
        <f t="shared" si="3"/>
        <v>2634.8714036802512</v>
      </c>
      <c r="L22" s="3">
        <f t="shared" si="4"/>
        <v>0.25589676057209298</v>
      </c>
      <c r="M22" s="3">
        <f t="shared" si="5"/>
        <v>0.42373689227836042</v>
      </c>
    </row>
    <row r="23" spans="2:13" x14ac:dyDescent="0.2">
      <c r="B23" s="1" t="s">
        <v>15</v>
      </c>
      <c r="C23" s="2">
        <f t="shared" si="0"/>
        <v>2269.3038544898218</v>
      </c>
      <c r="D23" s="4">
        <v>3066</v>
      </c>
      <c r="E23" s="4">
        <v>1462</v>
      </c>
      <c r="F23" s="3">
        <f t="shared" si="1"/>
        <v>1.0971272229822162</v>
      </c>
      <c r="G23" s="3">
        <f t="shared" si="2"/>
        <v>0.5521914189396866</v>
      </c>
      <c r="J23" s="4">
        <v>2116</v>
      </c>
      <c r="K23" s="2">
        <f t="shared" si="3"/>
        <v>2704.5583273129064</v>
      </c>
      <c r="L23" s="3">
        <f t="shared" si="4"/>
        <v>0.27814665752027712</v>
      </c>
      <c r="M23" s="3">
        <f t="shared" si="5"/>
        <v>0.44896030245746688</v>
      </c>
    </row>
    <row r="24" spans="2:13" x14ac:dyDescent="0.2">
      <c r="B24" s="1" t="s">
        <v>16</v>
      </c>
      <c r="C24" s="2">
        <f t="shared" si="0"/>
        <v>2569.8052781437254</v>
      </c>
      <c r="D24" s="4">
        <v>3472</v>
      </c>
      <c r="E24" s="4">
        <v>1564</v>
      </c>
      <c r="F24" s="3">
        <f t="shared" si="1"/>
        <v>1.2199488491048593</v>
      </c>
      <c r="G24" s="3">
        <f t="shared" si="2"/>
        <v>0.64309800392821326</v>
      </c>
      <c r="J24" s="4">
        <v>2412</v>
      </c>
      <c r="K24" s="2">
        <f t="shared" si="3"/>
        <v>3062.696188007309</v>
      </c>
      <c r="L24" s="3">
        <f t="shared" si="4"/>
        <v>0.26977453897483783</v>
      </c>
      <c r="M24" s="3">
        <f t="shared" si="5"/>
        <v>0.4394693200663351</v>
      </c>
    </row>
    <row r="25" spans="2:13" x14ac:dyDescent="0.2">
      <c r="B25" s="1" t="s">
        <v>17</v>
      </c>
      <c r="C25" s="2">
        <f t="shared" si="0"/>
        <v>1211.6276613828566</v>
      </c>
      <c r="D25" s="4">
        <v>1637</v>
      </c>
      <c r="E25" s="4">
        <v>840</v>
      </c>
      <c r="F25" s="3">
        <f t="shared" si="1"/>
        <v>0.94880952380952377</v>
      </c>
      <c r="G25" s="3">
        <f t="shared" si="2"/>
        <v>0.44241388259863879</v>
      </c>
      <c r="J25" s="4">
        <v>1160</v>
      </c>
      <c r="K25" s="2">
        <f t="shared" si="3"/>
        <v>1444.0189112234923</v>
      </c>
      <c r="L25" s="3">
        <f t="shared" si="4"/>
        <v>0.24484388898576914</v>
      </c>
      <c r="M25" s="3">
        <f t="shared" si="5"/>
        <v>0.41120689655172415</v>
      </c>
    </row>
    <row r="26" spans="2:13" x14ac:dyDescent="0.2">
      <c r="B26" s="1" t="s">
        <v>18</v>
      </c>
      <c r="C26" s="2">
        <f t="shared" si="0"/>
        <v>1202.7458459054014</v>
      </c>
      <c r="D26" s="4">
        <v>1625</v>
      </c>
      <c r="E26" s="4">
        <v>844</v>
      </c>
      <c r="F26" s="3">
        <f t="shared" si="1"/>
        <v>0.92535545023696675</v>
      </c>
      <c r="G26" s="3">
        <f t="shared" si="2"/>
        <v>0.42505431979312958</v>
      </c>
      <c r="J26" s="4">
        <v>1142</v>
      </c>
      <c r="K26" s="2">
        <f t="shared" si="3"/>
        <v>1433.433555734988</v>
      </c>
      <c r="L26" s="3">
        <f t="shared" si="4"/>
        <v>0.25519575808667949</v>
      </c>
      <c r="M26" s="3">
        <f t="shared" si="5"/>
        <v>0.42294220665499127</v>
      </c>
    </row>
    <row r="27" spans="2:13" x14ac:dyDescent="0.2">
      <c r="B27" s="1" t="s">
        <v>19</v>
      </c>
      <c r="C27" s="2">
        <f t="shared" si="0"/>
        <v>1198.3049381666738</v>
      </c>
      <c r="D27" s="4">
        <v>1619</v>
      </c>
      <c r="E27" s="4">
        <v>840</v>
      </c>
      <c r="F27" s="3">
        <f t="shared" si="1"/>
        <v>0.92738095238095242</v>
      </c>
      <c r="G27" s="3">
        <f t="shared" si="2"/>
        <v>0.42655349781746876</v>
      </c>
      <c r="J27" s="4">
        <v>1142</v>
      </c>
      <c r="K27" s="2">
        <f t="shared" si="3"/>
        <v>1428.1408779907356</v>
      </c>
      <c r="L27" s="3">
        <f t="shared" si="4"/>
        <v>0.25056118913374403</v>
      </c>
      <c r="M27" s="3">
        <f t="shared" si="5"/>
        <v>0.41768826619964972</v>
      </c>
    </row>
    <row r="28" spans="2:13" x14ac:dyDescent="0.2">
      <c r="B28" s="1" t="s">
        <v>20</v>
      </c>
      <c r="C28" s="2">
        <f t="shared" si="0"/>
        <v>1198.3049381666738</v>
      </c>
      <c r="D28" s="4">
        <v>1619</v>
      </c>
      <c r="E28" s="4">
        <v>846</v>
      </c>
      <c r="F28" s="3">
        <f t="shared" si="1"/>
        <v>0.91371158392434992</v>
      </c>
      <c r="G28" s="3">
        <f t="shared" si="2"/>
        <v>0.41643609712372776</v>
      </c>
      <c r="J28" s="4">
        <v>1142</v>
      </c>
      <c r="K28" s="2">
        <f t="shared" si="3"/>
        <v>1428.1408779907356</v>
      </c>
      <c r="L28" s="3">
        <f t="shared" si="4"/>
        <v>0.25056118913374403</v>
      </c>
      <c r="M28" s="3">
        <f t="shared" si="5"/>
        <v>0.41768826619964972</v>
      </c>
    </row>
    <row r="29" spans="2:13" x14ac:dyDescent="0.2">
      <c r="B29" s="1" t="s">
        <v>21</v>
      </c>
      <c r="C29" s="2">
        <f t="shared" si="0"/>
        <v>1198.3049381666738</v>
      </c>
      <c r="D29" s="4">
        <v>1619</v>
      </c>
      <c r="E29" s="4">
        <v>846</v>
      </c>
      <c r="F29" s="3">
        <f t="shared" si="1"/>
        <v>0.91371158392434992</v>
      </c>
      <c r="G29" s="3">
        <f t="shared" si="2"/>
        <v>0.41643609712372776</v>
      </c>
      <c r="J29" s="4">
        <v>1142</v>
      </c>
      <c r="K29" s="2">
        <f t="shared" si="3"/>
        <v>1428.1408779907356</v>
      </c>
      <c r="L29" s="3">
        <f t="shared" si="4"/>
        <v>0.25056118913374403</v>
      </c>
      <c r="M29" s="3">
        <f t="shared" si="5"/>
        <v>0.41768826619964972</v>
      </c>
    </row>
    <row r="30" spans="2:13" x14ac:dyDescent="0.2">
      <c r="B30" s="1" t="s">
        <v>22</v>
      </c>
      <c r="C30" s="2">
        <f t="shared" si="0"/>
        <v>1201.2655433258253</v>
      </c>
      <c r="D30" s="4">
        <v>1623</v>
      </c>
      <c r="E30" s="4">
        <v>850</v>
      </c>
      <c r="F30" s="3">
        <f t="shared" si="1"/>
        <v>0.90941176470588236</v>
      </c>
      <c r="G30" s="3">
        <f t="shared" si="2"/>
        <v>0.41325358038332394</v>
      </c>
      <c r="J30" s="4">
        <v>1148</v>
      </c>
      <c r="K30" s="2">
        <f t="shared" si="3"/>
        <v>1431.669329820237</v>
      </c>
      <c r="L30" s="3">
        <f t="shared" si="4"/>
        <v>0.24709871935560712</v>
      </c>
      <c r="M30" s="3">
        <f t="shared" si="5"/>
        <v>0.41376306620209058</v>
      </c>
    </row>
    <row r="31" spans="2:13" x14ac:dyDescent="0.2">
      <c r="B31" s="1" t="s">
        <v>23</v>
      </c>
      <c r="C31" s="2">
        <f t="shared" si="0"/>
        <v>1193.8640304279459</v>
      </c>
      <c r="D31" s="4">
        <v>1613</v>
      </c>
      <c r="E31" s="4">
        <v>848</v>
      </c>
      <c r="F31" s="3">
        <f t="shared" si="1"/>
        <v>0.90212264150943389</v>
      </c>
      <c r="G31" s="3">
        <f t="shared" si="2"/>
        <v>0.40785852644804943</v>
      </c>
      <c r="J31" s="4">
        <v>1144</v>
      </c>
      <c r="K31" s="2">
        <f t="shared" si="3"/>
        <v>1422.8482002464832</v>
      </c>
      <c r="L31" s="3">
        <f t="shared" si="4"/>
        <v>0.24374842678888387</v>
      </c>
      <c r="M31" s="3">
        <f t="shared" si="5"/>
        <v>0.409965034965035</v>
      </c>
    </row>
    <row r="32" spans="2:13" x14ac:dyDescent="0.2">
      <c r="B32" s="1" t="s">
        <v>24</v>
      </c>
      <c r="C32" s="2">
        <f t="shared" si="0"/>
        <v>1213.1079639624324</v>
      </c>
      <c r="D32" s="4">
        <v>1639</v>
      </c>
      <c r="E32" s="4">
        <v>846</v>
      </c>
      <c r="F32" s="3">
        <f t="shared" si="1"/>
        <v>0.93735224586288424</v>
      </c>
      <c r="G32" s="3">
        <f t="shared" si="2"/>
        <v>0.43393376354897462</v>
      </c>
      <c r="J32" s="4">
        <v>1144</v>
      </c>
      <c r="K32" s="2">
        <f t="shared" si="3"/>
        <v>1445.7831371382431</v>
      </c>
      <c r="L32" s="3">
        <f t="shared" si="4"/>
        <v>0.26379644854741535</v>
      </c>
      <c r="M32" s="3">
        <f t="shared" si="5"/>
        <v>0.43269230769230771</v>
      </c>
    </row>
    <row r="33" spans="2:13" x14ac:dyDescent="0.2">
      <c r="B33" s="1" t="s">
        <v>25</v>
      </c>
      <c r="C33" s="2">
        <f t="shared" si="0"/>
        <v>1220.5094768603117</v>
      </c>
      <c r="D33" s="4">
        <v>1649</v>
      </c>
      <c r="E33" s="4">
        <v>876</v>
      </c>
      <c r="F33" s="3">
        <f t="shared" si="1"/>
        <v>0.88242009132420085</v>
      </c>
      <c r="G33" s="3">
        <f t="shared" si="2"/>
        <v>0.3932756585163375</v>
      </c>
      <c r="J33" s="4">
        <v>1172</v>
      </c>
      <c r="K33" s="2">
        <f t="shared" si="3"/>
        <v>1454.6042667119968</v>
      </c>
      <c r="L33" s="3">
        <f t="shared" si="4"/>
        <v>0.24112992040272774</v>
      </c>
      <c r="M33" s="3">
        <f t="shared" si="5"/>
        <v>0.40699658703071662</v>
      </c>
    </row>
    <row r="34" spans="2:13" x14ac:dyDescent="0.2">
      <c r="B34" s="1" t="s">
        <v>26</v>
      </c>
      <c r="C34" s="2">
        <f t="shared" si="0"/>
        <v>1201.2655433258253</v>
      </c>
      <c r="D34" s="4">
        <v>1623</v>
      </c>
      <c r="E34" s="4">
        <v>844</v>
      </c>
      <c r="F34" s="3">
        <f t="shared" si="1"/>
        <v>0.92298578199052139</v>
      </c>
      <c r="G34" s="3">
        <f t="shared" si="2"/>
        <v>0.42330040678415326</v>
      </c>
      <c r="J34" s="4">
        <v>1146</v>
      </c>
      <c r="K34" s="2">
        <f t="shared" si="3"/>
        <v>1431.669329820237</v>
      </c>
      <c r="L34" s="3">
        <f t="shared" si="4"/>
        <v>0.2492751569112015</v>
      </c>
      <c r="M34" s="3">
        <f t="shared" si="5"/>
        <v>0.41623036649214651</v>
      </c>
    </row>
    <row r="35" spans="2:13" x14ac:dyDescent="0.2">
      <c r="B35" s="1" t="s">
        <v>28</v>
      </c>
      <c r="C35" s="2">
        <f t="shared" si="0"/>
        <v>1198.3049381666738</v>
      </c>
      <c r="D35" s="4">
        <v>1619</v>
      </c>
      <c r="E35" s="4">
        <v>840</v>
      </c>
      <c r="F35" s="3">
        <f t="shared" si="1"/>
        <v>0.92738095238095242</v>
      </c>
      <c r="G35" s="3">
        <f t="shared" si="2"/>
        <v>0.42655349781746876</v>
      </c>
      <c r="J35" s="4">
        <v>1136</v>
      </c>
      <c r="K35" s="2">
        <f t="shared" si="3"/>
        <v>1428.1408779907356</v>
      </c>
      <c r="L35" s="3">
        <f t="shared" si="4"/>
        <v>0.25716626583691515</v>
      </c>
      <c r="M35" s="3">
        <f t="shared" si="5"/>
        <v>0.42517605633802824</v>
      </c>
    </row>
    <row r="36" spans="2:13" x14ac:dyDescent="0.2">
      <c r="B36" s="1" t="s">
        <v>29</v>
      </c>
      <c r="C36" s="2">
        <f t="shared" si="0"/>
        <v>1202.7458459054014</v>
      </c>
      <c r="D36" s="4">
        <v>1625</v>
      </c>
      <c r="E36" s="4">
        <v>846</v>
      </c>
      <c r="F36" s="3">
        <f t="shared" si="1"/>
        <v>0.92080378250591011</v>
      </c>
      <c r="G36" s="3">
        <f t="shared" si="2"/>
        <v>0.42168539705130192</v>
      </c>
      <c r="J36" s="4">
        <v>1142</v>
      </c>
      <c r="K36" s="2">
        <f t="shared" si="3"/>
        <v>1433.433555734988</v>
      </c>
      <c r="L36" s="3">
        <f t="shared" si="4"/>
        <v>0.25519575808667949</v>
      </c>
      <c r="M36" s="3">
        <f t="shared" si="5"/>
        <v>0.42294220665499127</v>
      </c>
    </row>
    <row r="37" spans="2:13" x14ac:dyDescent="0.2">
      <c r="B37" s="1" t="s">
        <v>30</v>
      </c>
      <c r="C37" s="2">
        <f t="shared" si="0"/>
        <v>1201.2655433258253</v>
      </c>
      <c r="D37" s="4">
        <v>1623</v>
      </c>
      <c r="E37" s="4">
        <v>846</v>
      </c>
      <c r="F37" s="3">
        <f t="shared" si="1"/>
        <v>0.91843971631205679</v>
      </c>
      <c r="G37" s="3">
        <f t="shared" si="2"/>
        <v>0.41993563040877691</v>
      </c>
      <c r="J37" s="4">
        <v>1142</v>
      </c>
      <c r="K37" s="2">
        <f t="shared" si="3"/>
        <v>1431.669329820237</v>
      </c>
      <c r="L37" s="3">
        <f t="shared" si="4"/>
        <v>0.25365090176903404</v>
      </c>
      <c r="M37" s="3">
        <f t="shared" si="5"/>
        <v>0.42119089316987735</v>
      </c>
    </row>
    <row r="38" spans="2:13" x14ac:dyDescent="0.2">
      <c r="B38" s="1" t="s">
        <v>31</v>
      </c>
      <c r="C38" s="2">
        <f t="shared" si="0"/>
        <v>2395.1295737537712</v>
      </c>
      <c r="D38" s="4">
        <v>3236</v>
      </c>
      <c r="E38" s="4">
        <v>1488</v>
      </c>
      <c r="F38" s="3">
        <f t="shared" si="1"/>
        <v>1.174731182795699</v>
      </c>
      <c r="G38" s="3">
        <f t="shared" si="2"/>
        <v>0.60963008988828715</v>
      </c>
      <c r="J38" s="4">
        <v>2200</v>
      </c>
      <c r="K38" s="2">
        <f t="shared" si="3"/>
        <v>2854.5175300667206</v>
      </c>
      <c r="L38" s="3">
        <f t="shared" si="4"/>
        <v>0.29750796821214576</v>
      </c>
      <c r="M38" s="3">
        <f t="shared" si="5"/>
        <v>0.47090909090909094</v>
      </c>
    </row>
    <row r="39" spans="2:13" x14ac:dyDescent="0.2">
      <c r="B39" s="1" t="s">
        <v>32</v>
      </c>
      <c r="C39" s="2">
        <f t="shared" si="0"/>
        <v>2800.7324805575622</v>
      </c>
      <c r="D39" s="4">
        <v>3784</v>
      </c>
      <c r="E39" s="4">
        <v>1712</v>
      </c>
      <c r="F39" s="3">
        <f t="shared" si="1"/>
        <v>1.2102803738317758</v>
      </c>
      <c r="G39" s="3">
        <f t="shared" si="2"/>
        <v>0.63594186948455733</v>
      </c>
      <c r="J39" s="4">
        <v>2576</v>
      </c>
      <c r="K39" s="2">
        <f t="shared" si="3"/>
        <v>3337.9154307084273</v>
      </c>
      <c r="L39" s="3">
        <f t="shared" si="4"/>
        <v>0.29577462372221563</v>
      </c>
      <c r="M39" s="3">
        <f t="shared" si="5"/>
        <v>0.46894409937888204</v>
      </c>
    </row>
    <row r="40" spans="2:13" x14ac:dyDescent="0.2">
      <c r="B40" s="1" t="s">
        <v>33</v>
      </c>
      <c r="C40" s="2">
        <f t="shared" si="0"/>
        <v>2427.6962305044408</v>
      </c>
      <c r="D40" s="4">
        <v>3280</v>
      </c>
      <c r="E40" s="4">
        <v>1546</v>
      </c>
      <c r="F40" s="3">
        <f t="shared" si="1"/>
        <v>1.1216041397153944</v>
      </c>
      <c r="G40" s="3">
        <f t="shared" si="2"/>
        <v>0.57030804042978067</v>
      </c>
      <c r="J40" s="4">
        <v>2240</v>
      </c>
      <c r="K40" s="2">
        <f t="shared" si="3"/>
        <v>2893.3305001912368</v>
      </c>
      <c r="L40" s="3">
        <f t="shared" si="4"/>
        <v>0.2916654018710878</v>
      </c>
      <c r="M40" s="3">
        <f t="shared" si="5"/>
        <v>0.46428571428571419</v>
      </c>
    </row>
    <row r="41" spans="2:13" x14ac:dyDescent="0.2">
      <c r="F41" s="6">
        <f>AVERAGE(F19:F24,F38:F40)</f>
        <v>1.1873289584595916</v>
      </c>
      <c r="G41" s="6">
        <f>AVERAGE(G19:G24,G38:G40)</f>
        <v>0.61895434979437658</v>
      </c>
      <c r="L41" s="6">
        <f>AVERAGE(L19:L24,L38:L40)</f>
        <v>0.28059247173535135</v>
      </c>
      <c r="M41" s="6">
        <f>AVERAGE(M19:M24,M38:M40)</f>
        <v>0.45173297935176354</v>
      </c>
    </row>
  </sheetData>
  <phoneticPr fontId="3"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40"/>
  <sheetViews>
    <sheetView workbookViewId="0">
      <selection activeCell="AN31" sqref="AN31"/>
    </sheetView>
  </sheetViews>
  <sheetFormatPr defaultRowHeight="12.75" x14ac:dyDescent="0.2"/>
  <cols>
    <col min="2" max="2" width="41.6640625" bestFit="1" customWidth="1"/>
    <col min="31" max="31" width="10.1640625" bestFit="1" customWidth="1"/>
    <col min="32" max="32" width="12.1640625" bestFit="1" customWidth="1"/>
    <col min="33" max="35" width="10.1640625" customWidth="1"/>
  </cols>
  <sheetData>
    <row r="1" spans="1:38" ht="15.75" x14ac:dyDescent="0.25">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row>
    <row r="2" spans="1:38" ht="23.25" x14ac:dyDescent="0.35">
      <c r="A2" s="118" t="s">
        <v>88</v>
      </c>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row>
    <row r="3" spans="1:38" ht="15.75" x14ac:dyDescent="0.25">
      <c r="A3" s="24"/>
      <c r="B3" s="24"/>
      <c r="C3" s="25"/>
      <c r="D3" s="25"/>
      <c r="E3" s="25"/>
      <c r="F3" s="25"/>
      <c r="G3" s="25"/>
      <c r="H3" s="25"/>
      <c r="I3" s="25"/>
      <c r="J3" s="25"/>
      <c r="K3" s="25"/>
      <c r="L3" s="25"/>
      <c r="M3" s="25"/>
      <c r="N3" s="25"/>
      <c r="O3" s="25"/>
      <c r="P3" s="25"/>
      <c r="Q3" s="25"/>
      <c r="R3" s="25"/>
      <c r="S3" s="25"/>
      <c r="T3" s="25"/>
      <c r="U3" s="25"/>
      <c r="V3" s="25"/>
      <c r="W3" s="25"/>
      <c r="X3" s="25"/>
      <c r="Y3" s="25"/>
      <c r="Z3" s="25"/>
      <c r="AA3" s="25"/>
      <c r="AB3" s="24"/>
      <c r="AC3" s="24"/>
      <c r="AD3" s="24"/>
      <c r="AE3" s="24"/>
      <c r="AF3" s="24"/>
      <c r="AG3" s="24"/>
      <c r="AH3" s="24"/>
      <c r="AI3" s="24"/>
      <c r="AJ3" s="24"/>
      <c r="AK3" s="24"/>
      <c r="AL3" s="24"/>
    </row>
    <row r="4" spans="1:38" ht="15.75" x14ac:dyDescent="0.25">
      <c r="A4" s="24"/>
      <c r="B4" s="26"/>
      <c r="C4" s="27"/>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9"/>
      <c r="AJ4" s="30" t="s">
        <v>89</v>
      </c>
      <c r="AK4" s="30" t="s">
        <v>90</v>
      </c>
      <c r="AL4" s="30" t="s">
        <v>91</v>
      </c>
    </row>
    <row r="5" spans="1:38" ht="15.75" x14ac:dyDescent="0.25">
      <c r="A5" s="24"/>
      <c r="B5" s="31"/>
      <c r="C5" s="32" t="s">
        <v>42</v>
      </c>
      <c r="D5" s="33" t="s">
        <v>41</v>
      </c>
      <c r="E5" s="33" t="s">
        <v>40</v>
      </c>
      <c r="F5" s="33" t="s">
        <v>39</v>
      </c>
      <c r="G5" s="33" t="s">
        <v>38</v>
      </c>
      <c r="H5" s="33" t="s">
        <v>37</v>
      </c>
      <c r="I5" s="33" t="s">
        <v>36</v>
      </c>
      <c r="J5" s="33" t="s">
        <v>35</v>
      </c>
      <c r="K5" s="33" t="s">
        <v>3</v>
      </c>
      <c r="L5" s="33" t="s">
        <v>4</v>
      </c>
      <c r="M5" s="34" t="s">
        <v>5</v>
      </c>
      <c r="N5" s="34" t="s">
        <v>6</v>
      </c>
      <c r="O5" s="34" t="s">
        <v>7</v>
      </c>
      <c r="P5" s="34" t="s">
        <v>8</v>
      </c>
      <c r="Q5" s="34" t="s">
        <v>45</v>
      </c>
      <c r="R5" s="34" t="s">
        <v>10</v>
      </c>
      <c r="S5" s="34" t="s">
        <v>44</v>
      </c>
      <c r="T5" s="34" t="s">
        <v>60</v>
      </c>
      <c r="U5" s="35" t="s">
        <v>72</v>
      </c>
      <c r="V5" s="35" t="s">
        <v>73</v>
      </c>
      <c r="W5" s="35" t="s">
        <v>74</v>
      </c>
      <c r="X5" s="35" t="s">
        <v>76</v>
      </c>
      <c r="Y5" s="35" t="s">
        <v>77</v>
      </c>
      <c r="Z5" s="35" t="s">
        <v>78</v>
      </c>
      <c r="AA5" s="36" t="s">
        <v>79</v>
      </c>
      <c r="AB5" s="36" t="s">
        <v>80</v>
      </c>
      <c r="AC5" s="36" t="s">
        <v>81</v>
      </c>
      <c r="AD5" s="36" t="s">
        <v>82</v>
      </c>
      <c r="AE5" s="36" t="s">
        <v>85</v>
      </c>
      <c r="AF5" s="36" t="s">
        <v>102</v>
      </c>
      <c r="AG5" s="36" t="s">
        <v>105</v>
      </c>
      <c r="AH5" s="36" t="s">
        <v>106</v>
      </c>
      <c r="AI5" s="37" t="s">
        <v>109</v>
      </c>
      <c r="AJ5" s="38" t="s">
        <v>92</v>
      </c>
      <c r="AK5" s="38" t="s">
        <v>92</v>
      </c>
      <c r="AL5" s="38" t="s">
        <v>92</v>
      </c>
    </row>
    <row r="6" spans="1:38" ht="15.75" x14ac:dyDescent="0.25">
      <c r="A6" s="24"/>
      <c r="B6" s="39" t="s">
        <v>93</v>
      </c>
      <c r="C6" s="27"/>
      <c r="D6" s="28"/>
      <c r="E6" s="28"/>
      <c r="F6" s="28"/>
      <c r="G6" s="28"/>
      <c r="H6" s="28"/>
      <c r="I6" s="28"/>
      <c r="J6" s="28"/>
      <c r="K6" s="28"/>
      <c r="L6" s="28"/>
      <c r="M6" s="40"/>
      <c r="N6" s="40"/>
      <c r="O6" s="40"/>
      <c r="P6" s="40"/>
      <c r="Q6" s="40"/>
      <c r="R6" s="40"/>
      <c r="S6" s="40"/>
      <c r="T6" s="40"/>
      <c r="U6" s="41"/>
      <c r="V6" s="41"/>
      <c r="W6" s="41"/>
      <c r="X6" s="41"/>
      <c r="Y6" s="41"/>
      <c r="Z6" s="41"/>
      <c r="AA6" s="42"/>
      <c r="AB6" s="42"/>
      <c r="AC6" s="42"/>
      <c r="AD6" s="42"/>
      <c r="AE6" s="42"/>
      <c r="AF6" s="66"/>
      <c r="AG6" s="66"/>
      <c r="AH6" s="66"/>
      <c r="AI6" s="60"/>
      <c r="AJ6" s="43"/>
      <c r="AK6" s="43"/>
      <c r="AL6" s="43"/>
    </row>
    <row r="7" spans="1:38" ht="15.75" x14ac:dyDescent="0.25">
      <c r="A7" s="24"/>
      <c r="B7" s="43" t="s">
        <v>11</v>
      </c>
      <c r="C7" s="44">
        <v>990</v>
      </c>
      <c r="D7" s="45">
        <v>1125</v>
      </c>
      <c r="E7" s="45">
        <v>1209</v>
      </c>
      <c r="F7" s="45">
        <v>1263</v>
      </c>
      <c r="G7" s="45">
        <v>1370</v>
      </c>
      <c r="H7" s="45">
        <v>1504</v>
      </c>
      <c r="I7" s="45">
        <v>1610</v>
      </c>
      <c r="J7" s="45">
        <v>1708</v>
      </c>
      <c r="K7" s="45">
        <v>1794</v>
      </c>
      <c r="L7" s="45">
        <v>1860</v>
      </c>
      <c r="M7" s="45">
        <v>1928</v>
      </c>
      <c r="N7" s="45">
        <v>2090</v>
      </c>
      <c r="O7" s="45">
        <v>2262</v>
      </c>
      <c r="P7" s="45">
        <v>2452</v>
      </c>
      <c r="Q7" s="45">
        <v>2566</v>
      </c>
      <c r="R7" s="45">
        <v>2813</v>
      </c>
      <c r="S7" s="45">
        <v>3190</v>
      </c>
      <c r="T7" s="45">
        <v>3454</v>
      </c>
      <c r="U7" s="45">
        <v>4004</v>
      </c>
      <c r="V7" s="45">
        <v>4224</v>
      </c>
      <c r="W7" s="45">
        <v>4635</v>
      </c>
      <c r="X7" s="45">
        <v>4837</v>
      </c>
      <c r="Y7" s="45">
        <v>5238</v>
      </c>
      <c r="Z7" s="45">
        <v>5526</v>
      </c>
      <c r="AA7" s="45">
        <v>5868</v>
      </c>
      <c r="AB7" s="45">
        <v>6228</v>
      </c>
      <c r="AC7" s="45">
        <v>6690</v>
      </c>
      <c r="AD7" s="45">
        <v>6918</v>
      </c>
      <c r="AE7" s="45">
        <v>7158</v>
      </c>
      <c r="AF7" s="45">
        <v>7462</v>
      </c>
      <c r="AG7" s="45">
        <v>7801</v>
      </c>
      <c r="AH7" s="45">
        <v>7995</v>
      </c>
      <c r="AI7" s="46">
        <v>8225</v>
      </c>
      <c r="AJ7" s="47">
        <f>AI7/AH7-1</f>
        <v>2.8767979987492254E-2</v>
      </c>
      <c r="AK7" s="47">
        <f>AI7/AD7-1</f>
        <v>0.18892743567505055</v>
      </c>
      <c r="AL7" s="47">
        <f>AI7/Y7-1</f>
        <v>0.57025582283314247</v>
      </c>
    </row>
    <row r="8" spans="1:38" ht="15.75" x14ac:dyDescent="0.25">
      <c r="A8" s="24"/>
      <c r="B8" s="43" t="s">
        <v>12</v>
      </c>
      <c r="C8" s="44">
        <v>882</v>
      </c>
      <c r="D8" s="45">
        <v>1062</v>
      </c>
      <c r="E8" s="45">
        <v>1138</v>
      </c>
      <c r="F8" s="45">
        <v>1192</v>
      </c>
      <c r="G8" s="45">
        <v>1280</v>
      </c>
      <c r="H8" s="45">
        <v>1384</v>
      </c>
      <c r="I8" s="45">
        <v>1456</v>
      </c>
      <c r="J8" s="45">
        <v>1554</v>
      </c>
      <c r="K8" s="45">
        <v>1643</v>
      </c>
      <c r="L8" s="45">
        <v>1690</v>
      </c>
      <c r="M8" s="45">
        <v>1878</v>
      </c>
      <c r="N8" s="45">
        <v>1928</v>
      </c>
      <c r="O8" s="45">
        <v>2100</v>
      </c>
      <c r="P8" s="45">
        <v>2384</v>
      </c>
      <c r="Q8" s="45">
        <v>2532</v>
      </c>
      <c r="R8" s="45">
        <v>2759</v>
      </c>
      <c r="S8" s="45">
        <v>3119</v>
      </c>
      <c r="T8" s="45">
        <v>3311</v>
      </c>
      <c r="U8" s="45">
        <v>3839</v>
      </c>
      <c r="V8" s="45">
        <v>4059</v>
      </c>
      <c r="W8" s="45">
        <v>4487</v>
      </c>
      <c r="X8" s="45">
        <v>4637</v>
      </c>
      <c r="Y8" s="45">
        <v>4887</v>
      </c>
      <c r="Z8" s="45">
        <v>5201</v>
      </c>
      <c r="AA8" s="45">
        <v>5593</v>
      </c>
      <c r="AB8" s="45">
        <v>6004</v>
      </c>
      <c r="AC8" s="45">
        <v>6529</v>
      </c>
      <c r="AD8" s="45">
        <v>6997</v>
      </c>
      <c r="AE8" s="45">
        <v>7543</v>
      </c>
      <c r="AF8" s="45">
        <v>7985</v>
      </c>
      <c r="AG8" s="45">
        <v>8332</v>
      </c>
      <c r="AH8" s="45">
        <v>8598.5</v>
      </c>
      <c r="AI8" s="46">
        <v>9015</v>
      </c>
      <c r="AJ8" s="47">
        <f t="shared" ref="AJ8:AJ12" si="0">AI8/AH8-1</f>
        <v>4.8438681165319464E-2</v>
      </c>
      <c r="AK8" s="47">
        <f t="shared" ref="AK8:AK12" si="1">AI8/AD8-1</f>
        <v>0.28840931827926264</v>
      </c>
      <c r="AL8" s="47">
        <f t="shared" ref="AL8:AL12" si="2">AI8/Y8-1</f>
        <v>0.84468999386126464</v>
      </c>
    </row>
    <row r="9" spans="1:38" ht="15.75" x14ac:dyDescent="0.25">
      <c r="A9" s="24"/>
      <c r="B9" s="43" t="s">
        <v>13</v>
      </c>
      <c r="C9" s="44">
        <v>882</v>
      </c>
      <c r="D9" s="45">
        <v>1040</v>
      </c>
      <c r="E9" s="45">
        <v>1112</v>
      </c>
      <c r="F9" s="45">
        <v>1146</v>
      </c>
      <c r="G9" s="45">
        <v>1236</v>
      </c>
      <c r="H9" s="45">
        <v>1350</v>
      </c>
      <c r="I9" s="45">
        <v>1418</v>
      </c>
      <c r="J9" s="45">
        <v>1586</v>
      </c>
      <c r="K9" s="45">
        <v>1660</v>
      </c>
      <c r="L9" s="45">
        <v>1774</v>
      </c>
      <c r="M9" s="45">
        <v>1962</v>
      </c>
      <c r="N9" s="45">
        <v>2012</v>
      </c>
      <c r="O9" s="45">
        <v>2186</v>
      </c>
      <c r="P9" s="45">
        <v>2376</v>
      </c>
      <c r="Q9" s="45">
        <v>2500</v>
      </c>
      <c r="R9" s="45">
        <v>2791</v>
      </c>
      <c r="S9" s="45">
        <v>3178</v>
      </c>
      <c r="T9" s="45">
        <v>3426</v>
      </c>
      <c r="U9" s="45">
        <v>3990</v>
      </c>
      <c r="V9" s="45">
        <v>4210</v>
      </c>
      <c r="W9" s="45">
        <v>4576</v>
      </c>
      <c r="X9" s="45">
        <v>4766</v>
      </c>
      <c r="Y9" s="45">
        <v>5278</v>
      </c>
      <c r="Z9" s="45">
        <v>5700</v>
      </c>
      <c r="AA9" s="45">
        <v>6048</v>
      </c>
      <c r="AB9" s="45">
        <v>6478</v>
      </c>
      <c r="AC9" s="45">
        <v>7018</v>
      </c>
      <c r="AD9" s="45">
        <v>7492</v>
      </c>
      <c r="AE9" s="45">
        <v>7840</v>
      </c>
      <c r="AF9" s="45">
        <v>8188</v>
      </c>
      <c r="AG9" s="45">
        <v>8404</v>
      </c>
      <c r="AH9" s="45">
        <v>8610</v>
      </c>
      <c r="AI9" s="46">
        <v>8948</v>
      </c>
      <c r="AJ9" s="47">
        <f t="shared" si="0"/>
        <v>3.9256678281068602E-2</v>
      </c>
      <c r="AK9" s="47">
        <f t="shared" si="1"/>
        <v>0.19434063000533897</v>
      </c>
      <c r="AL9" s="47">
        <f t="shared" si="2"/>
        <v>0.69533914361500559</v>
      </c>
    </row>
    <row r="10" spans="1:38" ht="15.75" x14ac:dyDescent="0.25">
      <c r="A10" s="24"/>
      <c r="B10" s="43" t="s">
        <v>14</v>
      </c>
      <c r="C10" s="44">
        <v>952</v>
      </c>
      <c r="D10" s="45">
        <v>1066</v>
      </c>
      <c r="E10" s="45">
        <v>1140</v>
      </c>
      <c r="F10" s="45">
        <v>1194</v>
      </c>
      <c r="G10" s="45">
        <v>1290</v>
      </c>
      <c r="H10" s="45">
        <v>1400</v>
      </c>
      <c r="I10" s="45">
        <v>1466</v>
      </c>
      <c r="J10" s="45">
        <v>1612</v>
      </c>
      <c r="K10" s="45">
        <v>1686</v>
      </c>
      <c r="L10" s="45">
        <v>1798</v>
      </c>
      <c r="M10" s="45">
        <v>1846</v>
      </c>
      <c r="N10" s="45">
        <v>1896</v>
      </c>
      <c r="O10" s="45">
        <v>2098</v>
      </c>
      <c r="P10" s="45">
        <v>2288</v>
      </c>
      <c r="Q10" s="45">
        <v>2422</v>
      </c>
      <c r="R10" s="45">
        <v>2651</v>
      </c>
      <c r="S10" s="45">
        <v>2987</v>
      </c>
      <c r="T10" s="45">
        <v>3252</v>
      </c>
      <c r="U10" s="45">
        <v>3788</v>
      </c>
      <c r="V10" s="45">
        <v>4008</v>
      </c>
      <c r="W10" s="45">
        <v>4384</v>
      </c>
      <c r="X10" s="45">
        <v>4534</v>
      </c>
      <c r="Y10" s="45">
        <v>4856</v>
      </c>
      <c r="Z10" s="45">
        <v>5102</v>
      </c>
      <c r="AA10" s="45">
        <v>5444</v>
      </c>
      <c r="AB10" s="45">
        <v>5854</v>
      </c>
      <c r="AC10" s="45">
        <v>6346</v>
      </c>
      <c r="AD10" s="45">
        <v>6702</v>
      </c>
      <c r="AE10" s="45">
        <v>6774</v>
      </c>
      <c r="AF10" s="45">
        <v>7224</v>
      </c>
      <c r="AG10" s="45">
        <v>7417</v>
      </c>
      <c r="AH10" s="45">
        <v>7568</v>
      </c>
      <c r="AI10" s="46">
        <v>7776</v>
      </c>
      <c r="AJ10" s="47">
        <f t="shared" si="0"/>
        <v>2.748414376321362E-2</v>
      </c>
      <c r="AK10" s="47">
        <f t="shared" si="1"/>
        <v>0.16025067144136074</v>
      </c>
      <c r="AL10" s="47">
        <f t="shared" si="2"/>
        <v>0.60131795716639203</v>
      </c>
    </row>
    <row r="11" spans="1:38" ht="15.75" x14ac:dyDescent="0.25">
      <c r="A11" s="24"/>
      <c r="B11" s="43" t="s">
        <v>15</v>
      </c>
      <c r="C11" s="44">
        <v>1014</v>
      </c>
      <c r="D11" s="45">
        <v>1092</v>
      </c>
      <c r="E11" s="45">
        <v>1197</v>
      </c>
      <c r="F11" s="45">
        <v>1266</v>
      </c>
      <c r="G11" s="45">
        <v>1358</v>
      </c>
      <c r="H11" s="45">
        <v>1462</v>
      </c>
      <c r="I11" s="45">
        <v>1536</v>
      </c>
      <c r="J11" s="45">
        <v>1634</v>
      </c>
      <c r="K11" s="45">
        <v>1723</v>
      </c>
      <c r="L11" s="45">
        <v>1822</v>
      </c>
      <c r="M11" s="45">
        <v>1870</v>
      </c>
      <c r="N11" s="45">
        <v>1920</v>
      </c>
      <c r="O11" s="45">
        <v>2116</v>
      </c>
      <c r="P11" s="45">
        <v>2306</v>
      </c>
      <c r="Q11" s="45">
        <v>2420</v>
      </c>
      <c r="R11" s="45">
        <v>2667</v>
      </c>
      <c r="S11" s="45">
        <v>3066</v>
      </c>
      <c r="T11" s="45">
        <v>3266</v>
      </c>
      <c r="U11" s="45">
        <v>3750</v>
      </c>
      <c r="V11" s="45">
        <v>3970</v>
      </c>
      <c r="W11" s="45">
        <v>4396</v>
      </c>
      <c r="X11" s="45">
        <v>4562</v>
      </c>
      <c r="Y11" s="45">
        <v>4980</v>
      </c>
      <c r="Z11" s="45">
        <v>5244</v>
      </c>
      <c r="AA11" s="45">
        <v>5586</v>
      </c>
      <c r="AB11" s="45">
        <v>6036</v>
      </c>
      <c r="AC11" s="45">
        <v>6698</v>
      </c>
      <c r="AD11" s="45">
        <v>6948</v>
      </c>
      <c r="AE11" s="45">
        <v>7383</v>
      </c>
      <c r="AF11" s="45">
        <v>7985</v>
      </c>
      <c r="AG11" s="45">
        <v>8353</v>
      </c>
      <c r="AH11" s="45">
        <v>8551</v>
      </c>
      <c r="AI11" s="46">
        <v>8873</v>
      </c>
      <c r="AJ11" s="47">
        <f t="shared" si="0"/>
        <v>3.7656414454449783E-2</v>
      </c>
      <c r="AK11" s="47">
        <f t="shared" si="1"/>
        <v>0.27705814622913061</v>
      </c>
      <c r="AL11" s="47">
        <f t="shared" si="2"/>
        <v>0.78172690763052199</v>
      </c>
    </row>
    <row r="12" spans="1:38" ht="15.75" x14ac:dyDescent="0.25">
      <c r="A12" s="24"/>
      <c r="B12" s="43" t="s">
        <v>16</v>
      </c>
      <c r="C12" s="44">
        <v>1020</v>
      </c>
      <c r="D12" s="45">
        <v>1220</v>
      </c>
      <c r="E12" s="45">
        <v>1296</v>
      </c>
      <c r="F12" s="45">
        <v>1354</v>
      </c>
      <c r="G12" s="45">
        <v>1452</v>
      </c>
      <c r="H12" s="45">
        <v>1564</v>
      </c>
      <c r="I12" s="45">
        <v>1635</v>
      </c>
      <c r="J12" s="45">
        <v>1748</v>
      </c>
      <c r="K12" s="45">
        <v>1843</v>
      </c>
      <c r="L12" s="45">
        <v>1922</v>
      </c>
      <c r="M12" s="45">
        <v>2094</v>
      </c>
      <c r="N12" s="45">
        <v>2180</v>
      </c>
      <c r="O12" s="45">
        <v>2412</v>
      </c>
      <c r="P12" s="45">
        <v>2630</v>
      </c>
      <c r="Q12" s="45">
        <v>2818</v>
      </c>
      <c r="R12" s="45">
        <v>3087</v>
      </c>
      <c r="S12" s="45">
        <v>3472</v>
      </c>
      <c r="T12" s="45">
        <v>3704</v>
      </c>
      <c r="U12" s="45">
        <v>4234</v>
      </c>
      <c r="V12" s="45">
        <v>4480</v>
      </c>
      <c r="W12" s="45">
        <v>5084</v>
      </c>
      <c r="X12" s="45">
        <v>5256</v>
      </c>
      <c r="Y12" s="45">
        <v>5802</v>
      </c>
      <c r="Z12" s="45">
        <v>6128</v>
      </c>
      <c r="AA12" s="45">
        <v>6524</v>
      </c>
      <c r="AB12" s="45">
        <v>6990</v>
      </c>
      <c r="AC12" s="45">
        <v>7696</v>
      </c>
      <c r="AD12" s="45">
        <v>8234</v>
      </c>
      <c r="AE12" s="45">
        <v>8666</v>
      </c>
      <c r="AF12" s="45">
        <v>8973</v>
      </c>
      <c r="AG12" s="45">
        <v>9269</v>
      </c>
      <c r="AH12" s="45">
        <v>9497</v>
      </c>
      <c r="AI12" s="46">
        <v>9701</v>
      </c>
      <c r="AJ12" s="47">
        <f t="shared" si="0"/>
        <v>2.1480467516057811E-2</v>
      </c>
      <c r="AK12" s="47">
        <f t="shared" si="1"/>
        <v>0.17816371144036913</v>
      </c>
      <c r="AL12" s="47">
        <f t="shared" si="2"/>
        <v>0.67200965184419159</v>
      </c>
    </row>
    <row r="13" spans="1:38" ht="15.75" x14ac:dyDescent="0.25">
      <c r="A13" s="24"/>
      <c r="B13" s="43"/>
      <c r="C13" s="48"/>
      <c r="D13" s="49"/>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26"/>
      <c r="AJ13" s="47"/>
      <c r="AK13" s="47"/>
      <c r="AL13" s="47"/>
    </row>
    <row r="14" spans="1:38" ht="15.75" x14ac:dyDescent="0.25">
      <c r="A14" s="24"/>
      <c r="B14" s="50" t="s">
        <v>94</v>
      </c>
      <c r="C14" s="48"/>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16"/>
      <c r="AG14" s="16"/>
      <c r="AH14" s="16"/>
      <c r="AI14" s="62"/>
      <c r="AJ14" s="47"/>
      <c r="AK14" s="47"/>
      <c r="AL14" s="47"/>
    </row>
    <row r="15" spans="1:38" ht="15.75" x14ac:dyDescent="0.25">
      <c r="A15" s="24"/>
      <c r="B15" s="43" t="s">
        <v>17</v>
      </c>
      <c r="C15" s="44">
        <v>564</v>
      </c>
      <c r="D15" s="45">
        <v>636</v>
      </c>
      <c r="E15" s="45">
        <v>681</v>
      </c>
      <c r="F15" s="45">
        <v>716</v>
      </c>
      <c r="G15" s="45">
        <v>774</v>
      </c>
      <c r="H15" s="45">
        <v>840</v>
      </c>
      <c r="I15" s="45">
        <v>840</v>
      </c>
      <c r="J15" s="45">
        <v>914</v>
      </c>
      <c r="K15" s="45">
        <v>952</v>
      </c>
      <c r="L15" s="45">
        <v>1004</v>
      </c>
      <c r="M15" s="45">
        <v>1032</v>
      </c>
      <c r="N15" s="45">
        <v>1068</v>
      </c>
      <c r="O15" s="45">
        <v>1160</v>
      </c>
      <c r="P15" s="45">
        <v>1254</v>
      </c>
      <c r="Q15" s="45">
        <v>1322</v>
      </c>
      <c r="R15" s="45">
        <v>1443</v>
      </c>
      <c r="S15" s="45">
        <v>1637</v>
      </c>
      <c r="T15" s="45">
        <v>1771</v>
      </c>
      <c r="U15" s="45">
        <v>2095</v>
      </c>
      <c r="V15" s="45">
        <v>2223</v>
      </c>
      <c r="W15" s="45">
        <v>2413</v>
      </c>
      <c r="X15" s="45">
        <v>2507</v>
      </c>
      <c r="Y15" s="45">
        <v>2641</v>
      </c>
      <c r="Z15" s="45">
        <v>2797</v>
      </c>
      <c r="AA15" s="45">
        <v>2991</v>
      </c>
      <c r="AB15" s="45">
        <v>3235</v>
      </c>
      <c r="AC15" s="45">
        <v>3567</v>
      </c>
      <c r="AD15" s="45">
        <v>3717</v>
      </c>
      <c r="AE15" s="45">
        <v>3819</v>
      </c>
      <c r="AF15" s="45">
        <v>4027</v>
      </c>
      <c r="AG15" s="45">
        <v>4153</v>
      </c>
      <c r="AH15" s="105">
        <v>4249</v>
      </c>
      <c r="AI15" s="61">
        <v>4351</v>
      </c>
      <c r="AJ15" s="47">
        <f t="shared" ref="AJ15:AJ24" si="3">AI15/AH15-1</f>
        <v>2.4005648387855905E-2</v>
      </c>
      <c r="AK15" s="47">
        <f t="shared" ref="AK15:AK24" si="4">AI15/AD15-1</f>
        <v>0.17056766209308583</v>
      </c>
      <c r="AL15" s="47">
        <f t="shared" ref="AL15:AL24" si="5">AI15/Y15-1</f>
        <v>0.64748201438848918</v>
      </c>
    </row>
    <row r="16" spans="1:38" ht="15.75" x14ac:dyDescent="0.25">
      <c r="A16" s="24"/>
      <c r="B16" s="43" t="s">
        <v>18</v>
      </c>
      <c r="C16" s="44">
        <v>564</v>
      </c>
      <c r="D16" s="45">
        <v>636</v>
      </c>
      <c r="E16" s="45">
        <v>681</v>
      </c>
      <c r="F16" s="45">
        <v>716</v>
      </c>
      <c r="G16" s="45">
        <v>778</v>
      </c>
      <c r="H16" s="45">
        <v>844</v>
      </c>
      <c r="I16" s="45">
        <v>844</v>
      </c>
      <c r="J16" s="45">
        <v>906</v>
      </c>
      <c r="K16" s="45">
        <v>934</v>
      </c>
      <c r="L16" s="45">
        <v>1002</v>
      </c>
      <c r="M16" s="45">
        <v>1030</v>
      </c>
      <c r="N16" s="45">
        <v>1060</v>
      </c>
      <c r="O16" s="45">
        <v>1142</v>
      </c>
      <c r="P16" s="45">
        <v>1236</v>
      </c>
      <c r="Q16" s="45">
        <v>1304</v>
      </c>
      <c r="R16" s="45">
        <v>1425</v>
      </c>
      <c r="S16" s="45">
        <v>1625</v>
      </c>
      <c r="T16" s="45">
        <v>1737</v>
      </c>
      <c r="U16" s="45">
        <v>2067</v>
      </c>
      <c r="V16" s="45">
        <v>2195</v>
      </c>
      <c r="W16" s="45">
        <v>2395</v>
      </c>
      <c r="X16" s="45">
        <v>2483</v>
      </c>
      <c r="Y16" s="45">
        <v>2627</v>
      </c>
      <c r="Z16" s="45">
        <v>2769</v>
      </c>
      <c r="AA16" s="45">
        <v>2969</v>
      </c>
      <c r="AB16" s="45">
        <v>3209</v>
      </c>
      <c r="AC16" s="45">
        <v>3521</v>
      </c>
      <c r="AD16" s="45">
        <v>3671</v>
      </c>
      <c r="AE16" s="45">
        <v>3773</v>
      </c>
      <c r="AF16" s="45">
        <v>3985</v>
      </c>
      <c r="AG16" s="45">
        <v>4127</v>
      </c>
      <c r="AH16" s="45">
        <v>4229</v>
      </c>
      <c r="AI16" s="46">
        <v>4331</v>
      </c>
      <c r="AJ16" s="47">
        <f t="shared" si="3"/>
        <v>2.4119177110428103E-2</v>
      </c>
      <c r="AK16" s="47">
        <f t="shared" si="4"/>
        <v>0.17978752383546714</v>
      </c>
      <c r="AL16" s="47">
        <f t="shared" si="5"/>
        <v>0.64864864864864868</v>
      </c>
    </row>
    <row r="17" spans="1:38" ht="15.75" x14ac:dyDescent="0.25">
      <c r="A17" s="24"/>
      <c r="B17" s="43" t="s">
        <v>19</v>
      </c>
      <c r="C17" s="44">
        <v>564</v>
      </c>
      <c r="D17" s="45">
        <v>636</v>
      </c>
      <c r="E17" s="45">
        <v>681</v>
      </c>
      <c r="F17" s="45">
        <v>716</v>
      </c>
      <c r="G17" s="45">
        <v>774</v>
      </c>
      <c r="H17" s="45">
        <v>840</v>
      </c>
      <c r="I17" s="45">
        <v>840</v>
      </c>
      <c r="J17" s="45">
        <v>900</v>
      </c>
      <c r="K17" s="45">
        <v>943</v>
      </c>
      <c r="L17" s="45">
        <v>996</v>
      </c>
      <c r="M17" s="45">
        <v>1024</v>
      </c>
      <c r="N17" s="45">
        <v>1054</v>
      </c>
      <c r="O17" s="45">
        <v>1142</v>
      </c>
      <c r="P17" s="45">
        <v>1236</v>
      </c>
      <c r="Q17" s="45">
        <v>1304</v>
      </c>
      <c r="R17" s="45">
        <v>1425</v>
      </c>
      <c r="S17" s="45">
        <v>1619</v>
      </c>
      <c r="T17" s="45">
        <v>1731</v>
      </c>
      <c r="U17" s="45">
        <v>2055</v>
      </c>
      <c r="V17" s="45">
        <v>2183</v>
      </c>
      <c r="W17" s="45">
        <v>2383</v>
      </c>
      <c r="X17" s="45">
        <v>2471</v>
      </c>
      <c r="Y17" s="45">
        <v>2605</v>
      </c>
      <c r="Z17" s="45">
        <v>2747</v>
      </c>
      <c r="AA17" s="45">
        <v>2941</v>
      </c>
      <c r="AB17" s="45">
        <v>3201</v>
      </c>
      <c r="AC17" s="45">
        <v>3523</v>
      </c>
      <c r="AD17" s="45">
        <v>3673</v>
      </c>
      <c r="AE17" s="45">
        <v>3775</v>
      </c>
      <c r="AF17" s="45">
        <v>3973</v>
      </c>
      <c r="AG17" s="45">
        <v>4099</v>
      </c>
      <c r="AH17" s="45">
        <v>4201</v>
      </c>
      <c r="AI17" s="46">
        <v>4359</v>
      </c>
      <c r="AJ17" s="47">
        <f t="shared" si="3"/>
        <v>3.7610092835039355E-2</v>
      </c>
      <c r="AK17" s="47">
        <f t="shared" si="4"/>
        <v>0.18676830928396404</v>
      </c>
      <c r="AL17" s="47">
        <f t="shared" si="5"/>
        <v>0.67332053742802311</v>
      </c>
    </row>
    <row r="18" spans="1:38" ht="15.75" x14ac:dyDescent="0.25">
      <c r="A18" s="24"/>
      <c r="B18" s="43" t="s">
        <v>20</v>
      </c>
      <c r="C18" s="44">
        <v>564</v>
      </c>
      <c r="D18" s="45">
        <v>636</v>
      </c>
      <c r="E18" s="45">
        <v>681</v>
      </c>
      <c r="F18" s="45">
        <v>716</v>
      </c>
      <c r="G18" s="45">
        <v>780</v>
      </c>
      <c r="H18" s="45">
        <v>846</v>
      </c>
      <c r="I18" s="45">
        <v>846</v>
      </c>
      <c r="J18" s="45">
        <v>906</v>
      </c>
      <c r="K18" s="45">
        <v>949</v>
      </c>
      <c r="L18" s="45">
        <v>1002</v>
      </c>
      <c r="M18" s="45">
        <v>1030</v>
      </c>
      <c r="N18" s="45">
        <v>1060</v>
      </c>
      <c r="O18" s="45">
        <v>1142</v>
      </c>
      <c r="P18" s="45">
        <v>1236</v>
      </c>
      <c r="Q18" s="45">
        <v>1304</v>
      </c>
      <c r="R18" s="45">
        <v>1425</v>
      </c>
      <c r="S18" s="45">
        <v>1619</v>
      </c>
      <c r="T18" s="45">
        <v>1731</v>
      </c>
      <c r="U18" s="45">
        <v>2055</v>
      </c>
      <c r="V18" s="45">
        <v>2183</v>
      </c>
      <c r="W18" s="45">
        <v>2393</v>
      </c>
      <c r="X18" s="45">
        <v>2481</v>
      </c>
      <c r="Y18" s="45">
        <v>2635</v>
      </c>
      <c r="Z18" s="45">
        <v>2777</v>
      </c>
      <c r="AA18" s="45">
        <v>2971</v>
      </c>
      <c r="AB18" s="45">
        <v>3211</v>
      </c>
      <c r="AC18" s="45">
        <v>3533</v>
      </c>
      <c r="AD18" s="45">
        <v>3693</v>
      </c>
      <c r="AE18" s="45">
        <v>3795</v>
      </c>
      <c r="AF18" s="45">
        <v>4001</v>
      </c>
      <c r="AG18" s="45">
        <v>4127</v>
      </c>
      <c r="AH18" s="45">
        <v>4229</v>
      </c>
      <c r="AI18" s="46">
        <v>4331</v>
      </c>
      <c r="AJ18" s="47">
        <f t="shared" si="3"/>
        <v>2.4119177110428103E-2</v>
      </c>
      <c r="AK18" s="47">
        <f t="shared" si="4"/>
        <v>0.17275927430273486</v>
      </c>
      <c r="AL18" s="47">
        <f t="shared" si="5"/>
        <v>0.64364326375711567</v>
      </c>
    </row>
    <row r="19" spans="1:38" ht="15.75" x14ac:dyDescent="0.25">
      <c r="A19" s="24"/>
      <c r="B19" s="43" t="s">
        <v>21</v>
      </c>
      <c r="C19" s="44">
        <v>564</v>
      </c>
      <c r="D19" s="45">
        <v>636</v>
      </c>
      <c r="E19" s="45">
        <v>681</v>
      </c>
      <c r="F19" s="45">
        <v>722</v>
      </c>
      <c r="G19" s="45">
        <v>780</v>
      </c>
      <c r="H19" s="45">
        <v>846</v>
      </c>
      <c r="I19" s="45">
        <v>846</v>
      </c>
      <c r="J19" s="45">
        <v>906</v>
      </c>
      <c r="K19" s="45">
        <v>940</v>
      </c>
      <c r="L19" s="45">
        <v>1002</v>
      </c>
      <c r="M19" s="45">
        <v>1030</v>
      </c>
      <c r="N19" s="45">
        <v>1060</v>
      </c>
      <c r="O19" s="45">
        <v>1142</v>
      </c>
      <c r="P19" s="45">
        <v>1236</v>
      </c>
      <c r="Q19" s="45">
        <v>1304</v>
      </c>
      <c r="R19" s="45">
        <v>1425</v>
      </c>
      <c r="S19" s="45">
        <v>1619</v>
      </c>
      <c r="T19" s="45">
        <v>1731</v>
      </c>
      <c r="U19" s="45">
        <v>2057</v>
      </c>
      <c r="V19" s="45">
        <v>2185</v>
      </c>
      <c r="W19" s="45">
        <v>2395</v>
      </c>
      <c r="X19" s="45">
        <v>2483</v>
      </c>
      <c r="Y19" s="45">
        <v>2617</v>
      </c>
      <c r="Z19" s="45">
        <v>2759</v>
      </c>
      <c r="AA19" s="45">
        <v>2953</v>
      </c>
      <c r="AB19" s="45">
        <v>3193</v>
      </c>
      <c r="AC19" s="45">
        <v>3529</v>
      </c>
      <c r="AD19" s="45">
        <v>3679</v>
      </c>
      <c r="AE19" s="45">
        <v>3781</v>
      </c>
      <c r="AF19" s="45">
        <v>3987</v>
      </c>
      <c r="AG19" s="45">
        <v>4113</v>
      </c>
      <c r="AH19" s="45">
        <v>4215</v>
      </c>
      <c r="AI19" s="46">
        <v>4317</v>
      </c>
      <c r="AJ19" s="47">
        <f t="shared" si="3"/>
        <v>2.4199288256227858E-2</v>
      </c>
      <c r="AK19" s="47">
        <f t="shared" si="4"/>
        <v>0.17341668931774934</v>
      </c>
      <c r="AL19" s="47">
        <f t="shared" si="5"/>
        <v>0.64959877722583115</v>
      </c>
    </row>
    <row r="20" spans="1:38" ht="15.75" x14ac:dyDescent="0.25">
      <c r="A20" s="24"/>
      <c r="B20" s="43" t="s">
        <v>22</v>
      </c>
      <c r="C20" s="44">
        <v>564</v>
      </c>
      <c r="D20" s="45">
        <v>636</v>
      </c>
      <c r="E20" s="45">
        <v>681</v>
      </c>
      <c r="F20" s="45">
        <v>716</v>
      </c>
      <c r="G20" s="45">
        <v>784</v>
      </c>
      <c r="H20" s="45">
        <v>850</v>
      </c>
      <c r="I20" s="45">
        <v>850</v>
      </c>
      <c r="J20" s="45">
        <v>910</v>
      </c>
      <c r="K20" s="45">
        <v>953</v>
      </c>
      <c r="L20" s="45">
        <v>1006</v>
      </c>
      <c r="M20" s="45">
        <v>1034</v>
      </c>
      <c r="N20" s="45">
        <v>1064</v>
      </c>
      <c r="O20" s="45">
        <v>1148</v>
      </c>
      <c r="P20" s="45">
        <v>1240</v>
      </c>
      <c r="Q20" s="45">
        <v>1308</v>
      </c>
      <c r="R20" s="45">
        <v>1429</v>
      </c>
      <c r="S20" s="45">
        <v>1623</v>
      </c>
      <c r="T20" s="45">
        <v>1735</v>
      </c>
      <c r="U20" s="45">
        <v>2059</v>
      </c>
      <c r="V20" s="45">
        <v>2187</v>
      </c>
      <c r="W20" s="45">
        <v>2389</v>
      </c>
      <c r="X20" s="45">
        <v>2479</v>
      </c>
      <c r="Y20" s="45">
        <v>2623</v>
      </c>
      <c r="Z20" s="45">
        <v>2765</v>
      </c>
      <c r="AA20" s="45">
        <v>2959</v>
      </c>
      <c r="AB20" s="45">
        <v>3213</v>
      </c>
      <c r="AC20" s="45">
        <v>3528</v>
      </c>
      <c r="AD20" s="45">
        <v>3678</v>
      </c>
      <c r="AE20" s="45">
        <v>3780</v>
      </c>
      <c r="AF20" s="45">
        <v>3978</v>
      </c>
      <c r="AG20" s="45">
        <v>4129</v>
      </c>
      <c r="AH20" s="45">
        <v>4237</v>
      </c>
      <c r="AI20" s="46">
        <v>4339</v>
      </c>
      <c r="AJ20" s="47">
        <f t="shared" si="3"/>
        <v>2.4073637007316462E-2</v>
      </c>
      <c r="AK20" s="47">
        <f t="shared" si="4"/>
        <v>0.17971723762914626</v>
      </c>
      <c r="AL20" s="47">
        <f t="shared" si="5"/>
        <v>0.65421273351124665</v>
      </c>
    </row>
    <row r="21" spans="1:38" ht="15.75" x14ac:dyDescent="0.25">
      <c r="A21" s="24"/>
      <c r="B21" s="43" t="s">
        <v>23</v>
      </c>
      <c r="C21" s="44">
        <v>564</v>
      </c>
      <c r="D21" s="45">
        <v>636</v>
      </c>
      <c r="E21" s="45">
        <v>681</v>
      </c>
      <c r="F21" s="45">
        <v>716</v>
      </c>
      <c r="G21" s="45">
        <v>782</v>
      </c>
      <c r="H21" s="45">
        <v>848</v>
      </c>
      <c r="I21" s="45">
        <v>848</v>
      </c>
      <c r="J21" s="45">
        <v>908</v>
      </c>
      <c r="K21" s="45">
        <v>936</v>
      </c>
      <c r="L21" s="45">
        <v>982</v>
      </c>
      <c r="M21" s="45">
        <v>1010</v>
      </c>
      <c r="N21" s="45">
        <v>1040</v>
      </c>
      <c r="O21" s="45">
        <v>1144</v>
      </c>
      <c r="P21" s="45">
        <v>1230</v>
      </c>
      <c r="Q21" s="45">
        <v>1298</v>
      </c>
      <c r="R21" s="45">
        <v>1419</v>
      </c>
      <c r="S21" s="45">
        <v>1613</v>
      </c>
      <c r="T21" s="45">
        <v>1725</v>
      </c>
      <c r="U21" s="45">
        <v>2049</v>
      </c>
      <c r="V21" s="45">
        <v>2177</v>
      </c>
      <c r="W21" s="45">
        <v>2367</v>
      </c>
      <c r="X21" s="45">
        <v>2455</v>
      </c>
      <c r="Y21" s="45">
        <v>2589</v>
      </c>
      <c r="Z21" s="45">
        <v>2731</v>
      </c>
      <c r="AA21" s="45">
        <v>2925</v>
      </c>
      <c r="AB21" s="45">
        <v>3165</v>
      </c>
      <c r="AC21" s="45">
        <v>3477</v>
      </c>
      <c r="AD21" s="45">
        <v>3627</v>
      </c>
      <c r="AE21" s="45">
        <v>3729</v>
      </c>
      <c r="AF21" s="45">
        <v>3927</v>
      </c>
      <c r="AG21" s="45">
        <v>4053</v>
      </c>
      <c r="AH21" s="45">
        <v>4155</v>
      </c>
      <c r="AI21" s="46">
        <v>4287</v>
      </c>
      <c r="AJ21" s="47">
        <f t="shared" si="3"/>
        <v>3.1768953068592065E-2</v>
      </c>
      <c r="AK21" s="47">
        <f t="shared" si="4"/>
        <v>0.1819685690653432</v>
      </c>
      <c r="AL21" s="47">
        <f t="shared" si="5"/>
        <v>0.65585168018539974</v>
      </c>
    </row>
    <row r="22" spans="1:38" ht="15.75" x14ac:dyDescent="0.25">
      <c r="A22" s="24"/>
      <c r="B22" s="43" t="s">
        <v>69</v>
      </c>
      <c r="C22" s="44">
        <v>564</v>
      </c>
      <c r="D22" s="45">
        <v>636</v>
      </c>
      <c r="E22" s="45">
        <v>681</v>
      </c>
      <c r="F22" s="45">
        <v>716</v>
      </c>
      <c r="G22" s="45">
        <v>774</v>
      </c>
      <c r="H22" s="45">
        <v>846</v>
      </c>
      <c r="I22" s="45">
        <v>846</v>
      </c>
      <c r="J22" s="45">
        <v>906</v>
      </c>
      <c r="K22" s="45">
        <v>944</v>
      </c>
      <c r="L22" s="45">
        <v>1004</v>
      </c>
      <c r="M22" s="45">
        <v>1032</v>
      </c>
      <c r="N22" s="45">
        <v>1062</v>
      </c>
      <c r="O22" s="45">
        <v>1144</v>
      </c>
      <c r="P22" s="45">
        <v>1238</v>
      </c>
      <c r="Q22" s="45">
        <v>1306</v>
      </c>
      <c r="R22" s="45">
        <v>1445</v>
      </c>
      <c r="S22" s="45">
        <v>1639</v>
      </c>
      <c r="T22" s="45">
        <v>1751</v>
      </c>
      <c r="U22" s="45">
        <v>2075</v>
      </c>
      <c r="V22" s="45">
        <v>2203</v>
      </c>
      <c r="W22" s="45">
        <v>2403</v>
      </c>
      <c r="X22" s="45">
        <v>2491</v>
      </c>
      <c r="Y22" s="45">
        <v>2625</v>
      </c>
      <c r="Z22" s="45">
        <v>2787</v>
      </c>
      <c r="AA22" s="45">
        <v>2981</v>
      </c>
      <c r="AB22" s="45">
        <v>3221</v>
      </c>
      <c r="AC22" s="45">
        <v>3533</v>
      </c>
      <c r="AD22" s="45">
        <v>3683</v>
      </c>
      <c r="AE22" s="45">
        <v>3785</v>
      </c>
      <c r="AF22" s="45">
        <v>3989</v>
      </c>
      <c r="AG22" s="45">
        <v>4115</v>
      </c>
      <c r="AH22" s="45">
        <v>4241</v>
      </c>
      <c r="AI22" s="46">
        <v>4343</v>
      </c>
      <c r="AJ22" s="47">
        <f t="shared" si="3"/>
        <v>2.4050931384107521E-2</v>
      </c>
      <c r="AK22" s="47">
        <f t="shared" si="4"/>
        <v>0.1792017377138202</v>
      </c>
      <c r="AL22" s="47">
        <f t="shared" si="5"/>
        <v>0.65447619047619043</v>
      </c>
    </row>
    <row r="23" spans="1:38" ht="15.75" x14ac:dyDescent="0.25">
      <c r="A23" s="24"/>
      <c r="B23" s="43" t="s">
        <v>71</v>
      </c>
      <c r="C23" s="44">
        <v>564</v>
      </c>
      <c r="D23" s="45">
        <v>636</v>
      </c>
      <c r="E23" s="45">
        <v>681</v>
      </c>
      <c r="F23" s="45">
        <v>716</v>
      </c>
      <c r="G23" s="45">
        <v>778</v>
      </c>
      <c r="H23" s="45">
        <v>876</v>
      </c>
      <c r="I23" s="45">
        <v>876</v>
      </c>
      <c r="J23" s="45">
        <v>936</v>
      </c>
      <c r="K23" s="45">
        <v>979</v>
      </c>
      <c r="L23" s="45">
        <v>1032</v>
      </c>
      <c r="M23" s="45">
        <v>1060</v>
      </c>
      <c r="N23" s="45">
        <v>1090</v>
      </c>
      <c r="O23" s="45">
        <v>1172</v>
      </c>
      <c r="P23" s="45">
        <v>1266</v>
      </c>
      <c r="Q23" s="45">
        <v>1334</v>
      </c>
      <c r="R23" s="45">
        <v>1455</v>
      </c>
      <c r="S23" s="45">
        <v>1649</v>
      </c>
      <c r="T23" s="45">
        <v>1761</v>
      </c>
      <c r="U23" s="45">
        <v>2085</v>
      </c>
      <c r="V23" s="45">
        <v>2213</v>
      </c>
      <c r="W23" s="45">
        <v>2413</v>
      </c>
      <c r="X23" s="45">
        <v>2503</v>
      </c>
      <c r="Y23" s="45">
        <v>2657</v>
      </c>
      <c r="Z23" s="45">
        <v>2799</v>
      </c>
      <c r="AA23" s="45">
        <v>2993</v>
      </c>
      <c r="AB23" s="45">
        <v>3237</v>
      </c>
      <c r="AC23" s="45">
        <v>3569</v>
      </c>
      <c r="AD23" s="45">
        <v>3719</v>
      </c>
      <c r="AE23" s="45">
        <v>3827</v>
      </c>
      <c r="AF23" s="45">
        <v>4041</v>
      </c>
      <c r="AG23" s="45">
        <v>4167</v>
      </c>
      <c r="AH23" s="45">
        <v>4269</v>
      </c>
      <c r="AI23" s="46">
        <v>4371</v>
      </c>
      <c r="AJ23" s="47">
        <f t="shared" si="3"/>
        <v>2.3893183415319763E-2</v>
      </c>
      <c r="AK23" s="47">
        <f t="shared" si="4"/>
        <v>0.17531594514654469</v>
      </c>
      <c r="AL23" s="47">
        <f t="shared" si="5"/>
        <v>0.64508844561535561</v>
      </c>
    </row>
    <row r="24" spans="1:38" ht="15.75" x14ac:dyDescent="0.25">
      <c r="A24" s="24"/>
      <c r="B24" s="43" t="s">
        <v>26</v>
      </c>
      <c r="C24" s="44">
        <v>564</v>
      </c>
      <c r="D24" s="45">
        <v>636</v>
      </c>
      <c r="E24" s="45">
        <v>681</v>
      </c>
      <c r="F24" s="45">
        <v>716</v>
      </c>
      <c r="G24" s="45">
        <v>778</v>
      </c>
      <c r="H24" s="45">
        <v>844</v>
      </c>
      <c r="I24" s="45">
        <v>844</v>
      </c>
      <c r="J24" s="45">
        <v>906</v>
      </c>
      <c r="K24" s="45">
        <v>946</v>
      </c>
      <c r="L24" s="45">
        <v>1000</v>
      </c>
      <c r="M24" s="45">
        <v>1028</v>
      </c>
      <c r="N24" s="45">
        <v>1058</v>
      </c>
      <c r="O24" s="45">
        <v>1146</v>
      </c>
      <c r="P24" s="45">
        <v>1240</v>
      </c>
      <c r="Q24" s="45">
        <v>1308</v>
      </c>
      <c r="R24" s="45">
        <v>1429</v>
      </c>
      <c r="S24" s="45">
        <v>1623</v>
      </c>
      <c r="T24" s="45">
        <v>1745</v>
      </c>
      <c r="U24" s="45">
        <v>2069</v>
      </c>
      <c r="V24" s="45">
        <v>2197</v>
      </c>
      <c r="W24" s="45">
        <v>2397</v>
      </c>
      <c r="X24" s="45">
        <v>2485</v>
      </c>
      <c r="Y24" s="45">
        <v>2645</v>
      </c>
      <c r="Z24" s="45">
        <v>2787</v>
      </c>
      <c r="AA24" s="45">
        <v>2981</v>
      </c>
      <c r="AB24" s="45">
        <v>3221</v>
      </c>
      <c r="AC24" s="45">
        <v>3537</v>
      </c>
      <c r="AD24" s="45">
        <v>3687</v>
      </c>
      <c r="AE24" s="45">
        <v>3789</v>
      </c>
      <c r="AF24" s="45">
        <v>4005</v>
      </c>
      <c r="AG24" s="45">
        <v>4131</v>
      </c>
      <c r="AH24" s="45">
        <v>4233</v>
      </c>
      <c r="AI24" s="46">
        <v>4335</v>
      </c>
      <c r="AJ24" s="47">
        <f t="shared" si="3"/>
        <v>2.4096385542168752E-2</v>
      </c>
      <c r="AK24" s="47">
        <f t="shared" si="4"/>
        <v>0.17575264442636285</v>
      </c>
      <c r="AL24" s="47">
        <f t="shared" si="5"/>
        <v>0.6389413988657846</v>
      </c>
    </row>
    <row r="25" spans="1:38" ht="18" x14ac:dyDescent="0.25">
      <c r="A25" s="24"/>
      <c r="B25" s="43" t="s">
        <v>95</v>
      </c>
      <c r="C25" s="44">
        <v>564</v>
      </c>
      <c r="D25" s="45">
        <v>636</v>
      </c>
      <c r="E25" s="45">
        <v>681</v>
      </c>
      <c r="F25" s="45">
        <v>716</v>
      </c>
      <c r="G25" s="45">
        <v>778</v>
      </c>
      <c r="H25" s="45">
        <v>846</v>
      </c>
      <c r="I25" s="45">
        <v>846</v>
      </c>
      <c r="J25" s="45">
        <v>906</v>
      </c>
      <c r="K25" s="45">
        <v>934</v>
      </c>
      <c r="L25" s="45">
        <v>982</v>
      </c>
      <c r="M25" s="45">
        <v>1010</v>
      </c>
      <c r="N25" s="45">
        <v>1040</v>
      </c>
      <c r="O25" s="45">
        <v>1142</v>
      </c>
      <c r="P25" s="45">
        <v>1236</v>
      </c>
      <c r="Q25" s="45">
        <v>1304</v>
      </c>
      <c r="R25" s="45">
        <v>1425</v>
      </c>
      <c r="S25" s="51"/>
      <c r="T25" s="51"/>
      <c r="U25" s="51"/>
      <c r="V25" s="51"/>
      <c r="W25" s="51"/>
      <c r="X25" s="51"/>
      <c r="Y25" s="51"/>
      <c r="Z25" s="51"/>
      <c r="AA25" s="51"/>
      <c r="AB25" s="51"/>
      <c r="AC25" s="51"/>
      <c r="AD25" s="51"/>
      <c r="AE25" s="51"/>
      <c r="AF25" s="51"/>
      <c r="AG25" s="51"/>
      <c r="AH25" s="104">
        <v>4245</v>
      </c>
      <c r="AI25" s="63">
        <v>4351</v>
      </c>
      <c r="AJ25" s="51"/>
      <c r="AK25" s="51"/>
      <c r="AL25" s="51"/>
    </row>
    <row r="26" spans="1:38" ht="15.75" x14ac:dyDescent="0.25">
      <c r="A26" s="24"/>
      <c r="B26" s="43" t="s">
        <v>96</v>
      </c>
      <c r="C26" s="44">
        <v>564</v>
      </c>
      <c r="D26" s="45">
        <v>636</v>
      </c>
      <c r="E26" s="45">
        <v>681</v>
      </c>
      <c r="F26" s="45">
        <v>716</v>
      </c>
      <c r="G26" s="45">
        <v>774</v>
      </c>
      <c r="H26" s="45">
        <v>840</v>
      </c>
      <c r="I26" s="45">
        <v>840</v>
      </c>
      <c r="J26" s="45">
        <v>900</v>
      </c>
      <c r="K26" s="45">
        <v>928</v>
      </c>
      <c r="L26" s="45">
        <v>996</v>
      </c>
      <c r="M26" s="45">
        <v>1024</v>
      </c>
      <c r="N26" s="45">
        <v>1054</v>
      </c>
      <c r="O26" s="45">
        <v>1136</v>
      </c>
      <c r="P26" s="45">
        <v>1230</v>
      </c>
      <c r="Q26" s="45">
        <v>1298</v>
      </c>
      <c r="R26" s="45">
        <v>1419</v>
      </c>
      <c r="S26" s="45">
        <v>1619</v>
      </c>
      <c r="T26" s="45">
        <v>1731</v>
      </c>
      <c r="U26" s="45">
        <v>2055</v>
      </c>
      <c r="V26" s="45">
        <v>2183</v>
      </c>
      <c r="W26" s="45">
        <v>2397</v>
      </c>
      <c r="X26" s="45">
        <v>2485</v>
      </c>
      <c r="Y26" s="45">
        <v>2649</v>
      </c>
      <c r="Z26" s="45">
        <v>2791</v>
      </c>
      <c r="AA26" s="45">
        <v>2985</v>
      </c>
      <c r="AB26" s="45">
        <v>3225</v>
      </c>
      <c r="AC26" s="45">
        <v>3547</v>
      </c>
      <c r="AD26" s="45">
        <v>3717</v>
      </c>
      <c r="AE26" s="45">
        <v>3819</v>
      </c>
      <c r="AF26" s="45">
        <v>4017</v>
      </c>
      <c r="AG26" s="45">
        <v>4143</v>
      </c>
      <c r="AH26" s="45">
        <v>4245</v>
      </c>
      <c r="AI26" s="46">
        <v>4351</v>
      </c>
      <c r="AJ26" s="47">
        <f t="shared" ref="AJ26:AJ28" si="6">AI26/AH26-1</f>
        <v>2.4970553592461808E-2</v>
      </c>
      <c r="AK26" s="47">
        <f t="shared" ref="AK26:AK28" si="7">AI26/AD26-1</f>
        <v>0.17056766209308583</v>
      </c>
      <c r="AL26" s="47">
        <f t="shared" ref="AL26:AL28" si="8">AI26/Y26-1</f>
        <v>0.64250660626651568</v>
      </c>
    </row>
    <row r="27" spans="1:38" ht="15.75" x14ac:dyDescent="0.25">
      <c r="A27" s="24"/>
      <c r="B27" s="43" t="s">
        <v>29</v>
      </c>
      <c r="C27" s="44">
        <v>564</v>
      </c>
      <c r="D27" s="45">
        <v>639</v>
      </c>
      <c r="E27" s="45">
        <v>684</v>
      </c>
      <c r="F27" s="45">
        <v>725</v>
      </c>
      <c r="G27" s="45">
        <v>780</v>
      </c>
      <c r="H27" s="45">
        <v>846</v>
      </c>
      <c r="I27" s="45">
        <v>846</v>
      </c>
      <c r="J27" s="45">
        <v>906</v>
      </c>
      <c r="K27" s="45">
        <v>934</v>
      </c>
      <c r="L27" s="45">
        <v>982</v>
      </c>
      <c r="M27" s="45">
        <v>1010</v>
      </c>
      <c r="N27" s="45">
        <v>1040</v>
      </c>
      <c r="O27" s="45">
        <v>1142</v>
      </c>
      <c r="P27" s="45">
        <v>1242</v>
      </c>
      <c r="Q27" s="45">
        <v>1310</v>
      </c>
      <c r="R27" s="45">
        <v>1431</v>
      </c>
      <c r="S27" s="45">
        <v>1625</v>
      </c>
      <c r="T27" s="45">
        <v>1737</v>
      </c>
      <c r="U27" s="45">
        <v>2061</v>
      </c>
      <c r="V27" s="45">
        <v>2189</v>
      </c>
      <c r="W27" s="45">
        <v>2383</v>
      </c>
      <c r="X27" s="45">
        <v>2471</v>
      </c>
      <c r="Y27" s="45">
        <v>2625</v>
      </c>
      <c r="Z27" s="45">
        <v>2767</v>
      </c>
      <c r="AA27" s="45">
        <v>2961</v>
      </c>
      <c r="AB27" s="45">
        <v>3205</v>
      </c>
      <c r="AC27" s="45">
        <v>3519</v>
      </c>
      <c r="AD27" s="45">
        <v>3669</v>
      </c>
      <c r="AE27" s="45">
        <v>3775</v>
      </c>
      <c r="AF27" s="45">
        <v>3975</v>
      </c>
      <c r="AG27" s="45">
        <v>4105</v>
      </c>
      <c r="AH27" s="45">
        <v>4223</v>
      </c>
      <c r="AI27" s="46">
        <v>4325</v>
      </c>
      <c r="AJ27" s="47">
        <f t="shared" si="6"/>
        <v>2.4153445417949282E-2</v>
      </c>
      <c r="AK27" s="47">
        <f t="shared" si="7"/>
        <v>0.17879531207413457</v>
      </c>
      <c r="AL27" s="47">
        <f t="shared" si="8"/>
        <v>0.64761904761904754</v>
      </c>
    </row>
    <row r="28" spans="1:38" ht="15.75" x14ac:dyDescent="0.25">
      <c r="A28" s="24"/>
      <c r="B28" s="43" t="s">
        <v>30</v>
      </c>
      <c r="C28" s="44">
        <v>564</v>
      </c>
      <c r="D28" s="45">
        <v>636</v>
      </c>
      <c r="E28" s="45">
        <v>681</v>
      </c>
      <c r="F28" s="45">
        <v>716</v>
      </c>
      <c r="G28" s="45">
        <v>776</v>
      </c>
      <c r="H28" s="45">
        <v>846</v>
      </c>
      <c r="I28" s="45">
        <v>846</v>
      </c>
      <c r="J28" s="45">
        <v>906</v>
      </c>
      <c r="K28" s="45">
        <v>934</v>
      </c>
      <c r="L28" s="45">
        <v>1002</v>
      </c>
      <c r="M28" s="45">
        <v>1030</v>
      </c>
      <c r="N28" s="45">
        <v>1060</v>
      </c>
      <c r="O28" s="45">
        <v>1142</v>
      </c>
      <c r="P28" s="45">
        <v>1240</v>
      </c>
      <c r="Q28" s="45">
        <v>1308</v>
      </c>
      <c r="R28" s="45">
        <v>1429</v>
      </c>
      <c r="S28" s="45">
        <v>1623</v>
      </c>
      <c r="T28" s="45">
        <v>1735</v>
      </c>
      <c r="U28" s="45">
        <v>2059</v>
      </c>
      <c r="V28" s="45">
        <v>2187</v>
      </c>
      <c r="W28" s="45">
        <v>2381</v>
      </c>
      <c r="X28" s="45">
        <v>2469</v>
      </c>
      <c r="Y28" s="45">
        <v>2627</v>
      </c>
      <c r="Z28" s="45">
        <v>2775</v>
      </c>
      <c r="AA28" s="45">
        <v>2969</v>
      </c>
      <c r="AB28" s="45">
        <v>3209</v>
      </c>
      <c r="AC28" s="45">
        <v>3531</v>
      </c>
      <c r="AD28" s="45">
        <v>3681</v>
      </c>
      <c r="AE28" s="45">
        <v>3783</v>
      </c>
      <c r="AF28" s="45">
        <v>3990</v>
      </c>
      <c r="AG28" s="45">
        <v>4116</v>
      </c>
      <c r="AH28" s="45">
        <v>4218</v>
      </c>
      <c r="AI28" s="46">
        <v>4320</v>
      </c>
      <c r="AJ28" s="47">
        <f t="shared" si="6"/>
        <v>2.4182076813655806E-2</v>
      </c>
      <c r="AK28" s="47">
        <f t="shared" si="7"/>
        <v>0.17359413202933993</v>
      </c>
      <c r="AL28" s="47">
        <f t="shared" si="8"/>
        <v>0.6444613627712219</v>
      </c>
    </row>
    <row r="29" spans="1:38" ht="15.75" x14ac:dyDescent="0.25">
      <c r="A29" s="24"/>
      <c r="B29" s="43"/>
      <c r="C29" s="44"/>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16"/>
      <c r="AI29" s="62"/>
      <c r="AJ29" s="47"/>
      <c r="AK29" s="47"/>
      <c r="AL29" s="47"/>
    </row>
    <row r="30" spans="1:38" ht="15.75" x14ac:dyDescent="0.25">
      <c r="A30" s="24"/>
      <c r="B30" s="50" t="s">
        <v>97</v>
      </c>
      <c r="C30" s="48"/>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H30" s="45"/>
      <c r="AI30" s="46"/>
      <c r="AJ30" s="47"/>
      <c r="AK30" s="47"/>
      <c r="AL30" s="47"/>
    </row>
    <row r="31" spans="1:38" ht="15.75" x14ac:dyDescent="0.25">
      <c r="A31" s="24"/>
      <c r="B31" s="43" t="s">
        <v>31</v>
      </c>
      <c r="C31" s="44">
        <v>960</v>
      </c>
      <c r="D31" s="45">
        <v>1154</v>
      </c>
      <c r="E31" s="45">
        <v>1228</v>
      </c>
      <c r="F31" s="45">
        <v>1282</v>
      </c>
      <c r="G31" s="45">
        <v>1376</v>
      </c>
      <c r="H31" s="45">
        <v>1488</v>
      </c>
      <c r="I31" s="45">
        <v>1558</v>
      </c>
      <c r="J31" s="45">
        <v>1670</v>
      </c>
      <c r="K31" s="45">
        <v>1770</v>
      </c>
      <c r="L31" s="45">
        <v>1964</v>
      </c>
      <c r="M31" s="45">
        <v>1932</v>
      </c>
      <c r="N31" s="45">
        <v>2064</v>
      </c>
      <c r="O31" s="45">
        <v>2200</v>
      </c>
      <c r="P31" s="45">
        <v>2464</v>
      </c>
      <c r="Q31" s="45">
        <v>2660</v>
      </c>
      <c r="R31" s="45">
        <v>2834</v>
      </c>
      <c r="S31" s="45">
        <v>3236</v>
      </c>
      <c r="T31" s="45">
        <v>3550</v>
      </c>
      <c r="U31" s="45">
        <v>3852</v>
      </c>
      <c r="V31" s="45">
        <v>4093</v>
      </c>
      <c r="W31" s="45">
        <v>4500</v>
      </c>
      <c r="X31" s="45">
        <v>4688</v>
      </c>
      <c r="Y31" s="45">
        <v>5062</v>
      </c>
      <c r="Z31" s="45">
        <v>5310</v>
      </c>
      <c r="AA31" s="45">
        <v>5656</v>
      </c>
      <c r="AB31" s="45">
        <v>6062</v>
      </c>
      <c r="AC31" s="45">
        <v>6718.2879999999996</v>
      </c>
      <c r="AD31" s="45">
        <v>7212</v>
      </c>
      <c r="AE31" s="45">
        <v>7555</v>
      </c>
      <c r="AF31" s="106">
        <v>8138</v>
      </c>
      <c r="AG31" s="105">
        <v>8356</v>
      </c>
      <c r="AH31" s="106">
        <v>8544</v>
      </c>
      <c r="AI31" s="107">
        <v>8664</v>
      </c>
      <c r="AJ31" s="47">
        <f t="shared" ref="AJ31:AJ33" si="9">AI31/AH31-1</f>
        <v>1.4044943820224809E-2</v>
      </c>
      <c r="AK31" s="47">
        <f t="shared" ref="AK31:AK33" si="10">AI31/AD31-1</f>
        <v>0.20133111480865229</v>
      </c>
      <c r="AL31" s="47">
        <f t="shared" ref="AL31:AL33" si="11">AI31/Y31-1</f>
        <v>0.71157645199525876</v>
      </c>
    </row>
    <row r="32" spans="1:38" ht="18" x14ac:dyDescent="0.25">
      <c r="A32" s="24"/>
      <c r="B32" s="43" t="s">
        <v>98</v>
      </c>
      <c r="C32" s="44">
        <v>1125</v>
      </c>
      <c r="D32" s="45">
        <v>1323</v>
      </c>
      <c r="E32" s="45">
        <v>1404</v>
      </c>
      <c r="F32" s="45">
        <v>1466</v>
      </c>
      <c r="G32" s="45">
        <v>1582</v>
      </c>
      <c r="H32" s="45">
        <v>1712</v>
      </c>
      <c r="I32" s="45">
        <v>1788</v>
      </c>
      <c r="J32" s="45">
        <v>1898</v>
      </c>
      <c r="K32" s="45">
        <v>2018</v>
      </c>
      <c r="L32" s="45">
        <v>2052</v>
      </c>
      <c r="M32" s="45">
        <v>2164</v>
      </c>
      <c r="N32" s="45">
        <v>2236</v>
      </c>
      <c r="O32" s="45">
        <v>2576</v>
      </c>
      <c r="P32" s="45">
        <v>2744</v>
      </c>
      <c r="Q32" s="45">
        <v>3104</v>
      </c>
      <c r="R32" s="45">
        <v>3662</v>
      </c>
      <c r="S32" s="45">
        <v>3784</v>
      </c>
      <c r="T32" s="45">
        <v>4056</v>
      </c>
      <c r="U32" s="45">
        <v>4450</v>
      </c>
      <c r="V32" s="45">
        <v>4749</v>
      </c>
      <c r="W32" s="45">
        <v>5290</v>
      </c>
      <c r="X32" s="45">
        <v>5622</v>
      </c>
      <c r="Y32" s="45">
        <v>5932</v>
      </c>
      <c r="Z32" s="45">
        <v>6250</v>
      </c>
      <c r="AA32" s="45">
        <v>6850</v>
      </c>
      <c r="AB32" s="45">
        <v>7382</v>
      </c>
      <c r="AC32" s="45">
        <v>8396</v>
      </c>
      <c r="AD32" s="45">
        <v>9092</v>
      </c>
      <c r="AE32" s="45">
        <v>10061.5</v>
      </c>
      <c r="AF32" s="45">
        <v>11003</v>
      </c>
      <c r="AG32" s="45">
        <v>11948.055</v>
      </c>
      <c r="AH32" s="105">
        <v>12667.5</v>
      </c>
      <c r="AI32" s="61">
        <v>12970</v>
      </c>
      <c r="AJ32" s="47">
        <f t="shared" si="9"/>
        <v>2.3880007894217403E-2</v>
      </c>
      <c r="AK32" s="47">
        <f t="shared" si="10"/>
        <v>0.42652881654201491</v>
      </c>
      <c r="AL32" s="47">
        <f t="shared" si="11"/>
        <v>1.1864463924477411</v>
      </c>
    </row>
    <row r="33" spans="1:38" ht="15.75" x14ac:dyDescent="0.25">
      <c r="A33" s="24"/>
      <c r="B33" s="43" t="s">
        <v>33</v>
      </c>
      <c r="C33" s="44">
        <v>1038</v>
      </c>
      <c r="D33" s="45">
        <v>1173</v>
      </c>
      <c r="E33" s="45">
        <v>1254</v>
      </c>
      <c r="F33" s="45">
        <v>1330</v>
      </c>
      <c r="G33" s="45">
        <v>1430</v>
      </c>
      <c r="H33" s="45">
        <v>1546</v>
      </c>
      <c r="I33" s="45">
        <v>1620</v>
      </c>
      <c r="J33" s="45">
        <v>1728</v>
      </c>
      <c r="K33" s="45">
        <v>1810</v>
      </c>
      <c r="L33" s="45">
        <v>2030</v>
      </c>
      <c r="M33" s="45">
        <v>1958</v>
      </c>
      <c r="N33" s="45">
        <v>2014</v>
      </c>
      <c r="O33" s="45">
        <v>2240</v>
      </c>
      <c r="P33" s="45">
        <v>2342</v>
      </c>
      <c r="Q33" s="45">
        <v>2656</v>
      </c>
      <c r="R33" s="45">
        <v>2830</v>
      </c>
      <c r="S33" s="45">
        <v>3280</v>
      </c>
      <c r="T33" s="45">
        <v>3498</v>
      </c>
      <c r="U33" s="45">
        <v>3830</v>
      </c>
      <c r="V33" s="45">
        <v>4134</v>
      </c>
      <c r="W33" s="45">
        <v>4493</v>
      </c>
      <c r="X33" s="45">
        <v>4665</v>
      </c>
      <c r="Y33" s="45">
        <v>5005</v>
      </c>
      <c r="Z33" s="45">
        <v>5255</v>
      </c>
      <c r="AA33" s="45">
        <v>5769</v>
      </c>
      <c r="AB33" s="45">
        <v>6190</v>
      </c>
      <c r="AC33" s="45">
        <v>6718</v>
      </c>
      <c r="AD33" s="45">
        <v>7056</v>
      </c>
      <c r="AE33" s="45">
        <v>7514</v>
      </c>
      <c r="AF33" s="45">
        <v>8024</v>
      </c>
      <c r="AG33" s="45">
        <v>8326</v>
      </c>
      <c r="AH33" s="45">
        <v>8783</v>
      </c>
      <c r="AI33" s="46">
        <v>8927</v>
      </c>
      <c r="AJ33" s="47">
        <f t="shared" si="9"/>
        <v>1.6395309119890733E-2</v>
      </c>
      <c r="AK33" s="47">
        <f t="shared" si="10"/>
        <v>0.26516439909297063</v>
      </c>
      <c r="AL33" s="47">
        <f t="shared" si="11"/>
        <v>0.78361638361638364</v>
      </c>
    </row>
    <row r="34" spans="1:38" ht="15.75" x14ac:dyDescent="0.25">
      <c r="A34" s="24"/>
      <c r="B34" s="43"/>
      <c r="C34" s="48"/>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5"/>
      <c r="AH34" s="45"/>
      <c r="AI34" s="46"/>
      <c r="AJ34" s="47"/>
      <c r="AK34" s="47"/>
      <c r="AL34" s="47"/>
    </row>
    <row r="35" spans="1:38" ht="15.75" x14ac:dyDescent="0.25">
      <c r="A35" s="24"/>
      <c r="B35" s="52" t="s">
        <v>99</v>
      </c>
      <c r="C35" s="53">
        <v>135</v>
      </c>
      <c r="D35" s="54">
        <v>153</v>
      </c>
      <c r="E35" s="54">
        <v>165</v>
      </c>
      <c r="F35" s="54">
        <v>174</v>
      </c>
      <c r="G35" s="54">
        <v>189</v>
      </c>
      <c r="H35" s="54">
        <v>204</v>
      </c>
      <c r="I35" s="54">
        <v>204</v>
      </c>
      <c r="J35" s="54">
        <v>219</v>
      </c>
      <c r="K35" s="54">
        <v>231</v>
      </c>
      <c r="L35" s="54">
        <v>324</v>
      </c>
      <c r="M35" s="54">
        <v>412</v>
      </c>
      <c r="N35" s="54">
        <v>448</v>
      </c>
      <c r="O35" s="54">
        <v>860</v>
      </c>
      <c r="P35" s="54">
        <v>932</v>
      </c>
      <c r="Q35" s="54">
        <v>984</v>
      </c>
      <c r="R35" s="54">
        <v>1081</v>
      </c>
      <c r="S35" s="54">
        <v>1225</v>
      </c>
      <c r="T35" s="54">
        <v>1309</v>
      </c>
      <c r="U35" s="54">
        <v>1548</v>
      </c>
      <c r="V35" s="54">
        <v>1752</v>
      </c>
      <c r="W35" s="54">
        <v>1984</v>
      </c>
      <c r="X35" s="54">
        <v>2057</v>
      </c>
      <c r="Y35" s="54">
        <v>2168</v>
      </c>
      <c r="Z35" s="54">
        <v>2285</v>
      </c>
      <c r="AA35" s="54">
        <v>2399</v>
      </c>
      <c r="AB35" s="54">
        <v>2735</v>
      </c>
      <c r="AC35" s="54">
        <v>2975</v>
      </c>
      <c r="AD35" s="54">
        <v>3146</v>
      </c>
      <c r="AE35" s="54">
        <v>3176</v>
      </c>
      <c r="AF35" s="54">
        <v>3425</v>
      </c>
      <c r="AG35" s="65">
        <v>3554</v>
      </c>
      <c r="AH35" s="54">
        <v>3647</v>
      </c>
      <c r="AI35" s="55">
        <v>3737</v>
      </c>
      <c r="AJ35" s="56">
        <f>AI35/AH35-1</f>
        <v>2.4677817384151313E-2</v>
      </c>
      <c r="AK35" s="56">
        <f>AI35/AD35-1</f>
        <v>0.18785759694850612</v>
      </c>
      <c r="AL35" s="56">
        <f>AI35/Y35-1</f>
        <v>0.7237084870848709</v>
      </c>
    </row>
    <row r="36" spans="1:38" ht="15.75" x14ac:dyDescent="0.25">
      <c r="A36" s="24"/>
      <c r="B36" s="119" t="s">
        <v>100</v>
      </c>
      <c r="C36" s="119"/>
      <c r="D36" s="119"/>
      <c r="E36" s="119"/>
      <c r="F36" s="119"/>
      <c r="G36" s="119"/>
      <c r="H36" s="119"/>
      <c r="I36" s="119"/>
      <c r="J36" s="119"/>
      <c r="K36" s="119"/>
      <c r="L36" s="119"/>
      <c r="M36" s="119"/>
      <c r="N36" s="119"/>
      <c r="O36" s="119"/>
      <c r="P36" s="24"/>
      <c r="Q36" s="24"/>
      <c r="R36" s="24"/>
      <c r="S36" s="24"/>
      <c r="T36" s="24"/>
      <c r="U36" s="57"/>
      <c r="V36" s="57"/>
      <c r="W36" s="57"/>
      <c r="X36" s="57"/>
      <c r="Y36" s="57"/>
      <c r="Z36" s="57"/>
      <c r="AA36" s="58"/>
      <c r="AB36" s="24"/>
      <c r="AC36" s="24"/>
      <c r="AD36" s="59"/>
      <c r="AE36" s="59"/>
      <c r="AF36" s="59"/>
      <c r="AG36" s="59"/>
      <c r="AH36" s="59"/>
      <c r="AI36" s="59"/>
      <c r="AJ36" s="24"/>
      <c r="AK36" s="24"/>
      <c r="AL36" s="24"/>
    </row>
    <row r="37" spans="1:38" ht="15.75" x14ac:dyDescent="0.25">
      <c r="A37" s="24"/>
      <c r="B37" s="119" t="s">
        <v>101</v>
      </c>
      <c r="C37" s="119"/>
      <c r="D37" s="119"/>
      <c r="E37" s="119"/>
      <c r="F37" s="119"/>
      <c r="G37" s="119"/>
      <c r="H37" s="119"/>
      <c r="I37" s="119"/>
      <c r="J37" s="119"/>
      <c r="K37" s="119"/>
      <c r="L37" s="119"/>
      <c r="M37" s="119"/>
      <c r="N37" s="119"/>
      <c r="O37" s="119"/>
      <c r="P37" s="24"/>
      <c r="Q37" s="24"/>
      <c r="R37" s="24"/>
      <c r="S37" s="24"/>
      <c r="T37" s="24"/>
      <c r="U37" s="24"/>
      <c r="V37" s="24"/>
      <c r="W37" s="24"/>
      <c r="X37" s="24"/>
      <c r="Y37" s="24"/>
      <c r="Z37" s="24"/>
      <c r="AA37" s="24"/>
      <c r="AB37" s="24"/>
      <c r="AC37" s="24"/>
      <c r="AD37" s="59"/>
      <c r="AE37" s="59"/>
      <c r="AF37" s="59"/>
      <c r="AG37" s="59"/>
      <c r="AH37" s="59"/>
      <c r="AI37" s="59"/>
      <c r="AJ37" s="24"/>
      <c r="AK37" s="24"/>
      <c r="AL37" s="24"/>
    </row>
    <row r="38" spans="1:38" ht="15.75" customHeight="1" x14ac:dyDescent="0.25">
      <c r="A38" s="24"/>
      <c r="B38" s="120" t="s">
        <v>104</v>
      </c>
      <c r="C38" s="120"/>
      <c r="D38" s="120"/>
      <c r="E38" s="120"/>
      <c r="F38" s="120"/>
      <c r="G38" s="120"/>
      <c r="H38" s="120"/>
      <c r="I38" s="120"/>
      <c r="J38" s="120"/>
      <c r="K38" s="120"/>
      <c r="L38" s="120"/>
      <c r="M38" s="120"/>
      <c r="N38" s="120"/>
      <c r="O38" s="120"/>
      <c r="P38" s="120"/>
      <c r="Q38" s="24"/>
      <c r="R38" s="24"/>
      <c r="S38" s="24"/>
      <c r="T38" s="24"/>
      <c r="U38" s="24"/>
      <c r="V38" s="24"/>
      <c r="W38" s="24"/>
      <c r="X38" s="24"/>
      <c r="Y38" s="24"/>
      <c r="Z38" s="24"/>
      <c r="AA38" s="24"/>
      <c r="AB38" s="24"/>
      <c r="AC38" s="24"/>
      <c r="AD38" s="24"/>
      <c r="AE38" s="24"/>
      <c r="AF38" s="24"/>
      <c r="AG38" s="24"/>
      <c r="AH38" s="24"/>
      <c r="AI38" s="24"/>
      <c r="AJ38" s="24"/>
      <c r="AK38" s="24"/>
      <c r="AL38" s="24"/>
    </row>
    <row r="39" spans="1:38" ht="15.75" x14ac:dyDescent="0.25">
      <c r="A39" s="24"/>
      <c r="B39" s="120"/>
      <c r="C39" s="120"/>
      <c r="D39" s="120"/>
      <c r="E39" s="120"/>
      <c r="F39" s="120"/>
      <c r="G39" s="120"/>
      <c r="H39" s="120"/>
      <c r="I39" s="120"/>
      <c r="J39" s="120"/>
      <c r="K39" s="120"/>
      <c r="L39" s="120"/>
      <c r="M39" s="120"/>
      <c r="N39" s="120"/>
      <c r="O39" s="120"/>
      <c r="P39" s="120"/>
      <c r="Q39" s="24"/>
      <c r="R39" s="24"/>
      <c r="S39" s="24"/>
      <c r="T39" s="24"/>
      <c r="U39" s="24"/>
      <c r="V39" s="24"/>
      <c r="W39" s="24"/>
      <c r="X39" s="24"/>
      <c r="Y39" s="24"/>
      <c r="Z39" s="24"/>
      <c r="AA39" s="24"/>
      <c r="AB39" s="24"/>
      <c r="AC39" s="24"/>
      <c r="AD39" s="24"/>
      <c r="AE39" s="24"/>
      <c r="AF39" s="24"/>
      <c r="AG39" s="24"/>
      <c r="AH39" s="24"/>
      <c r="AI39" s="24"/>
      <c r="AJ39" s="24"/>
      <c r="AK39" s="24"/>
      <c r="AL39" s="24"/>
    </row>
    <row r="40" spans="1:38" ht="12.75" customHeight="1" x14ac:dyDescent="0.25">
      <c r="B40" s="64"/>
      <c r="C40" s="64"/>
      <c r="D40" s="64"/>
      <c r="E40" s="64"/>
      <c r="F40" s="64"/>
      <c r="G40" s="64"/>
      <c r="H40" s="64"/>
      <c r="I40" s="64"/>
      <c r="J40" s="64"/>
      <c r="K40" s="64"/>
      <c r="L40" s="64"/>
      <c r="M40" s="64"/>
      <c r="N40" s="64"/>
      <c r="O40" s="64"/>
    </row>
  </sheetData>
  <mergeCells count="4">
    <mergeCell ref="A2:AL2"/>
    <mergeCell ref="B36:O36"/>
    <mergeCell ref="B37:O37"/>
    <mergeCell ref="B38:P39"/>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UG Tuition and Fees</vt:lpstr>
      <vt:lpstr>annual history</vt:lpstr>
      <vt:lpstr>analysis</vt:lpstr>
      <vt:lpstr>email version</vt:lpstr>
      <vt:lpstr>'UG Tuition and Fees'!Print_Area</vt:lpstr>
    </vt:vector>
  </TitlesOfParts>
  <Company>State of Tennessee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cb50102</dc:creator>
  <cp:lastModifiedBy>Stone Watson</cp:lastModifiedBy>
  <cp:lastPrinted>2023-03-28T22:16:02Z</cp:lastPrinted>
  <dcterms:created xsi:type="dcterms:W3CDTF">2001-03-15T21:07:25Z</dcterms:created>
  <dcterms:modified xsi:type="dcterms:W3CDTF">2025-07-28T15:36:13Z</dcterms:modified>
</cp:coreProperties>
</file>