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Fiscal\Fiscal Policy\STAY_OUT\Policy &amp; Data Analysis\Funding\Student Support Summary\Student Support per Award\"/>
    </mc:Choice>
  </mc:AlternateContent>
  <xr:revisionPtr revIDLastSave="0" documentId="13_ncr:1_{27997C08-043E-4D92-BAA7-7DBAEEBCA8F3}" xr6:coauthVersionLast="47" xr6:coauthVersionMax="47" xr10:uidLastSave="{00000000-0000-0000-0000-000000000000}"/>
  <bookViews>
    <workbookView xWindow="-28920" yWindow="-120" windowWidth="29040" windowHeight="15720" tabRatio="868" xr2:uid="{00000000-000D-0000-FFFF-FFFF00000000}"/>
  </bookViews>
  <sheets>
    <sheet name="Summary" sheetId="3" r:id="rId1"/>
  </sheets>
  <definedNames>
    <definedName name="_xlnm.Print_Area" localSheetId="0">Summary!$A$1:$Y$39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28" i="3" l="1"/>
  <c r="V28" i="3"/>
  <c r="W24" i="3" l="1"/>
  <c r="W32" i="3"/>
  <c r="W17" i="3" l="1"/>
  <c r="W9" i="3"/>
  <c r="W16" i="3"/>
  <c r="W8" i="3"/>
  <c r="W25" i="3" l="1"/>
  <c r="W26" i="3"/>
  <c r="W34" i="3"/>
  <c r="W33" i="3"/>
  <c r="V32" i="3" l="1"/>
  <c r="V24" i="3"/>
  <c r="V20" i="3"/>
  <c r="V11" i="3"/>
  <c r="V16" i="3" l="1"/>
  <c r="V9" i="3"/>
  <c r="V17" i="3"/>
  <c r="V8" i="3"/>
  <c r="V33" i="3" l="1"/>
  <c r="V25" i="3"/>
  <c r="V26" i="3"/>
  <c r="V34" i="3"/>
  <c r="U20" i="3" l="1"/>
  <c r="U11" i="3"/>
  <c r="U24" i="3" l="1"/>
  <c r="U9" i="3"/>
  <c r="U32" i="3" l="1"/>
  <c r="U8" i="3"/>
  <c r="U17" i="3" l="1"/>
  <c r="U16" i="3"/>
  <c r="B32" i="3" l="1"/>
  <c r="C32" i="3"/>
  <c r="D32" i="3"/>
  <c r="E32" i="3"/>
  <c r="F32" i="3"/>
  <c r="G32" i="3"/>
  <c r="H32" i="3"/>
  <c r="I32" i="3"/>
  <c r="J32" i="3"/>
  <c r="K32" i="3"/>
  <c r="B24" i="3"/>
  <c r="C24" i="3"/>
  <c r="D24" i="3"/>
  <c r="E24" i="3"/>
  <c r="F24" i="3"/>
  <c r="G24" i="3"/>
  <c r="H24" i="3"/>
  <c r="I24" i="3"/>
  <c r="J24" i="3"/>
  <c r="K24" i="3"/>
  <c r="L24" i="3"/>
  <c r="N24" i="3"/>
  <c r="O24" i="3"/>
  <c r="J33" i="3" l="1"/>
  <c r="K33" i="3"/>
  <c r="L34" i="3"/>
  <c r="T28" i="3"/>
  <c r="T20" i="3"/>
  <c r="T11" i="3"/>
  <c r="S28" i="3"/>
  <c r="S20" i="3"/>
  <c r="S11" i="3"/>
  <c r="T32" i="3" l="1"/>
  <c r="J34" i="3"/>
  <c r="U25" i="3"/>
  <c r="K34" i="3"/>
  <c r="U34" i="3"/>
  <c r="U26" i="3"/>
  <c r="U33" i="3"/>
  <c r="T34" i="3" l="1"/>
  <c r="T17" i="3"/>
  <c r="T16" i="3"/>
  <c r="T33" i="3" l="1"/>
  <c r="T24" i="3"/>
  <c r="T9" i="3" l="1"/>
  <c r="T8" i="3"/>
  <c r="T25" i="3" l="1"/>
  <c r="T26" i="3"/>
  <c r="S32" i="3"/>
  <c r="S24" i="3" l="1"/>
  <c r="Q32" i="3" l="1"/>
  <c r="P32" i="3"/>
  <c r="S34" i="3" l="1"/>
  <c r="R32" i="3"/>
  <c r="S17" i="3"/>
  <c r="S16" i="3"/>
  <c r="S33" i="3" l="1"/>
  <c r="R24" i="3"/>
  <c r="S9" i="3" l="1"/>
  <c r="S8" i="3"/>
  <c r="S25" i="3" l="1"/>
  <c r="S26" i="3"/>
  <c r="Q24" i="3" l="1"/>
  <c r="R26" i="3" l="1"/>
  <c r="R16" i="3"/>
  <c r="R17" i="3"/>
  <c r="R8" i="3"/>
  <c r="R9" i="3"/>
  <c r="P24" i="3"/>
  <c r="P28" i="3"/>
  <c r="P11" i="3"/>
  <c r="P20" i="3"/>
  <c r="O28" i="3"/>
  <c r="O20" i="3"/>
  <c r="O11" i="3"/>
  <c r="N28" i="3"/>
  <c r="N20" i="3"/>
  <c r="N11" i="3"/>
  <c r="M24" i="3"/>
  <c r="L16" i="3"/>
  <c r="K16" i="3"/>
  <c r="J16" i="3"/>
  <c r="J17" i="3"/>
  <c r="K17" i="3"/>
  <c r="L17" i="3"/>
  <c r="R25" i="3" l="1"/>
  <c r="L32" i="3"/>
  <c r="L33" i="3" s="1"/>
  <c r="R34" i="3"/>
  <c r="R33" i="3"/>
  <c r="M32" i="3"/>
  <c r="N32" i="3"/>
  <c r="O32" i="3"/>
  <c r="Q25" i="3" l="1"/>
  <c r="G33" i="3"/>
  <c r="M33" i="3"/>
  <c r="B34" i="3"/>
  <c r="C33" i="3"/>
  <c r="I34" i="3"/>
  <c r="D34" i="3"/>
  <c r="E33" i="3"/>
  <c r="O34" i="3"/>
  <c r="H34" i="3"/>
  <c r="N34" i="3"/>
  <c r="Q26" i="3"/>
  <c r="P34" i="3"/>
  <c r="O25" i="3"/>
  <c r="F34" i="3"/>
  <c r="P25" i="3"/>
  <c r="Q33" i="3"/>
  <c r="B33" i="3"/>
  <c r="F33" i="3"/>
  <c r="P26" i="3"/>
  <c r="Q34" i="3"/>
  <c r="P33" i="3"/>
  <c r="O26" i="3"/>
  <c r="E17" i="3"/>
  <c r="Q16" i="3"/>
  <c r="Q9" i="3"/>
  <c r="D17" i="3"/>
  <c r="H16" i="3"/>
  <c r="N16" i="3"/>
  <c r="Q8" i="3"/>
  <c r="Q17" i="3"/>
  <c r="B16" i="3"/>
  <c r="B17" i="3"/>
  <c r="N17" i="3"/>
  <c r="D16" i="3"/>
  <c r="H17" i="3"/>
  <c r="G17" i="3"/>
  <c r="M17" i="3"/>
  <c r="M16" i="3"/>
  <c r="F16" i="3"/>
  <c r="F17" i="3"/>
  <c r="G16" i="3"/>
  <c r="E16" i="3"/>
  <c r="P9" i="3"/>
  <c r="O17" i="3"/>
  <c r="O16" i="3"/>
  <c r="I17" i="3"/>
  <c r="O8" i="3"/>
  <c r="O9" i="3"/>
  <c r="P17" i="3"/>
  <c r="C17" i="3"/>
  <c r="C16" i="3"/>
  <c r="I16" i="3"/>
  <c r="P8" i="3"/>
  <c r="P16" i="3"/>
  <c r="H33" i="3" l="1"/>
  <c r="G34" i="3"/>
  <c r="E34" i="3"/>
  <c r="I33" i="3"/>
  <c r="N33" i="3"/>
  <c r="C34" i="3"/>
  <c r="M25" i="3"/>
  <c r="O33" i="3"/>
  <c r="M34" i="3"/>
  <c r="E25" i="3"/>
  <c r="D33" i="3"/>
  <c r="I26" i="3"/>
  <c r="H26" i="3"/>
  <c r="F26" i="3"/>
  <c r="N25" i="3"/>
  <c r="C25" i="3"/>
  <c r="D26" i="3"/>
  <c r="B25" i="3"/>
  <c r="G26" i="3"/>
  <c r="C26" i="3"/>
  <c r="D25" i="3"/>
  <c r="N26" i="3"/>
  <c r="B26" i="3"/>
  <c r="F9" i="3"/>
  <c r="C9" i="3"/>
  <c r="C8" i="3"/>
  <c r="D9" i="3"/>
  <c r="M9" i="3"/>
  <c r="B9" i="3"/>
  <c r="N9" i="3"/>
  <c r="B8" i="3"/>
  <c r="F8" i="3"/>
  <c r="I8" i="3"/>
  <c r="I9" i="3"/>
  <c r="G9" i="3"/>
  <c r="G8" i="3"/>
  <c r="E9" i="3"/>
  <c r="E8" i="3"/>
  <c r="D8" i="3"/>
  <c r="H9" i="3"/>
  <c r="H8" i="3"/>
  <c r="N8" i="3"/>
  <c r="M8" i="3"/>
  <c r="I25" i="3" l="1"/>
  <c r="F25" i="3"/>
  <c r="H25" i="3"/>
  <c r="M26" i="3"/>
  <c r="E26" i="3"/>
  <c r="G25" i="3"/>
  <c r="L9" i="3" l="1"/>
  <c r="L8" i="3"/>
  <c r="J9" i="3"/>
  <c r="J8" i="3"/>
  <c r="K8" i="3"/>
  <c r="K9" i="3"/>
  <c r="K26" i="3" l="1"/>
  <c r="K25" i="3"/>
  <c r="J25" i="3"/>
  <c r="J26" i="3"/>
  <c r="L26" i="3"/>
  <c r="L25" i="3"/>
</calcChain>
</file>

<file path=xl/sharedStrings.xml><?xml version="1.0" encoding="utf-8"?>
<sst xmlns="http://schemas.openxmlformats.org/spreadsheetml/2006/main" count="110" uniqueCount="41">
  <si>
    <t>2000-01</t>
  </si>
  <si>
    <t>2001-02</t>
  </si>
  <si>
    <t>Universities</t>
  </si>
  <si>
    <t>Student Share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</si>
  <si>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</si>
  <si>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</si>
  <si>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</si>
  <si>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</si>
  <si>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</si>
  <si>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</si>
  <si>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</si>
  <si>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</si>
  <si>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</si>
  <si>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</si>
  <si>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State Appropriations</t>
  </si>
  <si>
    <t>NOMINAL</t>
  </si>
  <si>
    <t>Total Awards</t>
  </si>
  <si>
    <t>Avg. Student Support per Award</t>
  </si>
  <si>
    <t>2012-13</t>
  </si>
  <si>
    <t>2013-14</t>
  </si>
  <si>
    <t>Tennessee Higher Education Student Support per Award Historical Analysis</t>
  </si>
  <si>
    <t>2014-15</t>
  </si>
  <si>
    <t>2015-16</t>
  </si>
  <si>
    <t>Sources: System Operating Budget Reports, Finance &amp; Administration, and THEC SIS</t>
  </si>
  <si>
    <t>1 - Tuition &amp; Fees include maintenance fees, out of state tuition and all required fees.</t>
  </si>
  <si>
    <t>2 - Awards include associate's, bachelor's, master's, education specialist, first professional and doctoral degrees. All certificates are excluded as are awards from UT Medical Health Science Center and first-professional degrees from East Tennessee State University.</t>
  </si>
  <si>
    <r>
      <t>Tuition &amp; Fees</t>
    </r>
    <r>
      <rPr>
        <vertAlign val="superscript"/>
        <sz val="10"/>
        <rFont val="Open Sans"/>
        <family val="2"/>
      </rPr>
      <t>1</t>
    </r>
  </si>
  <si>
    <r>
      <t>Total Awards</t>
    </r>
    <r>
      <rPr>
        <vertAlign val="superscript"/>
        <sz val="10"/>
        <rFont val="Open Sans"/>
        <family val="2"/>
      </rPr>
      <t>2</t>
    </r>
  </si>
  <si>
    <t>2016-17</t>
  </si>
  <si>
    <t>2017-18</t>
  </si>
  <si>
    <t>3 - Inflation adjusted numbers were calculated using the Higher Education Price Index (HEPI).</t>
  </si>
  <si>
    <t>2018-19</t>
  </si>
  <si>
    <t>2019-20</t>
  </si>
  <si>
    <t>2020-21</t>
  </si>
  <si>
    <t>2021-22</t>
  </si>
  <si>
    <t>Community Colleges</t>
  </si>
  <si>
    <t>Federal Non-recurring (ARRA/MoE)</t>
  </si>
  <si>
    <t>2022-23</t>
  </si>
  <si>
    <t>2023-24</t>
  </si>
  <si>
    <t>2022-22</t>
  </si>
  <si>
    <r>
      <t>INFLATION ADJUSTED TO 2023 DOLLARS</t>
    </r>
    <r>
      <rPr>
        <b/>
        <vertAlign val="superscript"/>
        <sz val="10"/>
        <color indexed="10"/>
        <rFont val="Open Sans"/>
        <family val="2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</si>
</sst>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000_);_(* \(#,##0.0000\);_(* &quot;-&quot;??_);_(@_)"/>
    <numFmt numFmtId="167" formatCode="0.0"/>
  </numFmts>
  <fonts count="12" x14ac:knownFonts="1">
    <font>
      <sz val="10"/>
      <name val="Arial"/>
    </font>
    <font>
      <sz val="10"/>
      <name val="Arial"/>
      <family val="2"/>
    </font>
    <font>
      <sz val="12"/>
      <color theme="1"/>
      <name val="Times New Roman"/>
      <family val="2"/>
    </font>
    <font>
      <sz val="12"/>
      <color indexed="8"/>
      <name val="Times New Roman"/>
      <family val="2"/>
    </font>
    <font>
      <b/>
      <sz val="18"/>
      <name val="Open Sans"/>
      <family val="2"/>
    </font>
    <font>
      <sz val="10"/>
      <name val="Open Sans"/>
      <family val="2"/>
    </font>
    <font>
      <b/>
      <sz val="10"/>
      <color indexed="10"/>
      <name val="Open Sans"/>
      <family val="2"/>
    </font>
    <font>
      <b/>
      <sz val="10"/>
      <name val="Open Sans"/>
      <family val="2"/>
    </font>
    <font>
      <sz val="10"/>
      <color indexed="12"/>
      <name val="Open Sans"/>
      <family val="2"/>
    </font>
    <font>
      <sz val="10"/>
      <color indexed="10"/>
      <name val="Open Sans"/>
      <family val="2"/>
    </font>
    <font>
      <b/>
      <vertAlign val="superscript"/>
      <sz val="10"/>
      <color indexed="10"/>
      <name val="Open Sans"/>
      <family val="2"/>
    </font>
    <font>
      <vertAlign val="superscript"/>
      <sz val="10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0" applyFont="1" applyBorder="1"/>
    <xf numFmtId="0" fontId="5" fillId="0" borderId="0" xfId="0" applyFont="1"/>
    <xf numFmtId="0" fontId="5" fillId="0" borderId="0" xfId="0" applyFont="1" applyFill="1"/>
    <xf numFmtId="0" fontId="6" fillId="0" borderId="0" xfId="0" applyFont="1"/>
    <xf numFmtId="0" fontId="5" fillId="3" borderId="2" xfId="0" applyFont="1" applyFill="1" applyBorder="1"/>
    <xf numFmtId="0" fontId="5" fillId="3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/>
    <xf numFmtId="164" fontId="5" fillId="0" borderId="2" xfId="1" applyNumberFormat="1" applyFont="1" applyBorder="1"/>
    <xf numFmtId="164" fontId="5" fillId="0" borderId="0" xfId="0" applyNumberFormat="1" applyFont="1" applyAlignment="1">
      <alignment horizontal="center"/>
    </xf>
    <xf numFmtId="41" fontId="8" fillId="0" borderId="0" xfId="0" applyNumberFormat="1" applyFont="1"/>
    <xf numFmtId="37" fontId="8" fillId="0" borderId="0" xfId="0" applyNumberFormat="1" applyFont="1"/>
    <xf numFmtId="0" fontId="5" fillId="0" borderId="2" xfId="0" applyFont="1" applyFill="1" applyBorder="1"/>
    <xf numFmtId="0" fontId="7" fillId="0" borderId="2" xfId="0" applyFont="1" applyFill="1" applyBorder="1"/>
    <xf numFmtId="164" fontId="7" fillId="0" borderId="2" xfId="1" applyNumberFormat="1" applyFont="1" applyBorder="1"/>
    <xf numFmtId="166" fontId="7" fillId="0" borderId="0" xfId="1" applyNumberFormat="1" applyFont="1" applyFill="1" applyBorder="1"/>
    <xf numFmtId="165" fontId="5" fillId="0" borderId="2" xfId="2" applyNumberFormat="1" applyFont="1" applyFill="1" applyBorder="1"/>
    <xf numFmtId="0" fontId="5" fillId="2" borderId="1" xfId="0" applyFont="1" applyFill="1" applyBorder="1"/>
    <xf numFmtId="0" fontId="5" fillId="2" borderId="2" xfId="0" applyFont="1" applyFill="1" applyBorder="1"/>
    <xf numFmtId="0" fontId="9" fillId="0" borderId="0" xfId="0" applyFont="1" applyBorder="1"/>
    <xf numFmtId="0" fontId="7" fillId="0" borderId="2" xfId="0" applyFont="1" applyBorder="1"/>
    <xf numFmtId="167" fontId="5" fillId="0" borderId="0" xfId="0" applyNumberFormat="1" applyFont="1"/>
    <xf numFmtId="9" fontId="5" fillId="0" borderId="0" xfId="2" applyFont="1"/>
    <xf numFmtId="164" fontId="5" fillId="0" borderId="0" xfId="0" applyNumberFormat="1" applyFont="1"/>
    <xf numFmtId="165" fontId="5" fillId="0" borderId="0" xfId="2" applyNumberFormat="1" applyFont="1"/>
    <xf numFmtId="0" fontId="5" fillId="2" borderId="0" xfId="0" applyFont="1" applyFill="1" applyBorder="1"/>
    <xf numFmtId="0" fontId="5" fillId="0" borderId="3" xfId="0" applyFont="1" applyFill="1" applyBorder="1" applyAlignment="1">
      <alignment horizontal="center"/>
    </xf>
    <xf numFmtId="164" fontId="5" fillId="0" borderId="2" xfId="1" applyNumberFormat="1" applyFont="1" applyFill="1" applyBorder="1"/>
    <xf numFmtId="0" fontId="5" fillId="2" borderId="4" xfId="0" applyFont="1" applyFill="1" applyBorder="1"/>
    <xf numFmtId="0" fontId="4" fillId="0" borderId="0" xfId="0" applyFont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</cellXfs>
  <cellStyles count="11">
    <cellStyle name="Comma" xfId="1" builtinId="3"/>
    <cellStyle name="Comma [0] 2" xfId="5" xr:uid="{00000000-0005-0000-0000-000001000000}"/>
    <cellStyle name="Comma 2" xfId="7" xr:uid="{00000000-0005-0000-0000-000002000000}"/>
    <cellStyle name="Currency [0] 2" xfId="4" xr:uid="{00000000-0005-0000-0000-000004000000}"/>
    <cellStyle name="Currency 2" xfId="8" xr:uid="{00000000-0005-0000-0000-000005000000}"/>
    <cellStyle name="Normal" xfId="0" builtinId="0"/>
    <cellStyle name="Normal 2" xfId="3" xr:uid="{00000000-0005-0000-0000-000007000000}"/>
    <cellStyle name="Normal 3" xfId="9" xr:uid="{00000000-0005-0000-0000-000008000000}"/>
    <cellStyle name="Percent" xfId="2" builtinId="5"/>
    <cellStyle name="Percent 2" xfId="6" xr:uid="{00000000-0005-0000-0000-00000A000000}"/>
    <cellStyle name="Percent 3" xfId="10" xr:uid="{00000000-0005-0000-0000-00000B000000}"/>
  </cellStyles>
  <dxfs count="0"/>
  <tableStyles count="0" defaultTableStyle="TableStyleMedium9" defaultPivotStyle="PivotStyleLight16"/>
  <colors>
    <mruColors>
      <color rgb="FF79C2EC"/>
      <color rgb="FFED1C24"/>
      <color rgb="FF3D455B"/>
      <color rgb="FFC00000"/>
      <color rgb="FFFFFFCC"/>
      <color rgb="FF898D8D"/>
      <color rgb="FF003087"/>
      <color rgb="FF0000FF"/>
      <color rgb="FF41B9E6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E39"/>
  <sheetViews>
    <sheetView tabSelected="1" view="pageBreakPreview" zoomScale="77" zoomScaleNormal="77" zoomScaleSheetLayoutView="77" workbookViewId="0">
      <pane xSplit="1" ySplit="3" topLeftCell="F4" activePane="bottomRight" state="frozen"/>
      <selection activeCell="A88" sqref="A88"/>
      <selection pane="topRight" activeCell="A88" sqref="A88"/>
      <selection pane="bottomLeft" activeCell="A88" sqref="A88"/>
      <selection pane="bottomRight" sqref="A1:Y1"/>
    </sheetView>
  </sheetViews>
  <sheetFormatPr defaultColWidth="9.140625" defaultRowHeight="15" x14ac:dyDescent="0.3"/>
  <cols>
    <col min="1" max="1" width="41.85546875" style="2" customWidth="1"/>
    <col min="2" max="2" width="15" style="2" customWidth="1"/>
    <col min="3" max="6" width="13.28515625" style="2" bestFit="1" customWidth="1"/>
    <col min="7" max="23" width="15" style="2" bestFit="1" customWidth="1"/>
    <col min="24" max="24" width="14.42578125" style="2" bestFit="1" customWidth="1"/>
    <col min="25" max="25" width="15.28515625" style="2" bestFit="1" customWidth="1"/>
    <col min="26" max="44" width="6.28515625" style="2" bestFit="1" customWidth="1"/>
    <col min="45" max="45" width="6.5703125" style="2" bestFit="1" customWidth="1"/>
    <col min="46" max="46" width="6.28515625" style="2" bestFit="1" customWidth="1"/>
    <col min="47" max="47" width="6.5703125" style="2" bestFit="1" customWidth="1"/>
    <col min="48" max="48" width="6.28515625" style="2" bestFit="1" customWidth="1"/>
    <col min="49" max="49" width="6.85546875" style="2" bestFit="1" customWidth="1"/>
    <col min="50" max="50" width="6.28515625" style="2" bestFit="1" customWidth="1"/>
    <col min="51" max="51" width="6.85546875" style="2" bestFit="1" customWidth="1"/>
    <col min="52" max="53" width="6.5703125" style="2" bestFit="1" customWidth="1"/>
    <col min="54" max="54" width="6.28515625" style="2" bestFit="1" customWidth="1"/>
    <col min="55" max="56" width="6.85546875" style="2" bestFit="1" customWidth="1"/>
    <col min="57" max="58" width="6.5703125" style="2" bestFit="1" customWidth="1"/>
    <col min="59" max="60" width="6.28515625" style="2" bestFit="1" customWidth="1"/>
    <col min="61" max="61" width="7.5703125" style="2" bestFit="1" customWidth="1"/>
    <col min="62" max="62" width="7.7109375" style="2" bestFit="1" customWidth="1"/>
    <col min="63" max="16384" width="9.140625" style="2"/>
  </cols>
  <sheetData>
    <row r="1" spans="1:35" ht="27" x14ac:dyDescent="0.5">
      <c r="A1" s="30" t="s">
        <v>20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</row>
    <row r="2" spans="1:35" x14ac:dyDescent="0.3">
      <c r="A2" s="4" t="s">
        <v>15</v>
      </c>
      <c r="B2" s="32"/>
      <c r="C2" s="32"/>
      <c r="D2" s="32"/>
      <c r="E2" s="32"/>
      <c r="F2" s="32"/>
      <c r="G2" s="32"/>
      <c r="H2" s="32"/>
      <c r="I2" s="32"/>
      <c r="J2" s="31"/>
      <c r="K2" s="31"/>
      <c r="L2" s="31"/>
      <c r="M2" s="32"/>
      <c r="N2" s="32"/>
      <c r="O2" s="32"/>
      <c r="P2" s="32"/>
      <c r="Q2" s="32"/>
      <c r="R2" s="32"/>
      <c r="S2" s="32"/>
      <c r="T2" s="32"/>
      <c r="U2" s="32"/>
      <c r="V2" s="32"/>
      <c r="W2" s="27"/>
    </row>
    <row r="3" spans="1:35" s="7" customFormat="1" x14ac:dyDescent="0.3">
      <c r="A3" s="5" t="s">
        <v>2</v>
      </c>
      <c r="B3" s="6" t="s">
        <v>0</v>
      </c>
      <c r="C3" s="6" t="s">
        <v>1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18</v>
      </c>
      <c r="O3" s="6" t="s">
        <v>19</v>
      </c>
      <c r="P3" s="6" t="s">
        <v>21</v>
      </c>
      <c r="Q3" s="6" t="s">
        <v>22</v>
      </c>
      <c r="R3" s="6" t="s">
        <v>28</v>
      </c>
      <c r="S3" s="6" t="s">
        <v>29</v>
      </c>
      <c r="T3" s="6" t="s">
        <v>31</v>
      </c>
      <c r="U3" s="6" t="s">
        <v>32</v>
      </c>
      <c r="V3" s="6" t="s">
        <v>33</v>
      </c>
      <c r="W3" s="6" t="s">
        <v>34</v>
      </c>
      <c r="X3" s="6" t="s">
        <v>37</v>
      </c>
      <c r="Y3" s="6" t="s">
        <v>38</v>
      </c>
    </row>
    <row r="4" spans="1:35" x14ac:dyDescent="0.3">
      <c r="A4" s="8" t="s">
        <v>14</v>
      </c>
      <c r="B4" s="9">
        <v>545996000</v>
      </c>
      <c r="C4" s="9">
        <v>561011650</v>
      </c>
      <c r="D4" s="9">
        <v>568678000</v>
      </c>
      <c r="E4" s="9">
        <v>562220000</v>
      </c>
      <c r="F4" s="9">
        <v>595555900</v>
      </c>
      <c r="G4" s="9">
        <v>606385000</v>
      </c>
      <c r="H4" s="9">
        <v>648994301</v>
      </c>
      <c r="I4" s="9">
        <v>696495177</v>
      </c>
      <c r="J4" s="9">
        <v>630592500</v>
      </c>
      <c r="K4" s="9">
        <v>531401500</v>
      </c>
      <c r="L4" s="9">
        <v>499875300</v>
      </c>
      <c r="M4" s="28">
        <v>517302870</v>
      </c>
      <c r="N4" s="28">
        <v>532265999</v>
      </c>
      <c r="O4" s="28">
        <v>569927595</v>
      </c>
      <c r="P4" s="28">
        <v>574249468</v>
      </c>
      <c r="Q4" s="28">
        <v>612503946</v>
      </c>
      <c r="R4" s="28">
        <v>645869783</v>
      </c>
      <c r="S4" s="28">
        <v>708428403</v>
      </c>
      <c r="T4" s="28">
        <v>741022857</v>
      </c>
      <c r="U4" s="28">
        <v>801379815</v>
      </c>
      <c r="V4" s="28">
        <v>804657877</v>
      </c>
      <c r="W4" s="28">
        <v>877916534</v>
      </c>
      <c r="X4" s="28">
        <v>1058213407</v>
      </c>
      <c r="Y4" s="28">
        <v>1144178457</v>
      </c>
      <c r="Z4" s="10"/>
      <c r="AA4" s="10"/>
      <c r="AB4" s="10"/>
      <c r="AC4" s="10"/>
      <c r="AD4" s="10"/>
      <c r="AE4" s="10"/>
      <c r="AF4" s="10"/>
      <c r="AG4" s="10"/>
      <c r="AH4" s="10"/>
    </row>
    <row r="5" spans="1:35" x14ac:dyDescent="0.3">
      <c r="A5" s="8" t="s">
        <v>36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58304600</v>
      </c>
      <c r="K5" s="9">
        <v>157778000</v>
      </c>
      <c r="L5" s="9">
        <v>190802900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10"/>
      <c r="AA5" s="10"/>
      <c r="AB5" s="10"/>
      <c r="AC5" s="10"/>
      <c r="AD5" s="10"/>
      <c r="AE5" s="10"/>
      <c r="AF5" s="10"/>
      <c r="AG5" s="10"/>
      <c r="AH5" s="10"/>
      <c r="AI5" s="11"/>
    </row>
    <row r="6" spans="1:35" ht="16.5" x14ac:dyDescent="0.3">
      <c r="A6" s="8" t="s">
        <v>26</v>
      </c>
      <c r="B6" s="9">
        <v>412385044</v>
      </c>
      <c r="C6" s="9">
        <v>475476924.68000001</v>
      </c>
      <c r="D6" s="9">
        <v>503144987.94</v>
      </c>
      <c r="E6" s="9">
        <v>567128712.19999993</v>
      </c>
      <c r="F6" s="9">
        <v>615932197.90999997</v>
      </c>
      <c r="G6" s="9">
        <v>677334828</v>
      </c>
      <c r="H6" s="9">
        <v>713899758.65999997</v>
      </c>
      <c r="I6" s="9">
        <v>764241154.49000001</v>
      </c>
      <c r="J6" s="9">
        <v>825077342</v>
      </c>
      <c r="K6" s="9">
        <v>904051846.97000003</v>
      </c>
      <c r="L6" s="9">
        <v>997221714.25999987</v>
      </c>
      <c r="M6" s="9">
        <v>1101897961.1500001</v>
      </c>
      <c r="N6" s="9">
        <v>1151855832.8529999</v>
      </c>
      <c r="O6" s="9">
        <v>1215505459.9499998</v>
      </c>
      <c r="P6" s="9">
        <v>1286668749.02</v>
      </c>
      <c r="Q6" s="9">
        <v>1329146279</v>
      </c>
      <c r="R6" s="9">
        <v>1362602219</v>
      </c>
      <c r="S6" s="9">
        <v>1411113579</v>
      </c>
      <c r="T6" s="9">
        <v>1448915113</v>
      </c>
      <c r="U6" s="9">
        <v>1487500545</v>
      </c>
      <c r="V6" s="9">
        <v>1502501317.1399999</v>
      </c>
      <c r="W6" s="9">
        <v>1577316578</v>
      </c>
      <c r="X6" s="9">
        <v>1661403104</v>
      </c>
      <c r="Y6" s="9">
        <v>1823848729</v>
      </c>
      <c r="Z6" s="10"/>
      <c r="AA6" s="10"/>
      <c r="AB6" s="10"/>
      <c r="AC6" s="10"/>
      <c r="AD6" s="10"/>
      <c r="AE6" s="10"/>
      <c r="AF6" s="10"/>
      <c r="AG6" s="10"/>
      <c r="AH6" s="10"/>
      <c r="AI6" s="12"/>
    </row>
    <row r="7" spans="1:35" ht="16.5" x14ac:dyDescent="0.3">
      <c r="A7" s="13" t="s">
        <v>27</v>
      </c>
      <c r="B7" s="9">
        <v>20740</v>
      </c>
      <c r="C7" s="9">
        <v>21007</v>
      </c>
      <c r="D7" s="9">
        <v>21754</v>
      </c>
      <c r="E7" s="9">
        <v>22222</v>
      </c>
      <c r="F7" s="9">
        <v>22651</v>
      </c>
      <c r="G7" s="9">
        <v>22738</v>
      </c>
      <c r="H7" s="9">
        <v>23660</v>
      </c>
      <c r="I7" s="9">
        <v>23813</v>
      </c>
      <c r="J7" s="9">
        <v>25875</v>
      </c>
      <c r="K7" s="9">
        <v>25300</v>
      </c>
      <c r="L7" s="9">
        <v>26638</v>
      </c>
      <c r="M7" s="9">
        <v>27339</v>
      </c>
      <c r="N7" s="9">
        <v>28275</v>
      </c>
      <c r="O7" s="9">
        <v>28200</v>
      </c>
      <c r="P7" s="9">
        <v>27897</v>
      </c>
      <c r="Q7" s="9">
        <v>28921</v>
      </c>
      <c r="R7" s="9">
        <v>29709.5</v>
      </c>
      <c r="S7" s="9">
        <v>29665.5</v>
      </c>
      <c r="T7" s="9">
        <v>29405.5</v>
      </c>
      <c r="U7" s="9">
        <v>30283.5</v>
      </c>
      <c r="V7" s="9">
        <v>29937</v>
      </c>
      <c r="W7" s="9">
        <v>29967</v>
      </c>
      <c r="X7" s="9">
        <v>30648</v>
      </c>
      <c r="Y7" s="9">
        <v>30970</v>
      </c>
      <c r="Z7" s="10"/>
      <c r="AA7" s="10"/>
      <c r="AB7" s="10"/>
      <c r="AC7" s="10"/>
      <c r="AD7" s="10"/>
      <c r="AE7" s="10"/>
      <c r="AF7" s="10"/>
      <c r="AG7" s="10"/>
      <c r="AH7" s="10"/>
    </row>
    <row r="8" spans="1:35" x14ac:dyDescent="0.3">
      <c r="A8" s="14" t="s">
        <v>17</v>
      </c>
      <c r="B8" s="15">
        <f t="shared" ref="B8:I8" si="0">(B4+B6)/B7</f>
        <v>46209.307810993247</v>
      </c>
      <c r="C8" s="15">
        <f t="shared" si="0"/>
        <v>49340.152076926744</v>
      </c>
      <c r="D8" s="15">
        <f t="shared" si="0"/>
        <v>49270.156658085871</v>
      </c>
      <c r="E8" s="15">
        <f t="shared" si="0"/>
        <v>50821.200261002603</v>
      </c>
      <c r="F8" s="15">
        <f t="shared" si="0"/>
        <v>53484.971873647955</v>
      </c>
      <c r="G8" s="15">
        <f t="shared" si="0"/>
        <v>56457.024716333894</v>
      </c>
      <c r="H8" s="15">
        <f t="shared" si="0"/>
        <v>57603.299224852068</v>
      </c>
      <c r="I8" s="15">
        <f t="shared" si="0"/>
        <v>61341.969994960738</v>
      </c>
      <c r="J8" s="15">
        <f t="shared" ref="J8:Q8" si="1">(J4+J6+J5)/J7</f>
        <v>58511.089545893723</v>
      </c>
      <c r="K8" s="15">
        <f t="shared" si="1"/>
        <v>62973.571026482212</v>
      </c>
      <c r="L8" s="15">
        <f t="shared" si="1"/>
        <v>63364.363475486141</v>
      </c>
      <c r="M8" s="15">
        <f t="shared" si="1"/>
        <v>59226.776076301256</v>
      </c>
      <c r="N8" s="15">
        <f t="shared" si="1"/>
        <v>59562.222169867375</v>
      </c>
      <c r="O8" s="15">
        <f t="shared" si="1"/>
        <v>63313.228898936162</v>
      </c>
      <c r="P8" s="15">
        <f t="shared" si="1"/>
        <v>66706.750439832234</v>
      </c>
      <c r="Q8" s="15">
        <f t="shared" si="1"/>
        <v>67136.344697624561</v>
      </c>
      <c r="R8" s="15">
        <f t="shared" ref="R8:S8" si="2">(R4+R6+R5)/R7</f>
        <v>67603.695854861246</v>
      </c>
      <c r="S8" s="15">
        <f t="shared" si="2"/>
        <v>71448.045102897304</v>
      </c>
      <c r="T8" s="15">
        <f t="shared" ref="T8:U8" si="3">(T4+T6+T5)/T7</f>
        <v>74473.753889578482</v>
      </c>
      <c r="U8" s="15">
        <f t="shared" si="3"/>
        <v>75581.764327108816</v>
      </c>
      <c r="V8" s="15">
        <f t="shared" ref="V8" si="4">(V4+V6+V5)/V7</f>
        <v>77067.147481043517</v>
      </c>
      <c r="W8" s="15">
        <f>(W4+W6+W5)/W7</f>
        <v>81931.228084225979</v>
      </c>
      <c r="X8" s="15">
        <v>88737.161021926397</v>
      </c>
      <c r="Y8" s="15">
        <v>95835.556538585734</v>
      </c>
      <c r="Z8" s="10"/>
      <c r="AA8" s="10"/>
      <c r="AB8" s="10"/>
      <c r="AC8" s="10"/>
      <c r="AD8" s="10"/>
      <c r="AE8" s="10"/>
      <c r="AF8" s="10"/>
      <c r="AG8" s="10"/>
      <c r="AH8" s="10"/>
      <c r="AI8" s="16"/>
    </row>
    <row r="9" spans="1:35" x14ac:dyDescent="0.3">
      <c r="A9" s="8" t="s">
        <v>3</v>
      </c>
      <c r="B9" s="17">
        <f t="shared" ref="B9:N9" si="5">B6/(B4+B5+B6)</f>
        <v>0.43029340634579577</v>
      </c>
      <c r="C9" s="17">
        <f t="shared" si="5"/>
        <v>0.45873822084994637</v>
      </c>
      <c r="D9" s="17">
        <f t="shared" si="5"/>
        <v>0.46942918149854584</v>
      </c>
      <c r="E9" s="17">
        <f t="shared" si="5"/>
        <v>0.50217324912446115</v>
      </c>
      <c r="F9" s="17">
        <f t="shared" si="5"/>
        <v>0.50840961539166263</v>
      </c>
      <c r="G9" s="17">
        <f t="shared" si="5"/>
        <v>0.52763446760440624</v>
      </c>
      <c r="H9" s="17">
        <f t="shared" si="5"/>
        <v>0.52381162981816498</v>
      </c>
      <c r="I9" s="17">
        <f t="shared" si="5"/>
        <v>0.5231889821693203</v>
      </c>
      <c r="J9" s="17">
        <f t="shared" si="5"/>
        <v>0.54497441905957877</v>
      </c>
      <c r="K9" s="17">
        <f t="shared" si="5"/>
        <v>0.56743287702022782</v>
      </c>
      <c r="L9" s="17">
        <f t="shared" si="5"/>
        <v>0.59080618811287555</v>
      </c>
      <c r="M9" s="17">
        <f t="shared" si="5"/>
        <v>0.68051963657121051</v>
      </c>
      <c r="N9" s="17">
        <f t="shared" si="5"/>
        <v>0.68395041918412747</v>
      </c>
      <c r="O9" s="17">
        <f t="shared" ref="O9:U9" si="6">O6/(O4+O5+O6)</f>
        <v>0.68079027470679343</v>
      </c>
      <c r="P9" s="17">
        <f t="shared" si="6"/>
        <v>0.69141606399039923</v>
      </c>
      <c r="Q9" s="17">
        <f t="shared" si="6"/>
        <v>0.68454465273218812</v>
      </c>
      <c r="R9" s="17">
        <f t="shared" si="6"/>
        <v>0.67842729081766906</v>
      </c>
      <c r="S9" s="17">
        <f t="shared" si="6"/>
        <v>0.66576344841656454</v>
      </c>
      <c r="T9" s="17">
        <f t="shared" si="6"/>
        <v>0.66162381439507167</v>
      </c>
      <c r="U9" s="17">
        <f t="shared" si="6"/>
        <v>0.64988130048003034</v>
      </c>
      <c r="V9" s="17">
        <f t="shared" ref="V9" si="7">V6/(V4+V5+V6)</f>
        <v>0.65123434956557535</v>
      </c>
      <c r="W9" s="17">
        <f>W6/(W4+W5+W6)</f>
        <v>0.64243047647526186</v>
      </c>
      <c r="X9" s="17">
        <v>0.61089609409273071</v>
      </c>
      <c r="Y9" s="17">
        <v>0.61449866012110044</v>
      </c>
      <c r="Z9" s="10"/>
      <c r="AA9" s="10"/>
      <c r="AB9" s="10"/>
      <c r="AC9" s="10"/>
      <c r="AD9" s="10"/>
      <c r="AE9" s="10"/>
      <c r="AF9" s="10"/>
      <c r="AG9" s="10"/>
      <c r="AH9" s="10"/>
    </row>
    <row r="10" spans="1:35" ht="6" customHeight="1" x14ac:dyDescent="0.3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29"/>
      <c r="X10" s="29"/>
      <c r="Y10" s="29"/>
      <c r="Z10" s="10"/>
      <c r="AA10" s="10"/>
      <c r="AB10" s="10"/>
      <c r="AC10" s="10"/>
      <c r="AD10" s="10"/>
      <c r="AE10" s="10"/>
      <c r="AF10" s="10"/>
      <c r="AG10" s="10"/>
      <c r="AH10" s="10"/>
    </row>
    <row r="11" spans="1:35" x14ac:dyDescent="0.3">
      <c r="A11" s="5" t="s">
        <v>35</v>
      </c>
      <c r="B11" s="6" t="s">
        <v>0</v>
      </c>
      <c r="C11" s="6" t="s">
        <v>1</v>
      </c>
      <c r="D11" s="6" t="s">
        <v>4</v>
      </c>
      <c r="E11" s="6" t="s">
        <v>5</v>
      </c>
      <c r="F11" s="6" t="s">
        <v>6</v>
      </c>
      <c r="G11" s="6" t="s">
        <v>7</v>
      </c>
      <c r="H11" s="6" t="s">
        <v>8</v>
      </c>
      <c r="I11" s="6" t="s">
        <v>9</v>
      </c>
      <c r="J11" s="6" t="s">
        <v>10</v>
      </c>
      <c r="K11" s="6" t="s">
        <v>11</v>
      </c>
      <c r="L11" s="6" t="s">
        <v>12</v>
      </c>
      <c r="M11" s="6" t="s">
        <v>13</v>
      </c>
      <c r="N11" s="6" t="str">
        <f>N3</f>
        <v>2012-13</v>
      </c>
      <c r="O11" s="6" t="str">
        <f>O3</f>
        <v>2013-14</v>
      </c>
      <c r="P11" s="6" t="str">
        <f>P3</f>
        <v>2014-15</v>
      </c>
      <c r="Q11" s="6" t="s">
        <v>22</v>
      </c>
      <c r="R11" s="6" t="s">
        <v>28</v>
      </c>
      <c r="S11" s="6" t="str">
        <f>S3</f>
        <v>2017-18</v>
      </c>
      <c r="T11" s="6" t="str">
        <f>T3</f>
        <v>2018-19</v>
      </c>
      <c r="U11" s="6" t="str">
        <f>U3</f>
        <v>2019-20</v>
      </c>
      <c r="V11" s="6" t="str">
        <f>V3</f>
        <v>2020-21</v>
      </c>
      <c r="W11" s="6" t="s">
        <v>34</v>
      </c>
      <c r="X11" s="6" t="s">
        <v>39</v>
      </c>
      <c r="Y11" s="6" t="s">
        <v>38</v>
      </c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5" x14ac:dyDescent="0.3">
      <c r="A12" s="8" t="s">
        <v>14</v>
      </c>
      <c r="B12" s="9">
        <v>184727000</v>
      </c>
      <c r="C12" s="9">
        <v>189297000</v>
      </c>
      <c r="D12" s="9">
        <v>191464800</v>
      </c>
      <c r="E12" s="9">
        <v>188478700</v>
      </c>
      <c r="F12" s="9">
        <v>199808500</v>
      </c>
      <c r="G12" s="9">
        <v>202536600</v>
      </c>
      <c r="H12" s="9">
        <v>217576000</v>
      </c>
      <c r="I12" s="9">
        <v>231012558</v>
      </c>
      <c r="J12" s="9">
        <v>218003100</v>
      </c>
      <c r="K12" s="9">
        <v>195906400</v>
      </c>
      <c r="L12" s="9">
        <v>185851200</v>
      </c>
      <c r="M12" s="9">
        <v>192796094</v>
      </c>
      <c r="N12" s="9">
        <v>198636630</v>
      </c>
      <c r="O12" s="9">
        <v>211115581</v>
      </c>
      <c r="P12" s="9">
        <v>208145227</v>
      </c>
      <c r="Q12" s="9">
        <v>219344478</v>
      </c>
      <c r="R12" s="9">
        <v>233354891</v>
      </c>
      <c r="S12" s="9">
        <v>254986804</v>
      </c>
      <c r="T12" s="9">
        <v>272555475</v>
      </c>
      <c r="U12" s="9">
        <v>291391100</v>
      </c>
      <c r="V12" s="9">
        <v>295870000</v>
      </c>
      <c r="W12" s="9">
        <v>326323226</v>
      </c>
      <c r="X12" s="9">
        <v>361461477</v>
      </c>
      <c r="Y12" s="9">
        <v>389846400</v>
      </c>
      <c r="Z12" s="10"/>
      <c r="AA12" s="10"/>
      <c r="AB12" s="10"/>
      <c r="AC12" s="10"/>
      <c r="AD12" s="10"/>
      <c r="AE12" s="10"/>
      <c r="AF12" s="10"/>
      <c r="AG12" s="10"/>
      <c r="AH12" s="10"/>
      <c r="AI12" s="12"/>
    </row>
    <row r="13" spans="1:35" x14ac:dyDescent="0.3">
      <c r="A13" s="8" t="s">
        <v>36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14498800</v>
      </c>
      <c r="K13" s="9">
        <v>35863100</v>
      </c>
      <c r="L13" s="9">
        <v>45671600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10"/>
      <c r="AA13" s="10"/>
      <c r="AB13" s="10"/>
      <c r="AC13" s="10"/>
      <c r="AD13" s="10"/>
      <c r="AE13" s="10"/>
      <c r="AF13" s="10"/>
      <c r="AG13" s="10"/>
      <c r="AH13" s="10"/>
      <c r="AI13" s="20"/>
    </row>
    <row r="14" spans="1:35" ht="16.5" x14ac:dyDescent="0.3">
      <c r="A14" s="8" t="s">
        <v>26</v>
      </c>
      <c r="B14" s="9">
        <v>88794828</v>
      </c>
      <c r="C14" s="9">
        <v>108091298</v>
      </c>
      <c r="D14" s="9">
        <v>115847320</v>
      </c>
      <c r="E14" s="9">
        <v>138620525</v>
      </c>
      <c r="F14" s="9">
        <v>147856337</v>
      </c>
      <c r="G14" s="9">
        <v>158450888</v>
      </c>
      <c r="H14" s="9">
        <v>168485465</v>
      </c>
      <c r="I14" s="9">
        <v>181279435</v>
      </c>
      <c r="J14" s="9">
        <v>205332127</v>
      </c>
      <c r="K14" s="9">
        <v>248705216</v>
      </c>
      <c r="L14" s="9">
        <v>274961671</v>
      </c>
      <c r="M14" s="9">
        <v>289792227</v>
      </c>
      <c r="N14" s="9">
        <v>287197847</v>
      </c>
      <c r="O14" s="9">
        <v>281184380</v>
      </c>
      <c r="P14" s="9">
        <v>283988582</v>
      </c>
      <c r="Q14" s="9">
        <v>288754387</v>
      </c>
      <c r="R14" s="9">
        <v>287253014</v>
      </c>
      <c r="S14" s="9">
        <v>297048718</v>
      </c>
      <c r="T14" s="9">
        <v>315632527</v>
      </c>
      <c r="U14" s="9">
        <v>309233300</v>
      </c>
      <c r="V14" s="9">
        <v>277685600</v>
      </c>
      <c r="W14" s="9">
        <v>267413279</v>
      </c>
      <c r="X14" s="9">
        <v>261262341</v>
      </c>
      <c r="Y14" s="9">
        <v>294847500</v>
      </c>
      <c r="Z14" s="10"/>
      <c r="AA14" s="10"/>
      <c r="AB14" s="10"/>
      <c r="AC14" s="10"/>
      <c r="AD14" s="10"/>
      <c r="AE14" s="10"/>
      <c r="AF14" s="10"/>
      <c r="AG14" s="10"/>
      <c r="AH14" s="10"/>
      <c r="AI14" s="1"/>
    </row>
    <row r="15" spans="1:35" x14ac:dyDescent="0.3">
      <c r="A15" s="8" t="s">
        <v>16</v>
      </c>
      <c r="B15" s="9">
        <v>6925</v>
      </c>
      <c r="C15" s="9">
        <v>7039</v>
      </c>
      <c r="D15" s="9">
        <v>7431</v>
      </c>
      <c r="E15" s="9">
        <v>7618</v>
      </c>
      <c r="F15" s="9">
        <v>8312</v>
      </c>
      <c r="G15" s="9">
        <v>8456</v>
      </c>
      <c r="H15" s="9">
        <v>8421</v>
      </c>
      <c r="I15" s="9">
        <v>8234</v>
      </c>
      <c r="J15" s="9">
        <v>8351</v>
      </c>
      <c r="K15" s="9">
        <v>9750</v>
      </c>
      <c r="L15" s="9">
        <v>8931</v>
      </c>
      <c r="M15" s="28">
        <v>11789</v>
      </c>
      <c r="N15" s="28">
        <v>11379</v>
      </c>
      <c r="O15" s="28">
        <v>11437</v>
      </c>
      <c r="P15" s="28">
        <v>9901</v>
      </c>
      <c r="Q15" s="28">
        <v>10555.7</v>
      </c>
      <c r="R15" s="28">
        <v>11042.85</v>
      </c>
      <c r="S15" s="28">
        <v>11907.45</v>
      </c>
      <c r="T15" s="28">
        <v>12082.4</v>
      </c>
      <c r="U15" s="28">
        <v>12852.75</v>
      </c>
      <c r="V15" s="28">
        <v>12709.35</v>
      </c>
      <c r="W15" s="28">
        <v>12095</v>
      </c>
      <c r="X15" s="28">
        <v>11525.5</v>
      </c>
      <c r="Y15" s="28">
        <v>11324</v>
      </c>
      <c r="Z15" s="10"/>
      <c r="AA15" s="10"/>
      <c r="AB15" s="10"/>
      <c r="AC15" s="10"/>
      <c r="AD15" s="10"/>
      <c r="AE15" s="10"/>
      <c r="AF15" s="10"/>
      <c r="AG15" s="10"/>
      <c r="AH15" s="10"/>
      <c r="AI15" s="1"/>
    </row>
    <row r="16" spans="1:35" x14ac:dyDescent="0.3">
      <c r="A16" s="21" t="s">
        <v>17</v>
      </c>
      <c r="B16" s="15">
        <f t="shared" ref="B16:G16" si="8">(B12+B14)/B15</f>
        <v>39497.736895306858</v>
      </c>
      <c r="C16" s="15">
        <f t="shared" si="8"/>
        <v>42248.657195624379</v>
      </c>
      <c r="D16" s="15">
        <f t="shared" si="8"/>
        <v>41355.419189880231</v>
      </c>
      <c r="E16" s="15">
        <f t="shared" si="8"/>
        <v>42937.677211866634</v>
      </c>
      <c r="F16" s="15">
        <f t="shared" si="8"/>
        <v>41826.857194417709</v>
      </c>
      <c r="G16" s="15">
        <f t="shared" si="8"/>
        <v>42690.100283822139</v>
      </c>
      <c r="H16" s="15">
        <f>(H12+H14)/H15</f>
        <v>45845.085500534376</v>
      </c>
      <c r="I16" s="15">
        <f>(I12+I14)/I15</f>
        <v>50071.896162254066</v>
      </c>
      <c r="J16" s="15">
        <f>(J12+J14+J13)/J15</f>
        <v>52428.93390013172</v>
      </c>
      <c r="K16" s="15">
        <f>(K12+K14+K13)/K15</f>
        <v>49279.458051282054</v>
      </c>
      <c r="L16" s="15">
        <f>(L12+L14+L13)/L15</f>
        <v>56710.835404769903</v>
      </c>
      <c r="M16" s="15">
        <f>(M12+M14+M13)/M15</f>
        <v>40935.475528034607</v>
      </c>
      <c r="N16" s="15">
        <f t="shared" ref="N16" si="9">(N12+N14+N13)/N15</f>
        <v>42695.709376922401</v>
      </c>
      <c r="O16" s="15">
        <f t="shared" ref="O16:T16" si="10">(O12+O14+O13)/O15</f>
        <v>43044.501267814987</v>
      </c>
      <c r="P16" s="15">
        <f t="shared" si="10"/>
        <v>49705.465003534999</v>
      </c>
      <c r="Q16" s="15">
        <f t="shared" si="10"/>
        <v>48135.023257576475</v>
      </c>
      <c r="R16" s="15">
        <f t="shared" si="10"/>
        <v>47144.342719497232</v>
      </c>
      <c r="S16" s="15">
        <f t="shared" si="10"/>
        <v>46360.515643567676</v>
      </c>
      <c r="T16" s="15">
        <f t="shared" si="10"/>
        <v>48681.387969277632</v>
      </c>
      <c r="U16" s="15">
        <f t="shared" ref="U16:V16" si="11">(U12+U14+U13)/U15</f>
        <v>46731.197603625682</v>
      </c>
      <c r="V16" s="15">
        <f t="shared" si="11"/>
        <v>45128.633643734727</v>
      </c>
      <c r="W16" s="15">
        <f t="shared" ref="W16" si="12">(W12+W14+W13)/W15</f>
        <v>49089.417527904094</v>
      </c>
      <c r="X16" s="15">
        <v>54030.091362630686</v>
      </c>
      <c r="Y16" s="15">
        <v>60463.961497703989</v>
      </c>
      <c r="Z16" s="10"/>
      <c r="AA16" s="10"/>
      <c r="AB16" s="10"/>
      <c r="AC16" s="10"/>
      <c r="AD16" s="10"/>
      <c r="AE16" s="10"/>
      <c r="AF16" s="10"/>
      <c r="AG16" s="10"/>
      <c r="AH16" s="10"/>
      <c r="AI16" s="1"/>
    </row>
    <row r="17" spans="1:57" x14ac:dyDescent="0.3">
      <c r="A17" s="8" t="s">
        <v>3</v>
      </c>
      <c r="B17" s="17">
        <f t="shared" ref="B17:I17" si="13">B14/(B12+B13+B14)</f>
        <v>0.32463525360762069</v>
      </c>
      <c r="C17" s="17">
        <f t="shared" si="13"/>
        <v>0.36346856526277976</v>
      </c>
      <c r="D17" s="17">
        <f t="shared" si="13"/>
        <v>0.37696957737950587</v>
      </c>
      <c r="E17" s="17">
        <f t="shared" si="13"/>
        <v>0.4237873843938334</v>
      </c>
      <c r="F17" s="17">
        <f t="shared" si="13"/>
        <v>0.42528412788550141</v>
      </c>
      <c r="G17" s="17">
        <f t="shared" si="13"/>
        <v>0.43893734067591839</v>
      </c>
      <c r="H17" s="17">
        <f t="shared" si="13"/>
        <v>0.43642134808766786</v>
      </c>
      <c r="I17" s="17">
        <f t="shared" si="13"/>
        <v>0.43968701327653481</v>
      </c>
      <c r="J17" s="17">
        <f>J14/(J12+J13+J14)</f>
        <v>0.46897252003668505</v>
      </c>
      <c r="K17" s="17">
        <f>K14/(K12+K13+K14)</f>
        <v>0.51762394090264674</v>
      </c>
      <c r="L17" s="17">
        <f>L14/(L12+L13+L14)</f>
        <v>0.54288272739560461</v>
      </c>
      <c r="M17" s="17">
        <f>M14/(M12+M13+M14)</f>
        <v>0.60049573184760097</v>
      </c>
      <c r="N17" s="17">
        <f t="shared" ref="N17:R17" si="14">N14/(N12+N13+N14)</f>
        <v>0.59114340499964146</v>
      </c>
      <c r="O17" s="17">
        <f t="shared" si="14"/>
        <v>0.57116474157104391</v>
      </c>
      <c r="P17" s="17">
        <f t="shared" si="14"/>
        <v>0.57705562350421646</v>
      </c>
      <c r="Q17" s="17">
        <f t="shared" si="14"/>
        <v>0.56830354659422433</v>
      </c>
      <c r="R17" s="17">
        <f t="shared" si="14"/>
        <v>0.5517646029596881</v>
      </c>
      <c r="S17" s="17">
        <f t="shared" ref="S17:T17" si="15">S14/(S12+S13+S14)</f>
        <v>0.53809710817848422</v>
      </c>
      <c r="T17" s="17">
        <f t="shared" si="15"/>
        <v>0.53661843819792843</v>
      </c>
      <c r="U17" s="17">
        <f t="shared" ref="U17:V17" si="16">U14/(U12+U13+U14)</f>
        <v>0.51485304293332068</v>
      </c>
      <c r="V17" s="17">
        <f t="shared" si="16"/>
        <v>0.48414765717569491</v>
      </c>
      <c r="W17" s="17">
        <f t="shared" ref="W17" si="17">W14/(W12+W13+W14)</f>
        <v>0.45039049603325298</v>
      </c>
      <c r="X17" s="17">
        <v>0.41954769264984176</v>
      </c>
      <c r="Y17" s="17">
        <v>0.43062673699882531</v>
      </c>
      <c r="Z17" s="10"/>
      <c r="AA17" s="10"/>
      <c r="AB17" s="10"/>
      <c r="AC17" s="10"/>
      <c r="AD17" s="10"/>
      <c r="AE17" s="10"/>
      <c r="AF17" s="10"/>
      <c r="AG17" s="10"/>
      <c r="AH17" s="10"/>
    </row>
    <row r="18" spans="1:57" x14ac:dyDescent="0.3"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57" ht="16.5" x14ac:dyDescent="0.3">
      <c r="A19" s="4" t="s">
        <v>40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57" s="7" customFormat="1" x14ac:dyDescent="0.3">
      <c r="A20" s="5" t="s">
        <v>2</v>
      </c>
      <c r="B20" s="6" t="s">
        <v>0</v>
      </c>
      <c r="C20" s="6" t="s">
        <v>1</v>
      </c>
      <c r="D20" s="6" t="s">
        <v>4</v>
      </c>
      <c r="E20" s="6" t="s">
        <v>5</v>
      </c>
      <c r="F20" s="6" t="s">
        <v>6</v>
      </c>
      <c r="G20" s="6" t="s">
        <v>7</v>
      </c>
      <c r="H20" s="6" t="s">
        <v>8</v>
      </c>
      <c r="I20" s="6" t="s">
        <v>9</v>
      </c>
      <c r="J20" s="6" t="s">
        <v>10</v>
      </c>
      <c r="K20" s="6" t="s">
        <v>11</v>
      </c>
      <c r="L20" s="6" t="s">
        <v>12</v>
      </c>
      <c r="M20" s="6" t="s">
        <v>13</v>
      </c>
      <c r="N20" s="6" t="str">
        <f>N3</f>
        <v>2012-13</v>
      </c>
      <c r="O20" s="6" t="str">
        <f>O3</f>
        <v>2013-14</v>
      </c>
      <c r="P20" s="6" t="str">
        <f>P3</f>
        <v>2014-15</v>
      </c>
      <c r="Q20" s="6" t="s">
        <v>22</v>
      </c>
      <c r="R20" s="6" t="s">
        <v>28</v>
      </c>
      <c r="S20" s="6" t="str">
        <f>S3</f>
        <v>2017-18</v>
      </c>
      <c r="T20" s="6" t="str">
        <f>T3</f>
        <v>2018-19</v>
      </c>
      <c r="U20" s="6" t="str">
        <f>U3</f>
        <v>2019-20</v>
      </c>
      <c r="V20" s="6" t="str">
        <f>V3</f>
        <v>2020-21</v>
      </c>
      <c r="W20" s="6" t="s">
        <v>34</v>
      </c>
      <c r="X20" s="6" t="s">
        <v>37</v>
      </c>
      <c r="Y20" s="6" t="s">
        <v>38</v>
      </c>
    </row>
    <row r="21" spans="1:57" x14ac:dyDescent="0.3">
      <c r="A21" s="8" t="s">
        <v>14</v>
      </c>
      <c r="B21" s="9">
        <v>1004089100</v>
      </c>
      <c r="C21" s="9">
        <v>973370000</v>
      </c>
      <c r="D21" s="9">
        <v>968116100</v>
      </c>
      <c r="E21" s="9">
        <v>910871900</v>
      </c>
      <c r="F21" s="9">
        <v>930732800</v>
      </c>
      <c r="G21" s="9">
        <v>911843900</v>
      </c>
      <c r="H21" s="9">
        <v>928490100</v>
      </c>
      <c r="I21" s="9">
        <v>968885500</v>
      </c>
      <c r="J21" s="9">
        <v>835789000</v>
      </c>
      <c r="K21" s="9">
        <v>688938400</v>
      </c>
      <c r="L21" s="9">
        <v>642316700</v>
      </c>
      <c r="M21" s="9">
        <v>649498500</v>
      </c>
      <c r="N21" s="9">
        <v>657344900</v>
      </c>
      <c r="O21" s="9">
        <v>692984500</v>
      </c>
      <c r="P21" s="9">
        <v>677977600</v>
      </c>
      <c r="Q21" s="9">
        <v>708813300</v>
      </c>
      <c r="R21" s="9">
        <v>737525900</v>
      </c>
      <c r="S21" s="9">
        <v>782556200</v>
      </c>
      <c r="T21" s="9">
        <v>795270800</v>
      </c>
      <c r="U21" s="9">
        <v>838911900</v>
      </c>
      <c r="V21" s="9">
        <v>825167400</v>
      </c>
      <c r="W21" s="9">
        <v>877916500</v>
      </c>
      <c r="X21" s="9">
        <v>1100142100</v>
      </c>
      <c r="Y21" s="9">
        <v>1144178500</v>
      </c>
    </row>
    <row r="22" spans="1:57" x14ac:dyDescent="0.3">
      <c r="A22" s="8" t="s">
        <v>36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77277100</v>
      </c>
      <c r="K22" s="9">
        <v>204552100</v>
      </c>
      <c r="L22" s="9">
        <v>245172900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</row>
    <row r="23" spans="1:57" ht="16.5" x14ac:dyDescent="0.3">
      <c r="A23" s="8" t="s">
        <v>26</v>
      </c>
      <c r="B23" s="9">
        <v>758378000</v>
      </c>
      <c r="C23" s="9">
        <v>824965000</v>
      </c>
      <c r="D23" s="9">
        <v>856552900</v>
      </c>
      <c r="E23" s="9">
        <v>918824600</v>
      </c>
      <c r="F23" s="9">
        <v>962576800</v>
      </c>
      <c r="G23" s="9">
        <v>1018533800</v>
      </c>
      <c r="H23" s="9">
        <v>1021347700</v>
      </c>
      <c r="I23" s="9">
        <v>1063126100</v>
      </c>
      <c r="J23" s="9">
        <v>1093559700</v>
      </c>
      <c r="K23" s="9">
        <v>1172062900</v>
      </c>
      <c r="L23" s="9">
        <v>1281383900</v>
      </c>
      <c r="M23" s="9">
        <v>1383485600</v>
      </c>
      <c r="N23" s="9">
        <v>1422534100</v>
      </c>
      <c r="O23" s="9">
        <v>1477953400</v>
      </c>
      <c r="P23" s="9">
        <v>1519083000</v>
      </c>
      <c r="Q23" s="9">
        <v>1538139600</v>
      </c>
      <c r="R23" s="9">
        <v>1555970600</v>
      </c>
      <c r="S23" s="9">
        <v>1558768200</v>
      </c>
      <c r="T23" s="9">
        <v>1554985700</v>
      </c>
      <c r="U23" s="9">
        <v>1557166700</v>
      </c>
      <c r="V23" s="9">
        <v>1540797900</v>
      </c>
      <c r="W23" s="9">
        <v>1577316600</v>
      </c>
      <c r="X23" s="9">
        <v>1727231500</v>
      </c>
      <c r="Y23" s="9">
        <v>1823848700</v>
      </c>
    </row>
    <row r="24" spans="1:57" ht="16.5" x14ac:dyDescent="0.3">
      <c r="A24" s="13" t="s">
        <v>27</v>
      </c>
      <c r="B24" s="9">
        <f t="shared" ref="B24:S24" si="18">B7</f>
        <v>20740</v>
      </c>
      <c r="C24" s="9">
        <f t="shared" si="18"/>
        <v>21007</v>
      </c>
      <c r="D24" s="9">
        <f t="shared" si="18"/>
        <v>21754</v>
      </c>
      <c r="E24" s="9">
        <f t="shared" si="18"/>
        <v>22222</v>
      </c>
      <c r="F24" s="9">
        <f t="shared" si="18"/>
        <v>22651</v>
      </c>
      <c r="G24" s="9">
        <f t="shared" si="18"/>
        <v>22738</v>
      </c>
      <c r="H24" s="9">
        <f t="shared" si="18"/>
        <v>23660</v>
      </c>
      <c r="I24" s="9">
        <f t="shared" si="18"/>
        <v>23813</v>
      </c>
      <c r="J24" s="9">
        <f t="shared" si="18"/>
        <v>25875</v>
      </c>
      <c r="K24" s="9">
        <f t="shared" si="18"/>
        <v>25300</v>
      </c>
      <c r="L24" s="9">
        <f t="shared" si="18"/>
        <v>26638</v>
      </c>
      <c r="M24" s="9">
        <f t="shared" si="18"/>
        <v>27339</v>
      </c>
      <c r="N24" s="9">
        <f t="shared" si="18"/>
        <v>28275</v>
      </c>
      <c r="O24" s="9">
        <f t="shared" si="18"/>
        <v>28200</v>
      </c>
      <c r="P24" s="9">
        <f t="shared" si="18"/>
        <v>27897</v>
      </c>
      <c r="Q24" s="9">
        <f t="shared" si="18"/>
        <v>28921</v>
      </c>
      <c r="R24" s="9">
        <f t="shared" si="18"/>
        <v>29709.5</v>
      </c>
      <c r="S24" s="9">
        <f t="shared" si="18"/>
        <v>29665.5</v>
      </c>
      <c r="T24" s="9">
        <f t="shared" ref="T24:V24" si="19">T7</f>
        <v>29405.5</v>
      </c>
      <c r="U24" s="9">
        <f t="shared" si="19"/>
        <v>30283.5</v>
      </c>
      <c r="V24" s="9">
        <f t="shared" si="19"/>
        <v>29937</v>
      </c>
      <c r="W24" s="9">
        <f t="shared" ref="W24" si="20">W7</f>
        <v>29967</v>
      </c>
      <c r="X24" s="9">
        <v>30648</v>
      </c>
      <c r="Y24" s="9">
        <v>30970</v>
      </c>
    </row>
    <row r="25" spans="1:57" x14ac:dyDescent="0.3">
      <c r="A25" s="21" t="s">
        <v>17</v>
      </c>
      <c r="B25" s="15">
        <f t="shared" ref="B25:S25" si="21">(B21+B23+B22)/B24</f>
        <v>84979.127290260367</v>
      </c>
      <c r="C25" s="15">
        <f t="shared" si="21"/>
        <v>85606.464511829385</v>
      </c>
      <c r="D25" s="15">
        <f t="shared" si="21"/>
        <v>83877.40185712972</v>
      </c>
      <c r="E25" s="15">
        <f t="shared" si="21"/>
        <v>82337.165871658712</v>
      </c>
      <c r="F25" s="15">
        <f t="shared" si="21"/>
        <v>83586.137477374068</v>
      </c>
      <c r="G25" s="15">
        <f t="shared" si="21"/>
        <v>84896.547629518871</v>
      </c>
      <c r="H25" s="15">
        <f t="shared" si="21"/>
        <v>82410.726965342343</v>
      </c>
      <c r="I25" s="15">
        <f t="shared" si="21"/>
        <v>85332.028723806317</v>
      </c>
      <c r="J25" s="15">
        <f t="shared" si="21"/>
        <v>77550.755555555559</v>
      </c>
      <c r="K25" s="15">
        <f t="shared" si="21"/>
        <v>81642.426877470352</v>
      </c>
      <c r="L25" s="15">
        <f t="shared" si="21"/>
        <v>81420.283054283354</v>
      </c>
      <c r="M25" s="15">
        <f t="shared" si="21"/>
        <v>74362.050550495624</v>
      </c>
      <c r="N25" s="15">
        <f t="shared" si="21"/>
        <v>73558.938992042444</v>
      </c>
      <c r="O25" s="15">
        <f t="shared" si="21"/>
        <v>76983.613475177306</v>
      </c>
      <c r="P25" s="15">
        <f t="shared" si="21"/>
        <v>78756.160160590749</v>
      </c>
      <c r="Q25" s="15">
        <f t="shared" si="21"/>
        <v>77692.780332630267</v>
      </c>
      <c r="R25" s="15">
        <f t="shared" si="21"/>
        <v>77197.411602349413</v>
      </c>
      <c r="S25" s="15">
        <f t="shared" si="21"/>
        <v>78924.150949756455</v>
      </c>
      <c r="T25" s="15">
        <f t="shared" ref="T25:U25" si="22">(T21+T23+T22)/T24</f>
        <v>79925.745183724139</v>
      </c>
      <c r="U25" s="15">
        <f t="shared" si="22"/>
        <v>79121.587663248967</v>
      </c>
      <c r="V25" s="15">
        <f>(V21+V23+V22)/V24</f>
        <v>79031.476099809603</v>
      </c>
      <c r="W25" s="15">
        <f>(W21+W23+W22)/W24</f>
        <v>81931.227683785502</v>
      </c>
      <c r="X25" s="15">
        <v>92253.119290002607</v>
      </c>
      <c r="Y25" s="15">
        <v>95835.556990636105</v>
      </c>
    </row>
    <row r="26" spans="1:57" x14ac:dyDescent="0.3">
      <c r="A26" s="8" t="s">
        <v>3</v>
      </c>
      <c r="B26" s="17">
        <f t="shared" ref="B26:S26" si="23">B23/(B21+B22+B23)</f>
        <v>0.43029342221480332</v>
      </c>
      <c r="C26" s="17">
        <f t="shared" si="23"/>
        <v>0.45873822174400208</v>
      </c>
      <c r="D26" s="17">
        <f t="shared" si="23"/>
        <v>0.46942919510333109</v>
      </c>
      <c r="E26" s="17">
        <f t="shared" si="23"/>
        <v>0.50217322927600283</v>
      </c>
      <c r="F26" s="17">
        <f t="shared" si="23"/>
        <v>0.50840961245852234</v>
      </c>
      <c r="G26" s="17">
        <f t="shared" si="23"/>
        <v>0.52763446241634471</v>
      </c>
      <c r="H26" s="17">
        <f t="shared" si="23"/>
        <v>0.52381162166411999</v>
      </c>
      <c r="I26" s="17">
        <f t="shared" si="23"/>
        <v>0.52318899163764621</v>
      </c>
      <c r="J26" s="17">
        <f t="shared" si="23"/>
        <v>0.54497440429600774</v>
      </c>
      <c r="K26" s="17">
        <f t="shared" si="23"/>
        <v>0.56743287295307887</v>
      </c>
      <c r="L26" s="17">
        <f t="shared" si="23"/>
        <v>0.59080619501321774</v>
      </c>
      <c r="M26" s="17">
        <f t="shared" si="23"/>
        <v>0.68051963613488176</v>
      </c>
      <c r="N26" s="17">
        <f t="shared" si="23"/>
        <v>0.68395041249995792</v>
      </c>
      <c r="O26" s="17">
        <f t="shared" si="23"/>
        <v>0.68079027041722384</v>
      </c>
      <c r="P26" s="17">
        <f t="shared" si="23"/>
        <v>0.69141606744939121</v>
      </c>
      <c r="Q26" s="17">
        <f t="shared" si="23"/>
        <v>0.68454465600947845</v>
      </c>
      <c r="R26" s="17">
        <f t="shared" si="23"/>
        <v>0.67842728340767033</v>
      </c>
      <c r="S26" s="17">
        <f t="shared" si="23"/>
        <v>0.66576344568057289</v>
      </c>
      <c r="T26" s="17">
        <f t="shared" ref="T26:U26" si="24">T23/(T21+T22+T23)</f>
        <v>0.66162382701632783</v>
      </c>
      <c r="U26" s="17">
        <f t="shared" si="24"/>
        <v>0.64988131023748552</v>
      </c>
      <c r="V26" s="17">
        <f>V23/(V21+V22+V23)</f>
        <v>0.65123436087587594</v>
      </c>
      <c r="W26" s="17">
        <f>W23/(W21+W22+W23)</f>
        <v>0.64243048857560614</v>
      </c>
      <c r="X26" s="17">
        <v>0.61089609806075862</v>
      </c>
      <c r="Y26" s="17">
        <v>0.61449864745174843</v>
      </c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ht="6" customHeight="1" x14ac:dyDescent="0.3">
      <c r="A27" s="18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26"/>
      <c r="X27" s="26"/>
      <c r="Y27" s="26"/>
    </row>
    <row r="28" spans="1:57" x14ac:dyDescent="0.3">
      <c r="A28" s="5" t="s">
        <v>35</v>
      </c>
      <c r="B28" s="6" t="s">
        <v>0</v>
      </c>
      <c r="C28" s="6" t="s">
        <v>1</v>
      </c>
      <c r="D28" s="6" t="s">
        <v>4</v>
      </c>
      <c r="E28" s="6" t="s">
        <v>5</v>
      </c>
      <c r="F28" s="6" t="s">
        <v>6</v>
      </c>
      <c r="G28" s="6" t="s">
        <v>7</v>
      </c>
      <c r="H28" s="6" t="s">
        <v>8</v>
      </c>
      <c r="I28" s="6" t="s">
        <v>9</v>
      </c>
      <c r="J28" s="6" t="s">
        <v>10</v>
      </c>
      <c r="K28" s="6" t="s">
        <v>11</v>
      </c>
      <c r="L28" s="6" t="s">
        <v>12</v>
      </c>
      <c r="M28" s="6" t="s">
        <v>13</v>
      </c>
      <c r="N28" s="6" t="str">
        <f>N3</f>
        <v>2012-13</v>
      </c>
      <c r="O28" s="6" t="str">
        <f>O3</f>
        <v>2013-14</v>
      </c>
      <c r="P28" s="6" t="str">
        <f>P3</f>
        <v>2014-15</v>
      </c>
      <c r="Q28" s="6" t="s">
        <v>22</v>
      </c>
      <c r="R28" s="6" t="s">
        <v>28</v>
      </c>
      <c r="S28" s="6" t="str">
        <f>S3</f>
        <v>2017-18</v>
      </c>
      <c r="T28" s="6" t="str">
        <f>T3</f>
        <v>2018-19</v>
      </c>
      <c r="U28" s="6" t="str">
        <f t="shared" ref="U28:V28" si="25">U3</f>
        <v>2019-20</v>
      </c>
      <c r="V28" s="6" t="str">
        <f t="shared" si="25"/>
        <v>2020-21</v>
      </c>
      <c r="W28" s="6" t="s">
        <v>34</v>
      </c>
      <c r="X28" s="6" t="s">
        <v>37</v>
      </c>
      <c r="Y28" s="6" t="s">
        <v>38</v>
      </c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x14ac:dyDescent="0.3">
      <c r="A29" s="8" t="s">
        <v>14</v>
      </c>
      <c r="B29" s="9">
        <v>339713800</v>
      </c>
      <c r="C29" s="9">
        <v>328435300</v>
      </c>
      <c r="D29" s="9">
        <v>325949200</v>
      </c>
      <c r="E29" s="9">
        <v>305360800</v>
      </c>
      <c r="F29" s="9">
        <v>312260100</v>
      </c>
      <c r="G29" s="9">
        <v>304561900</v>
      </c>
      <c r="H29" s="9">
        <v>311277200</v>
      </c>
      <c r="I29" s="9">
        <v>321358600</v>
      </c>
      <c r="J29" s="9">
        <v>288941900</v>
      </c>
      <c r="K29" s="9">
        <v>253983900</v>
      </c>
      <c r="L29" s="9">
        <v>238810200</v>
      </c>
      <c r="M29" s="9">
        <v>242064700</v>
      </c>
      <c r="N29" s="9">
        <v>245314900</v>
      </c>
      <c r="O29" s="9">
        <v>256699000</v>
      </c>
      <c r="P29" s="9">
        <v>245743000</v>
      </c>
      <c r="Q29" s="9">
        <v>253833900</v>
      </c>
      <c r="R29" s="9">
        <v>266470500</v>
      </c>
      <c r="S29" s="9">
        <v>281667900</v>
      </c>
      <c r="T29" s="9">
        <v>292508400</v>
      </c>
      <c r="U29" s="9">
        <v>305038200</v>
      </c>
      <c r="V29" s="9">
        <v>303411300</v>
      </c>
      <c r="W29" s="9">
        <v>326323200</v>
      </c>
      <c r="X29" s="9">
        <v>375783400</v>
      </c>
      <c r="Y29" s="9">
        <v>389846400</v>
      </c>
    </row>
    <row r="30" spans="1:57" x14ac:dyDescent="0.3">
      <c r="A30" s="8" t="s">
        <v>36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19216700</v>
      </c>
      <c r="K30" s="9">
        <v>46494900</v>
      </c>
      <c r="L30" s="9">
        <v>58685900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</row>
    <row r="31" spans="1:57" ht="16.5" x14ac:dyDescent="0.3">
      <c r="A31" s="8" t="s">
        <v>26</v>
      </c>
      <c r="B31" s="9">
        <v>163294100</v>
      </c>
      <c r="C31" s="9">
        <v>187541300</v>
      </c>
      <c r="D31" s="9">
        <v>197218200</v>
      </c>
      <c r="E31" s="9">
        <v>224583900</v>
      </c>
      <c r="F31" s="9">
        <v>231069400</v>
      </c>
      <c r="G31" s="9">
        <v>238268500</v>
      </c>
      <c r="H31" s="9">
        <v>241045400</v>
      </c>
      <c r="I31" s="9">
        <v>252175500</v>
      </c>
      <c r="J31" s="9">
        <v>272147700</v>
      </c>
      <c r="K31" s="9">
        <v>322435200</v>
      </c>
      <c r="L31" s="9">
        <v>353313100</v>
      </c>
      <c r="M31" s="9">
        <v>363848000</v>
      </c>
      <c r="N31" s="9">
        <v>354687400</v>
      </c>
      <c r="O31" s="9">
        <v>341896800</v>
      </c>
      <c r="P31" s="9">
        <v>335286200</v>
      </c>
      <c r="Q31" s="9">
        <v>334157800</v>
      </c>
      <c r="R31" s="9">
        <v>328017400</v>
      </c>
      <c r="S31" s="9">
        <v>328131000</v>
      </c>
      <c r="T31" s="9">
        <v>338739000</v>
      </c>
      <c r="U31" s="9">
        <v>323716000</v>
      </c>
      <c r="V31" s="9">
        <v>284763400</v>
      </c>
      <c r="W31" s="9">
        <v>267413300</v>
      </c>
      <c r="X31" s="9">
        <v>271614100</v>
      </c>
      <c r="Y31" s="9">
        <v>294847500</v>
      </c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x14ac:dyDescent="0.3">
      <c r="A32" s="8" t="s">
        <v>16</v>
      </c>
      <c r="B32" s="9">
        <f t="shared" ref="B32:S32" si="26">B15</f>
        <v>6925</v>
      </c>
      <c r="C32" s="9">
        <f t="shared" si="26"/>
        <v>7039</v>
      </c>
      <c r="D32" s="9">
        <f t="shared" si="26"/>
        <v>7431</v>
      </c>
      <c r="E32" s="9">
        <f t="shared" si="26"/>
        <v>7618</v>
      </c>
      <c r="F32" s="9">
        <f t="shared" si="26"/>
        <v>8312</v>
      </c>
      <c r="G32" s="9">
        <f t="shared" si="26"/>
        <v>8456</v>
      </c>
      <c r="H32" s="9">
        <f t="shared" si="26"/>
        <v>8421</v>
      </c>
      <c r="I32" s="9">
        <f t="shared" si="26"/>
        <v>8234</v>
      </c>
      <c r="J32" s="9">
        <f t="shared" si="26"/>
        <v>8351</v>
      </c>
      <c r="K32" s="9">
        <f t="shared" si="26"/>
        <v>9750</v>
      </c>
      <c r="L32" s="9">
        <f t="shared" si="26"/>
        <v>8931</v>
      </c>
      <c r="M32" s="9">
        <f t="shared" si="26"/>
        <v>11789</v>
      </c>
      <c r="N32" s="9">
        <f t="shared" si="26"/>
        <v>11379</v>
      </c>
      <c r="O32" s="9">
        <f t="shared" si="26"/>
        <v>11437</v>
      </c>
      <c r="P32" s="9">
        <f t="shared" si="26"/>
        <v>9901</v>
      </c>
      <c r="Q32" s="9">
        <f t="shared" si="26"/>
        <v>10555.7</v>
      </c>
      <c r="R32" s="9">
        <f t="shared" si="26"/>
        <v>11042.85</v>
      </c>
      <c r="S32" s="9">
        <f t="shared" si="26"/>
        <v>11907.45</v>
      </c>
      <c r="T32" s="9">
        <f t="shared" ref="T32:U32" si="27">T15</f>
        <v>12082.4</v>
      </c>
      <c r="U32" s="9">
        <f t="shared" si="27"/>
        <v>12852.75</v>
      </c>
      <c r="V32" s="9">
        <f t="shared" ref="V32:W32" si="28">V15</f>
        <v>12709.35</v>
      </c>
      <c r="W32" s="9">
        <f t="shared" si="28"/>
        <v>12095</v>
      </c>
      <c r="X32" s="9">
        <v>11525.5</v>
      </c>
      <c r="Y32" s="9">
        <v>11324</v>
      </c>
    </row>
    <row r="33" spans="1:25" x14ac:dyDescent="0.3">
      <c r="A33" s="21" t="s">
        <v>17</v>
      </c>
      <c r="B33" s="15">
        <f t="shared" ref="B33:S33" si="29">(B29+B31+B30)/B32</f>
        <v>72636.519855595674</v>
      </c>
      <c r="C33" s="15">
        <f t="shared" si="29"/>
        <v>73302.542974854383</v>
      </c>
      <c r="D33" s="15">
        <f t="shared" si="29"/>
        <v>70403.364284753057</v>
      </c>
      <c r="E33" s="15">
        <f t="shared" si="29"/>
        <v>69564.807035967446</v>
      </c>
      <c r="F33" s="15">
        <f t="shared" si="29"/>
        <v>65366.879210779596</v>
      </c>
      <c r="G33" s="15">
        <f t="shared" si="29"/>
        <v>64194.701986754968</v>
      </c>
      <c r="H33" s="15">
        <f t="shared" si="29"/>
        <v>65588.718679491751</v>
      </c>
      <c r="I33" s="15">
        <f t="shared" si="29"/>
        <v>69654.372115618171</v>
      </c>
      <c r="J33" s="15">
        <f t="shared" si="29"/>
        <v>69489.438390611904</v>
      </c>
      <c r="K33" s="15">
        <f t="shared" si="29"/>
        <v>63888.615384615383</v>
      </c>
      <c r="L33" s="15">
        <f t="shared" si="29"/>
        <v>72870.809539805166</v>
      </c>
      <c r="M33" s="15">
        <f t="shared" si="29"/>
        <v>51396.445839341759</v>
      </c>
      <c r="N33" s="15">
        <f t="shared" si="29"/>
        <v>52728.912909746025</v>
      </c>
      <c r="O33" s="15">
        <f t="shared" si="29"/>
        <v>52338.53283203637</v>
      </c>
      <c r="P33" s="15">
        <f t="shared" si="29"/>
        <v>58683.890516109481</v>
      </c>
      <c r="Q33" s="15">
        <f t="shared" si="29"/>
        <v>55703.714580747837</v>
      </c>
      <c r="R33" s="15">
        <f t="shared" si="29"/>
        <v>53834.64413625106</v>
      </c>
      <c r="S33" s="15">
        <f t="shared" si="29"/>
        <v>51211.544033357262</v>
      </c>
      <c r="T33" s="15">
        <f t="shared" ref="T33:U33" si="30">(T29+T31+T30)/T32</f>
        <v>52245.199629212744</v>
      </c>
      <c r="U33" s="15">
        <f t="shared" si="30"/>
        <v>48919.818715839021</v>
      </c>
      <c r="V33" s="15">
        <f>(V29+V31+V30)/V32</f>
        <v>46278.897032499692</v>
      </c>
      <c r="W33" s="15">
        <f t="shared" ref="W33" si="31">(W29+W31+W30)/W32</f>
        <v>49089.417114510128</v>
      </c>
      <c r="X33" s="15">
        <v>56170.881957398815</v>
      </c>
      <c r="Y33" s="15">
        <v>60463.961497703989</v>
      </c>
    </row>
    <row r="34" spans="1:25" x14ac:dyDescent="0.3">
      <c r="A34" s="8" t="s">
        <v>3</v>
      </c>
      <c r="B34" s="17">
        <f t="shared" ref="B34:S34" si="32">B31/(B29+B30+B31)</f>
        <v>0.32463525920765857</v>
      </c>
      <c r="C34" s="17">
        <f t="shared" si="32"/>
        <v>0.36346861466198271</v>
      </c>
      <c r="D34" s="17">
        <f t="shared" si="32"/>
        <v>0.37696958946601028</v>
      </c>
      <c r="E34" s="17">
        <f t="shared" si="32"/>
        <v>0.42378742536721287</v>
      </c>
      <c r="F34" s="17">
        <f t="shared" si="32"/>
        <v>0.42528410476515632</v>
      </c>
      <c r="G34" s="17">
        <f t="shared" si="32"/>
        <v>0.43893728133133297</v>
      </c>
      <c r="H34" s="17">
        <f t="shared" si="32"/>
        <v>0.4364213957567552</v>
      </c>
      <c r="I34" s="17">
        <f t="shared" si="32"/>
        <v>0.43968702122506753</v>
      </c>
      <c r="J34" s="17">
        <f t="shared" si="32"/>
        <v>0.46897250641600824</v>
      </c>
      <c r="K34" s="17">
        <f t="shared" si="32"/>
        <v>0.5176239416677102</v>
      </c>
      <c r="L34" s="17">
        <f t="shared" si="32"/>
        <v>0.54288276809854563</v>
      </c>
      <c r="M34" s="17">
        <f t="shared" si="32"/>
        <v>0.60049574798481697</v>
      </c>
      <c r="N34" s="17">
        <f t="shared" si="32"/>
        <v>0.59114340061696435</v>
      </c>
      <c r="O34" s="17">
        <f t="shared" si="32"/>
        <v>0.571164715823265</v>
      </c>
      <c r="P34" s="17">
        <f t="shared" si="32"/>
        <v>0.57705567981781292</v>
      </c>
      <c r="Q34" s="17">
        <f t="shared" si="32"/>
        <v>0.56830360020388038</v>
      </c>
      <c r="R34" s="17">
        <f t="shared" si="32"/>
        <v>0.55176463642069085</v>
      </c>
      <c r="S34" s="17">
        <f t="shared" si="32"/>
        <v>0.53809706773823307</v>
      </c>
      <c r="T34" s="17">
        <f t="shared" ref="T34:U34" si="33">T31/(T29+T30+T31)</f>
        <v>0.5366184478542011</v>
      </c>
      <c r="U34" s="17">
        <f t="shared" si="33"/>
        <v>0.51485302205535965</v>
      </c>
      <c r="V34" s="17">
        <f t="shared" ref="V34:W34" si="34">V31/(V29+V30+V31)</f>
        <v>0.48414765204963761</v>
      </c>
      <c r="W34" s="17">
        <f t="shared" si="34"/>
        <v>0.45039053519532657</v>
      </c>
      <c r="X34" s="17">
        <v>0.41954765040025643</v>
      </c>
      <c r="Y34" s="17">
        <v>0.43062673699882531</v>
      </c>
    </row>
    <row r="36" spans="1:25" x14ac:dyDescent="0.3">
      <c r="A36" s="2" t="s">
        <v>23</v>
      </c>
      <c r="J36" s="24"/>
    </row>
    <row r="37" spans="1:25" x14ac:dyDescent="0.3">
      <c r="A37" s="2" t="s">
        <v>24</v>
      </c>
      <c r="J37" s="24"/>
    </row>
    <row r="38" spans="1:25" x14ac:dyDescent="0.3">
      <c r="A38" s="2" t="s">
        <v>25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</row>
    <row r="39" spans="1:25" x14ac:dyDescent="0.3">
      <c r="A39" s="2" t="s">
        <v>30</v>
      </c>
      <c r="X39" s="24"/>
    </row>
  </sheetData>
  <mergeCells count="5">
    <mergeCell ref="J2:L2"/>
    <mergeCell ref="E2:I2"/>
    <mergeCell ref="B2:D2"/>
    <mergeCell ref="M2:V2"/>
    <mergeCell ref="A1:Y1"/>
  </mergeCells>
  <phoneticPr fontId="0" type="noConversion"/>
  <pageMargins left="0.32" right="0.3" top="0.51" bottom="1" header="0.5" footer="0.5"/>
  <pageSetup paperSize="5" scale="44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 Deaton</dc:creator>
  <cp:lastModifiedBy>Julia Ahrns Hoffman</cp:lastModifiedBy>
  <cp:lastPrinted>2016-01-28T14:47:56Z</cp:lastPrinted>
  <dcterms:created xsi:type="dcterms:W3CDTF">2002-04-08T20:17:47Z</dcterms:created>
  <dcterms:modified xsi:type="dcterms:W3CDTF">2025-06-26T16:30:56Z</dcterms:modified>
</cp:coreProperties>
</file>