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scal\Fiscal Policy\STAY_OUT\Policy &amp; Data Analysis\Funding\Student Support Summary\"/>
    </mc:Choice>
  </mc:AlternateContent>
  <xr:revisionPtr revIDLastSave="0" documentId="13_ncr:1_{E83F1BEC-9611-48DC-84A2-BD2811216BE5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Summary" sheetId="3" r:id="rId1"/>
  </sheets>
  <definedNames>
    <definedName name="_xlnm.Print_Area" localSheetId="0">Summary!$A$1:$Z$38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1" i="3" l="1"/>
  <c r="W20" i="3" s="1"/>
  <c r="W28" i="3" s="1"/>
  <c r="X11" i="3"/>
  <c r="X20" i="3" s="1"/>
  <c r="X28" i="3" s="1"/>
  <c r="X26" i="3" l="1"/>
  <c r="X9" i="3" l="1"/>
  <c r="X16" i="3"/>
  <c r="X17" i="3"/>
  <c r="X25" i="3"/>
  <c r="X8" i="3" l="1"/>
  <c r="W8" i="3" l="1"/>
  <c r="W16" i="3"/>
  <c r="W9" i="3"/>
  <c r="W17" i="3"/>
  <c r="W25" i="3" l="1"/>
  <c r="X33" i="3"/>
  <c r="X34" i="3"/>
  <c r="W26" i="3"/>
  <c r="W34" i="3"/>
  <c r="W33" i="3"/>
  <c r="V11" i="3" l="1"/>
  <c r="V20" i="3" s="1"/>
  <c r="V28" i="3" s="1"/>
  <c r="U11" i="3" l="1"/>
  <c r="U20" i="3" s="1"/>
  <c r="U28" i="3" s="1"/>
  <c r="L34" i="3" l="1"/>
  <c r="T28" i="3"/>
  <c r="T20" i="3"/>
  <c r="T11" i="3"/>
  <c r="N34" i="3" l="1"/>
  <c r="S34" i="3"/>
  <c r="T34" i="3"/>
  <c r="J34" i="3"/>
  <c r="O26" i="3"/>
  <c r="K34" i="3"/>
  <c r="O34" i="3"/>
  <c r="P26" i="3"/>
  <c r="P34" i="3"/>
  <c r="Q26" i="3"/>
  <c r="M34" i="3"/>
  <c r="Q34" i="3"/>
  <c r="M26" i="3"/>
  <c r="N26" i="3"/>
  <c r="R26" i="3"/>
  <c r="R34" i="3"/>
  <c r="T16" i="3"/>
  <c r="T17" i="3"/>
  <c r="S33" i="3" l="1"/>
  <c r="T33" i="3"/>
  <c r="S17" i="3" l="1"/>
  <c r="S16" i="3"/>
  <c r="R33" i="3" l="1"/>
  <c r="R25" i="3"/>
  <c r="R9" i="3" l="1"/>
  <c r="R16" i="3"/>
  <c r="R17" i="3"/>
  <c r="R8" i="3"/>
  <c r="Q33" i="3" l="1"/>
  <c r="Q25" i="3"/>
  <c r="P33" i="3" l="1"/>
  <c r="N33" i="3"/>
  <c r="M33" i="3"/>
  <c r="O33" i="3"/>
  <c r="P25" i="3"/>
  <c r="J33" i="3"/>
  <c r="K33" i="3"/>
  <c r="L33" i="3"/>
  <c r="M25" i="3"/>
  <c r="O25" i="3"/>
  <c r="O28" i="3"/>
  <c r="O11" i="3"/>
  <c r="O20" i="3"/>
  <c r="N28" i="3"/>
  <c r="N20" i="3"/>
  <c r="N11" i="3"/>
  <c r="J17" i="3"/>
  <c r="K17" i="3"/>
  <c r="L17" i="3"/>
  <c r="B25" i="3" l="1"/>
  <c r="I25" i="3"/>
  <c r="F33" i="3"/>
  <c r="B33" i="3"/>
  <c r="D25" i="3"/>
  <c r="F26" i="3"/>
  <c r="E25" i="3"/>
  <c r="G26" i="3"/>
  <c r="E34" i="3"/>
  <c r="H25" i="3"/>
  <c r="C25" i="3"/>
  <c r="C26" i="3"/>
  <c r="K26" i="3"/>
  <c r="H26" i="3"/>
  <c r="H33" i="3"/>
  <c r="B34" i="3"/>
  <c r="B26" i="3"/>
  <c r="L26" i="3"/>
  <c r="I26" i="3"/>
  <c r="F25" i="3"/>
  <c r="C33" i="3"/>
  <c r="G34" i="3"/>
  <c r="J25" i="3"/>
  <c r="N25" i="3"/>
  <c r="G33" i="3"/>
  <c r="D33" i="3"/>
  <c r="D34" i="3"/>
  <c r="H34" i="3"/>
  <c r="K25" i="3"/>
  <c r="J26" i="3"/>
  <c r="I33" i="3"/>
  <c r="G25" i="3"/>
  <c r="C34" i="3"/>
  <c r="I34" i="3"/>
  <c r="D17" i="3"/>
  <c r="K9" i="3"/>
  <c r="L9" i="3"/>
  <c r="I17" i="3"/>
  <c r="K16" i="3"/>
  <c r="I16" i="3"/>
  <c r="C8" i="3"/>
  <c r="L16" i="3"/>
  <c r="J8" i="3"/>
  <c r="C9" i="3"/>
  <c r="G16" i="3"/>
  <c r="H17" i="3"/>
  <c r="J9" i="3"/>
  <c r="D16" i="3"/>
  <c r="K8" i="3"/>
  <c r="H16" i="3"/>
  <c r="D9" i="3"/>
  <c r="C16" i="3"/>
  <c r="D8" i="3"/>
  <c r="F17" i="3"/>
  <c r="C17" i="3"/>
  <c r="E16" i="3"/>
  <c r="E8" i="3"/>
  <c r="F8" i="3"/>
  <c r="J16" i="3"/>
  <c r="I8" i="3"/>
  <c r="I9" i="3"/>
  <c r="F16" i="3"/>
  <c r="G9" i="3"/>
  <c r="B9" i="3"/>
  <c r="B8" i="3"/>
  <c r="E17" i="3"/>
  <c r="G8" i="3"/>
  <c r="G17" i="3"/>
  <c r="H8" i="3"/>
  <c r="L8" i="3"/>
  <c r="F9" i="3"/>
  <c r="B17" i="3"/>
  <c r="B16" i="3"/>
  <c r="E9" i="3"/>
  <c r="H9" i="3"/>
  <c r="E26" i="3" l="1"/>
  <c r="F34" i="3"/>
  <c r="E33" i="3"/>
  <c r="D26" i="3"/>
  <c r="L25" i="3"/>
  <c r="P9" i="3" l="1"/>
  <c r="P8" i="3"/>
  <c r="O8" i="3"/>
  <c r="O9" i="3"/>
  <c r="P17" i="3"/>
  <c r="P16" i="3"/>
  <c r="Q16" i="3"/>
  <c r="Q17" i="3"/>
  <c r="Q8" i="3"/>
  <c r="Q9" i="3"/>
  <c r="N17" i="3"/>
  <c r="N16" i="3"/>
  <c r="M16" i="3" l="1"/>
  <c r="M17" i="3"/>
  <c r="N9" i="3"/>
  <c r="N8" i="3"/>
  <c r="O17" i="3"/>
  <c r="O16" i="3"/>
  <c r="M8" i="3"/>
  <c r="M9" i="3"/>
  <c r="V17" i="3" l="1"/>
  <c r="V16" i="3"/>
  <c r="V9" i="3"/>
  <c r="V8" i="3"/>
  <c r="V34" i="3" l="1"/>
  <c r="V33" i="3"/>
  <c r="V26" i="3"/>
  <c r="V25" i="3"/>
  <c r="U8" i="3" l="1"/>
  <c r="U9" i="3"/>
  <c r="U26" i="3" l="1"/>
  <c r="U25" i="3"/>
  <c r="U16" i="3" l="1"/>
  <c r="U17" i="3"/>
  <c r="U34" i="3" l="1"/>
  <c r="U33" i="3"/>
  <c r="T8" i="3" l="1"/>
  <c r="T9" i="3"/>
  <c r="T26" i="3"/>
  <c r="T25" i="3" l="1"/>
  <c r="S8" i="3" l="1"/>
  <c r="S9" i="3"/>
  <c r="S26" i="3" l="1"/>
  <c r="S2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66CA773-43FC-4A70-9FE7-43B68026DF64}" odcFile="C:\Users\cb50479\OneDrive - Tennessee\Documents\My Data Sources\10.12.36.20 TNSIS_PS_ANALYSIS_Prod CTNSIS_PS_Enrollment.odc" keepAlive="1" name="10.12.36.20 TNSIS_PS_ANALYSIS_Prod CTNSIS_PS_Enrollment" type="5" refreshedVersion="8" background="1">
    <dbPr connection="Provider=MSOLAP.8;Integrated Security=SSPI;Persist Security Info=True;Initial Catalog=TNSIS_PS_ANALYSIS_Prod;Data Source=10.12.36.20;MDX Compatibility=1;Safety Options=2;MDX Missing Member Mode=Error;Update Isolation Level=2" command="CTNSIS_PS_Enrollment" commandType="1"/>
    <olapPr sendLocale="1" rowDrillCount="1000"/>
  </connection>
  <connection id="2" xr16:uid="{805A6DF8-70E5-4C2B-9A7B-E929A4A6829A}" odcFile="C:\Users\cb50479\OneDrive - Tennessee\Documents\My Data Sources\10.12.36.20 TNSIS_PS_ANALYSIS_Prod CTNSIS_PS_Enrollment_FACTBOOK_Perspective.odc" keepAlive="1" name="10.12.36.20 TNSIS_PS_ANALYSIS_Prod CTNSIS_PS_Enrollment_FACTBOOK_Perspective" type="5" refreshedVersion="7" background="1">
    <dbPr connection="Provider=MSOLAP.8;Integrated Security=SSPI;Persist Security Info=True;Initial Catalog=TNSIS_PS_ANALYSIS_Prod;Data Source=10.12.36.20;MDX Compatibility=1;Safety Options=2;MDX Missing Member Mode=Error;Update Isolation Level=2" command="CTNSIS_PS_Enrollment_FACTBOOK_Perspective" commandType="1"/>
    <olapPr sendLocale="1" rowDrillCount="1000"/>
  </connection>
  <connection id="3" xr16:uid="{B7AEF5D7-0A37-45B0-B2D8-EA317247B0B1}" odcFile="C:\Users\cb50479\OneDrive - Tennessee\Documents\My Data Sources\10.12.36.20 TNSIS_PS_ANALYSIS_Prod CTNSIS_PS_Factbook_CreditHourDetail.odc" keepAlive="1" name="10.12.36.20 TNSIS_PS_ANALYSIS_Prod CTNSIS_PS_Factbook_CreditHourDetail" type="5" refreshedVersion="7" background="1">
    <dbPr connection="Provider=MSOLAP.8;Integrated Security=SSPI;Persist Security Info=True;Initial Catalog=TNSIS_PS_ANALYSIS_Prod;Data Source=10.12.36.20;MDX Compatibility=1;Safety Options=2;MDX Missing Member Mode=Error;Update Isolation Level=2" command="CTNSIS_PS_Factbook_CreditHourDetail" commandType="1"/>
    <olapPr sendLocale="1" rowDrillCount="1000"/>
  </connection>
  <connection id="4" xr16:uid="{6ACC0AED-6D2F-4D22-B958-A9338D4689FE}" odcFile="C:\Users\cb50479\OneDrive - Tennessee\Documents\My Data Sources\10.12.36.20 TNSIS_PS_ANALYSIS_Prod CTNSIS_PS_Fiscal_CreditHourDetail.odc" keepAlive="1" name="10.12.36.20 TNSIS_PS_ANALYSIS_Prod CTNSIS_PS_Fiscal_CreditHourDetail" type="5" refreshedVersion="7" background="1">
    <dbPr connection="Provider=MSOLAP.8;Integrated Security=SSPI;Persist Security Info=True;Initial Catalog=TNSIS_PS_ANALYSIS_Prod;Data Source=10.12.36.20;MDX Compatibility=1;Safety Options=2;MDX Missing Member Mode=Error;Update Isolation Level=2" command="CTNSIS_PS_Fiscal_CreditHourDetail" commandType="1"/>
    <olapPr sendLocale="1" rowDrillCount="1000"/>
  </connection>
</connections>
</file>

<file path=xl/sharedStrings.xml><?xml version="1.0" encoding="utf-8"?>
<sst xmlns="http://schemas.openxmlformats.org/spreadsheetml/2006/main" count="114" uniqueCount="40">
  <si>
    <t>2000-01</t>
  </si>
  <si>
    <t>2001-02</t>
  </si>
  <si>
    <t>Universities</t>
  </si>
  <si>
    <t>Student Share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</si>
  <si>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</si>
  <si>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</si>
  <si>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</si>
  <si>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</si>
  <si>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</si>
  <si>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</si>
  <si>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</si>
  <si>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</si>
  <si>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</si>
  <si>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</si>
  <si>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State Appropriations</t>
  </si>
  <si>
    <t>Sources: System Operating Budget Reports, Finance &amp; Administration, and THEC Enrollment Data</t>
  </si>
  <si>
    <t>NOMINAL</t>
  </si>
  <si>
    <t>2012-13</t>
  </si>
  <si>
    <t>2013-14</t>
  </si>
  <si>
    <t>2014-15</t>
  </si>
  <si>
    <t xml:space="preserve"> </t>
  </si>
  <si>
    <t>1 - Tuition &amp; Fees include maintenance fees, out of state tuition and all required fees.</t>
  </si>
  <si>
    <t>2 - Inflation adjusted numbers were calculated using the Higher Education Price Index (HEPI).</t>
  </si>
  <si>
    <t>2015-16</t>
  </si>
  <si>
    <r>
      <t>Tuition &amp; Fees</t>
    </r>
    <r>
      <rPr>
        <vertAlign val="superscript"/>
        <sz val="10"/>
        <rFont val="Open Sans"/>
        <family val="2"/>
      </rPr>
      <t>1</t>
    </r>
  </si>
  <si>
    <t>2016-17</t>
  </si>
  <si>
    <t>2017-18</t>
  </si>
  <si>
    <t>2018-19</t>
  </si>
  <si>
    <t>2019-20</t>
  </si>
  <si>
    <t>2020-21</t>
  </si>
  <si>
    <t>2021-22</t>
  </si>
  <si>
    <t>2022-23</t>
  </si>
  <si>
    <t>Community Colleges</t>
  </si>
  <si>
    <t>Tennessee Higher Education Student Support per FTE Historical Analysis</t>
  </si>
  <si>
    <t>Avg. Student Support per FTE</t>
  </si>
  <si>
    <t>Full-Time Equivalent (FTE) Student Enrollment</t>
  </si>
  <si>
    <t>Federal Non-recurring (ARRA/MoE)</t>
  </si>
  <si>
    <t>2023-24</t>
  </si>
  <si>
    <t>2024-25</t>
  </si>
  <si>
    <r>
      <t>INFLATION ADJUSTED TO 2024 DOLLARS</t>
    </r>
    <r>
      <rPr>
        <b/>
        <vertAlign val="superscript"/>
        <sz val="10"/>
        <color indexed="10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</si>
</sst>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10"/>
      <name val="Open Sans"/>
      <family val="2"/>
    </font>
    <font>
      <b/>
      <sz val="18"/>
      <name val="Open Sans"/>
      <family val="2"/>
    </font>
    <font>
      <b/>
      <sz val="10"/>
      <color indexed="10"/>
      <name val="Open Sans"/>
      <family val="2"/>
    </font>
    <font>
      <b/>
      <sz val="10"/>
      <name val="Open Sans"/>
      <family val="2"/>
    </font>
    <font>
      <vertAlign val="superscript"/>
      <sz val="10"/>
      <name val="Open Sans"/>
      <family val="2"/>
    </font>
    <font>
      <b/>
      <vertAlign val="superscript"/>
      <sz val="10"/>
      <color indexed="10"/>
      <name val="Open Sans"/>
      <family val="2"/>
    </font>
    <font>
      <sz val="12"/>
      <color theme="1"/>
      <name val="Times New Roman"/>
      <family val="2"/>
    </font>
    <font>
      <sz val="12"/>
      <color indexed="8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164" fontId="2" fillId="0" borderId="2" xfId="1" applyNumberFormat="1" applyFont="1" applyBorder="1"/>
    <xf numFmtId="164" fontId="2" fillId="0" borderId="2" xfId="1" applyNumberFormat="1" applyFont="1" applyFill="1" applyBorder="1"/>
    <xf numFmtId="0" fontId="5" fillId="0" borderId="2" xfId="0" applyFont="1" applyBorder="1"/>
    <xf numFmtId="164" fontId="5" fillId="0" borderId="2" xfId="1" applyNumberFormat="1" applyFont="1" applyBorder="1"/>
    <xf numFmtId="165" fontId="2" fillId="0" borderId="2" xfId="2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164" fontId="2" fillId="0" borderId="0" xfId="0" applyNumberFormat="1" applyFont="1"/>
    <xf numFmtId="165" fontId="2" fillId="0" borderId="0" xfId="2" applyNumberFormat="1" applyFont="1"/>
    <xf numFmtId="0" fontId="2" fillId="0" borderId="0" xfId="0" applyFont="1" applyAlignment="1">
      <alignment wrapText="1"/>
    </xf>
    <xf numFmtId="0" fontId="2" fillId="2" borderId="0" xfId="0" applyFont="1" applyFill="1" applyBorder="1"/>
    <xf numFmtId="0" fontId="2" fillId="3" borderId="7" xfId="0" applyFont="1" applyFill="1" applyBorder="1" applyAlignment="1">
      <alignment horizontal="center"/>
    </xf>
    <xf numFmtId="0" fontId="2" fillId="0" borderId="3" xfId="0" applyFont="1" applyFill="1" applyBorder="1" applyAlignment="1"/>
    <xf numFmtId="164" fontId="2" fillId="0" borderId="6" xfId="1" applyNumberFormat="1" applyFont="1" applyFill="1" applyBorder="1"/>
    <xf numFmtId="0" fontId="2" fillId="3" borderId="5" xfId="0" applyFont="1" applyFill="1" applyBorder="1" applyAlignment="1">
      <alignment horizontal="center"/>
    </xf>
    <xf numFmtId="0" fontId="2" fillId="2" borderId="4" xfId="0" applyFont="1" applyFill="1" applyBorder="1"/>
    <xf numFmtId="0" fontId="5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4" borderId="0" xfId="0" applyFont="1" applyFill="1" applyBorder="1"/>
    <xf numFmtId="0" fontId="2" fillId="4" borderId="4" xfId="0" applyFont="1" applyFill="1" applyBorder="1"/>
  </cellXfs>
  <cellStyles count="11">
    <cellStyle name="Comma" xfId="1" builtinId="3"/>
    <cellStyle name="Comma [0] 2" xfId="5" xr:uid="{00000000-0005-0000-0000-000001000000}"/>
    <cellStyle name="Comma 2" xfId="7" xr:uid="{00000000-0005-0000-0000-000002000000}"/>
    <cellStyle name="Currency [0] 2" xfId="4" xr:uid="{00000000-0005-0000-0000-000004000000}"/>
    <cellStyle name="Currency 2" xfId="8" xr:uid="{00000000-0005-0000-0000-000005000000}"/>
    <cellStyle name="Normal" xfId="0" builtinId="0"/>
    <cellStyle name="Normal 2" xfId="3" xr:uid="{00000000-0005-0000-0000-000007000000}"/>
    <cellStyle name="Normal 3" xfId="9" xr:uid="{00000000-0005-0000-0000-000008000000}"/>
    <cellStyle name="Percent" xfId="2" builtinId="5"/>
    <cellStyle name="Percent 2" xfId="6" xr:uid="{00000000-0005-0000-0000-00000A000000}"/>
    <cellStyle name="Percent 3" xfId="10" xr:uid="{00000000-0005-0000-0000-00000B000000}"/>
  </cellStyles>
  <dxfs count="0"/>
  <tableStyles count="0" defaultTableStyle="TableStyleMedium9" defaultPivotStyle="PivotStyleLight16"/>
  <colors>
    <mruColors>
      <color rgb="FF79C2EC"/>
      <color rgb="FF3D455B"/>
      <color rgb="FFED1C24"/>
      <color rgb="FF00386B"/>
      <color rgb="FF58595B"/>
      <color rgb="FFFF8200"/>
      <color rgb="FFADAFAA"/>
      <color rgb="FF0C2340"/>
      <color rgb="FFF4AA0F"/>
      <color rgb="FF898D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"/>
  <sheetViews>
    <sheetView tabSelected="1" view="pageBreakPreview" zoomScale="90" zoomScaleNormal="90" zoomScaleSheetLayoutView="90" workbookViewId="0">
      <pane xSplit="1" ySplit="1" topLeftCell="B2" activePane="bottomRight" state="frozen"/>
      <selection activeCell="K149" sqref="K149"/>
      <selection pane="topRight" activeCell="K149" sqref="K149"/>
      <selection pane="bottomLeft" activeCell="K149" sqref="K149"/>
      <selection pane="bottomRight" activeCell="A20" sqref="A20"/>
    </sheetView>
  </sheetViews>
  <sheetFormatPr defaultColWidth="9.140625" defaultRowHeight="15" x14ac:dyDescent="0.3"/>
  <cols>
    <col min="1" max="1" width="44.28515625" style="1" customWidth="1"/>
    <col min="2" max="2" width="15" style="1" customWidth="1"/>
    <col min="3" max="4" width="15" style="1" bestFit="1" customWidth="1"/>
    <col min="5" max="5" width="13.28515625" style="1" bestFit="1" customWidth="1"/>
    <col min="6" max="26" width="15" style="1" bestFit="1" customWidth="1"/>
    <col min="27" max="16384" width="9.140625" style="1"/>
  </cols>
  <sheetData>
    <row r="1" spans="1:26" ht="27" x14ac:dyDescent="0.5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3">
      <c r="A2" s="3" t="s">
        <v>16</v>
      </c>
      <c r="B2" s="25"/>
      <c r="C2" s="25"/>
      <c r="D2" s="25"/>
      <c r="E2" s="25"/>
      <c r="F2" s="25"/>
      <c r="G2" s="25"/>
      <c r="H2" s="25"/>
      <c r="I2" s="25"/>
      <c r="J2" s="24"/>
      <c r="K2" s="24"/>
      <c r="L2" s="24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0"/>
    </row>
    <row r="3" spans="1:26" s="6" customFormat="1" x14ac:dyDescent="0.3">
      <c r="A3" s="4" t="s">
        <v>2</v>
      </c>
      <c r="B3" s="19" t="s">
        <v>0</v>
      </c>
      <c r="C3" s="19" t="s">
        <v>1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17</v>
      </c>
      <c r="O3" s="19" t="s">
        <v>18</v>
      </c>
      <c r="P3" s="19" t="s">
        <v>19</v>
      </c>
      <c r="Q3" s="19" t="s">
        <v>23</v>
      </c>
      <c r="R3" s="19" t="s">
        <v>25</v>
      </c>
      <c r="S3" s="19" t="s">
        <v>26</v>
      </c>
      <c r="T3" s="19" t="s">
        <v>27</v>
      </c>
      <c r="U3" s="19" t="s">
        <v>28</v>
      </c>
      <c r="V3" s="19" t="s">
        <v>29</v>
      </c>
      <c r="W3" s="19" t="s">
        <v>30</v>
      </c>
      <c r="X3" s="22" t="s">
        <v>31</v>
      </c>
      <c r="Y3" s="5" t="s">
        <v>37</v>
      </c>
      <c r="Z3" s="22" t="s">
        <v>38</v>
      </c>
    </row>
    <row r="4" spans="1:26" x14ac:dyDescent="0.3">
      <c r="A4" s="7" t="s">
        <v>14</v>
      </c>
      <c r="B4" s="8">
        <v>545996000</v>
      </c>
      <c r="C4" s="8">
        <v>561011650</v>
      </c>
      <c r="D4" s="8">
        <v>568678000</v>
      </c>
      <c r="E4" s="8">
        <v>562220000</v>
      </c>
      <c r="F4" s="8">
        <v>595555900</v>
      </c>
      <c r="G4" s="8">
        <v>606385000</v>
      </c>
      <c r="H4" s="8">
        <v>648994301</v>
      </c>
      <c r="I4" s="8">
        <v>696495177</v>
      </c>
      <c r="J4" s="8">
        <v>630592500</v>
      </c>
      <c r="K4" s="8">
        <v>531401500</v>
      </c>
      <c r="L4" s="8">
        <v>499875300</v>
      </c>
      <c r="M4" s="9">
        <v>517302870</v>
      </c>
      <c r="N4" s="9">
        <v>532265999</v>
      </c>
      <c r="O4" s="9">
        <v>569927595</v>
      </c>
      <c r="P4" s="9">
        <v>574249468</v>
      </c>
      <c r="Q4" s="9">
        <v>612503946</v>
      </c>
      <c r="R4" s="9">
        <v>645869783</v>
      </c>
      <c r="S4" s="9">
        <v>708428403</v>
      </c>
      <c r="T4" s="9">
        <v>741022857</v>
      </c>
      <c r="U4" s="9">
        <v>801379815</v>
      </c>
      <c r="V4" s="9">
        <v>804657877</v>
      </c>
      <c r="W4" s="9">
        <v>877916534</v>
      </c>
      <c r="X4" s="9">
        <v>1054150457</v>
      </c>
      <c r="Y4" s="9">
        <v>1108224548</v>
      </c>
      <c r="Z4" s="9">
        <v>1144178457</v>
      </c>
    </row>
    <row r="5" spans="1:26" x14ac:dyDescent="0.3">
      <c r="A5" s="7" t="s">
        <v>36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58304600</v>
      </c>
      <c r="K5" s="8">
        <v>157778000</v>
      </c>
      <c r="L5" s="8">
        <v>190802900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</row>
    <row r="6" spans="1:26" ht="16.5" x14ac:dyDescent="0.3">
      <c r="A6" s="7" t="s">
        <v>24</v>
      </c>
      <c r="B6" s="8">
        <v>412385044</v>
      </c>
      <c r="C6" s="8">
        <v>475476924.68000001</v>
      </c>
      <c r="D6" s="8">
        <v>503144987.94</v>
      </c>
      <c r="E6" s="8">
        <v>567128712.19999993</v>
      </c>
      <c r="F6" s="8">
        <v>615932197.90999997</v>
      </c>
      <c r="G6" s="8">
        <v>677334828</v>
      </c>
      <c r="H6" s="8">
        <v>713899758.65999997</v>
      </c>
      <c r="I6" s="8">
        <v>764241154.49000001</v>
      </c>
      <c r="J6" s="8">
        <v>825077342</v>
      </c>
      <c r="K6" s="8">
        <v>904051846.97000003</v>
      </c>
      <c r="L6" s="8">
        <v>997221714.25999987</v>
      </c>
      <c r="M6" s="8">
        <v>1101897961.1500001</v>
      </c>
      <c r="N6" s="8">
        <v>1151855832.8529999</v>
      </c>
      <c r="O6" s="8">
        <v>1215505459.9499998</v>
      </c>
      <c r="P6" s="8">
        <v>1286668749.02</v>
      </c>
      <c r="Q6" s="8">
        <v>1329146279</v>
      </c>
      <c r="R6" s="8">
        <v>1362602219</v>
      </c>
      <c r="S6" s="8">
        <v>1411113579</v>
      </c>
      <c r="T6" s="8">
        <v>1448915113</v>
      </c>
      <c r="U6" s="8">
        <v>1487500545</v>
      </c>
      <c r="V6" s="8">
        <v>1502501317.1399999</v>
      </c>
      <c r="W6" s="8">
        <v>1577316578</v>
      </c>
      <c r="X6" s="8">
        <v>1602566080</v>
      </c>
      <c r="Y6" s="8">
        <v>1760484159</v>
      </c>
      <c r="Z6" s="8">
        <v>1823848729</v>
      </c>
    </row>
    <row r="7" spans="1:26" x14ac:dyDescent="0.3">
      <c r="A7" s="7" t="s">
        <v>35</v>
      </c>
      <c r="B7" s="8">
        <v>96009.74</v>
      </c>
      <c r="C7" s="8">
        <v>97839.02</v>
      </c>
      <c r="D7" s="8">
        <v>99673</v>
      </c>
      <c r="E7" s="8">
        <v>100304</v>
      </c>
      <c r="F7" s="8">
        <v>102726</v>
      </c>
      <c r="G7" s="8">
        <v>103636</v>
      </c>
      <c r="H7" s="8">
        <v>105500</v>
      </c>
      <c r="I7" s="8">
        <v>107394</v>
      </c>
      <c r="J7" s="9">
        <v>109297.71669274569</v>
      </c>
      <c r="K7" s="9">
        <v>113260.11572714895</v>
      </c>
      <c r="L7" s="9">
        <v>117310.38259983063</v>
      </c>
      <c r="M7" s="9">
        <v>116932.86665000001</v>
      </c>
      <c r="N7" s="9">
        <v>115432</v>
      </c>
      <c r="O7" s="9">
        <v>113615.36022100001</v>
      </c>
      <c r="P7" s="9">
        <v>112635.03478100001</v>
      </c>
      <c r="Q7" s="9">
        <v>111679</v>
      </c>
      <c r="R7" s="9">
        <v>111765.918811</v>
      </c>
      <c r="S7" s="9">
        <v>111792.01168999993</v>
      </c>
      <c r="T7" s="9">
        <v>111587.26302999991</v>
      </c>
      <c r="U7" s="9">
        <v>112105.47307999997</v>
      </c>
      <c r="V7" s="9">
        <v>112410.95685000005</v>
      </c>
      <c r="W7" s="21">
        <v>110166.44990999995</v>
      </c>
      <c r="X7" s="21">
        <v>113075.03246000002</v>
      </c>
      <c r="Y7" s="21">
        <v>115353.59919000001</v>
      </c>
      <c r="Z7" s="21">
        <v>117001.22757</v>
      </c>
    </row>
    <row r="8" spans="1:26" x14ac:dyDescent="0.3">
      <c r="A8" s="10" t="s">
        <v>34</v>
      </c>
      <c r="B8" s="11">
        <f t="shared" ref="B8:H8" si="0">(B4+B6)/B7</f>
        <v>9982.1231054265954</v>
      </c>
      <c r="C8" s="11">
        <f t="shared" si="0"/>
        <v>10593.815991615615</v>
      </c>
      <c r="D8" s="11">
        <f t="shared" si="0"/>
        <v>10753.393476066738</v>
      </c>
      <c r="E8" s="11">
        <f t="shared" si="0"/>
        <v>11259.258974716859</v>
      </c>
      <c r="F8" s="11">
        <f t="shared" si="0"/>
        <v>11793.393083639972</v>
      </c>
      <c r="G8" s="11">
        <f t="shared" si="0"/>
        <v>12386.813732679764</v>
      </c>
      <c r="H8" s="11">
        <f t="shared" si="0"/>
        <v>12918.42710578199</v>
      </c>
      <c r="I8" s="11">
        <f>(I4+I6)/I7</f>
        <v>13601.656810343222</v>
      </c>
      <c r="J8" s="11">
        <f t="shared" ref="J8:S8" si="1">(J4+J6+J5)/J7</f>
        <v>13851.839615790304</v>
      </c>
      <c r="K8" s="11">
        <f t="shared" si="1"/>
        <v>14067.011469493806</v>
      </c>
      <c r="L8" s="11">
        <f t="shared" si="1"/>
        <v>14388.325030170319</v>
      </c>
      <c r="M8" s="11">
        <f t="shared" si="1"/>
        <v>13847.268758034848</v>
      </c>
      <c r="N8" s="11">
        <f t="shared" si="1"/>
        <v>14589.731026517777</v>
      </c>
      <c r="O8" s="11">
        <f t="shared" si="1"/>
        <v>15714.715435281352</v>
      </c>
      <c r="P8" s="11">
        <f t="shared" si="1"/>
        <v>16521.664157499879</v>
      </c>
      <c r="Q8" s="11">
        <f t="shared" si="1"/>
        <v>17385.992218769868</v>
      </c>
      <c r="R8" s="11">
        <f t="shared" si="1"/>
        <v>17970.343941755582</v>
      </c>
      <c r="S8" s="11">
        <f t="shared" si="1"/>
        <v>18959.690857675105</v>
      </c>
      <c r="T8" s="11">
        <f t="shared" ref="T8:U8" si="2">(T4+T6+T5)/T7</f>
        <v>19625.339940556132</v>
      </c>
      <c r="U8" s="11">
        <f t="shared" si="2"/>
        <v>20417.204415761436</v>
      </c>
      <c r="V8" s="11">
        <f>(V4+V6+V5)/V7</f>
        <v>20524.326620746124</v>
      </c>
      <c r="W8" s="11">
        <f>(W4+W6+W5)/W7</f>
        <v>22286.577392716139</v>
      </c>
      <c r="X8" s="11">
        <f>(X4+X6+X5)/X7</f>
        <v>23495.164929002396</v>
      </c>
      <c r="Y8" s="11">
        <v>24868.827042621553</v>
      </c>
      <c r="Z8" s="11">
        <v>25367.487569515251</v>
      </c>
    </row>
    <row r="9" spans="1:26" x14ac:dyDescent="0.3">
      <c r="A9" s="7" t="s">
        <v>3</v>
      </c>
      <c r="B9" s="12">
        <f t="shared" ref="B9:I9" si="3">B6/(B4+B5+B6)</f>
        <v>0.43029340634579577</v>
      </c>
      <c r="C9" s="12">
        <f t="shared" si="3"/>
        <v>0.45873822084994637</v>
      </c>
      <c r="D9" s="12">
        <f t="shared" si="3"/>
        <v>0.46942918149854584</v>
      </c>
      <c r="E9" s="12">
        <f t="shared" si="3"/>
        <v>0.50217324912446115</v>
      </c>
      <c r="F9" s="12">
        <f t="shared" si="3"/>
        <v>0.50840961539166263</v>
      </c>
      <c r="G9" s="12">
        <f t="shared" si="3"/>
        <v>0.52763446760440624</v>
      </c>
      <c r="H9" s="12">
        <f t="shared" si="3"/>
        <v>0.52381162981816498</v>
      </c>
      <c r="I9" s="12">
        <f t="shared" si="3"/>
        <v>0.5231889821693203</v>
      </c>
      <c r="J9" s="12">
        <f t="shared" ref="J9:S9" si="4">J6/(J4+J5+J6)</f>
        <v>0.54497441905957877</v>
      </c>
      <c r="K9" s="12">
        <f t="shared" si="4"/>
        <v>0.56743287702022782</v>
      </c>
      <c r="L9" s="12">
        <f t="shared" si="4"/>
        <v>0.59080618811287555</v>
      </c>
      <c r="M9" s="12">
        <f t="shared" si="4"/>
        <v>0.68051963657121051</v>
      </c>
      <c r="N9" s="12">
        <f t="shared" si="4"/>
        <v>0.68395041918412747</v>
      </c>
      <c r="O9" s="12">
        <f t="shared" si="4"/>
        <v>0.68079027470679343</v>
      </c>
      <c r="P9" s="12">
        <f t="shared" si="4"/>
        <v>0.69141606399039923</v>
      </c>
      <c r="Q9" s="12">
        <f t="shared" si="4"/>
        <v>0.68454465273218812</v>
      </c>
      <c r="R9" s="12">
        <f t="shared" si="4"/>
        <v>0.67842729081766906</v>
      </c>
      <c r="S9" s="12">
        <f t="shared" si="4"/>
        <v>0.66576344841656454</v>
      </c>
      <c r="T9" s="12">
        <f t="shared" ref="T9:U9" si="5">T6/(T4+T5+T6)</f>
        <v>0.66162381439507167</v>
      </c>
      <c r="U9" s="12">
        <f t="shared" si="5"/>
        <v>0.64988130048003034</v>
      </c>
      <c r="V9" s="12">
        <f t="shared" ref="V9:W9" si="6">V6/(V4+V5+V6)</f>
        <v>0.65123434956557535</v>
      </c>
      <c r="W9" s="12">
        <f t="shared" si="6"/>
        <v>0.64243047647526186</v>
      </c>
      <c r="X9" s="12">
        <f t="shared" ref="X9" si="7">X6/(X4+X5+X6)</f>
        <v>0.60321304801664655</v>
      </c>
      <c r="Y9" s="12">
        <v>0.61368522872475806</v>
      </c>
      <c r="Z9" s="12">
        <v>0.61449866012110044</v>
      </c>
    </row>
    <row r="10" spans="1:26" ht="6" customHeight="1" x14ac:dyDescent="0.3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8"/>
      <c r="X10" s="23"/>
      <c r="Y10" s="27"/>
      <c r="Z10" s="28"/>
    </row>
    <row r="11" spans="1:26" x14ac:dyDescent="0.3">
      <c r="A11" s="4" t="s">
        <v>32</v>
      </c>
      <c r="B11" s="5" t="s">
        <v>0</v>
      </c>
      <c r="C11" s="5" t="s">
        <v>1</v>
      </c>
      <c r="D11" s="5" t="s">
        <v>4</v>
      </c>
      <c r="E11" s="5" t="s">
        <v>5</v>
      </c>
      <c r="F11" s="5" t="s">
        <v>6</v>
      </c>
      <c r="G11" s="5" t="s">
        <v>7</v>
      </c>
      <c r="H11" s="5" t="s">
        <v>8</v>
      </c>
      <c r="I11" s="5" t="s">
        <v>9</v>
      </c>
      <c r="J11" s="5" t="s">
        <v>10</v>
      </c>
      <c r="K11" s="5" t="s">
        <v>11</v>
      </c>
      <c r="L11" s="5" t="s">
        <v>12</v>
      </c>
      <c r="M11" s="5" t="s">
        <v>13</v>
      </c>
      <c r="N11" s="5" t="str">
        <f>N3</f>
        <v>2012-13</v>
      </c>
      <c r="O11" s="5" t="str">
        <f>O3</f>
        <v>2013-14</v>
      </c>
      <c r="P11" s="5" t="s">
        <v>19</v>
      </c>
      <c r="Q11" s="5" t="s">
        <v>23</v>
      </c>
      <c r="R11" s="5" t="s">
        <v>25</v>
      </c>
      <c r="S11" s="5" t="s">
        <v>26</v>
      </c>
      <c r="T11" s="5" t="str">
        <f>T3</f>
        <v>2018-19</v>
      </c>
      <c r="U11" s="5" t="str">
        <f>U3</f>
        <v>2019-20</v>
      </c>
      <c r="V11" s="5" t="str">
        <f>V3</f>
        <v>2020-21</v>
      </c>
      <c r="W11" s="5" t="str">
        <f t="shared" ref="W11:X11" si="8">W3</f>
        <v>2021-22</v>
      </c>
      <c r="X11" s="5" t="str">
        <f t="shared" si="8"/>
        <v>2022-23</v>
      </c>
      <c r="Y11" s="5" t="s">
        <v>37</v>
      </c>
      <c r="Z11" s="5" t="s">
        <v>38</v>
      </c>
    </row>
    <row r="12" spans="1:26" x14ac:dyDescent="0.3">
      <c r="A12" s="7" t="s">
        <v>14</v>
      </c>
      <c r="B12" s="8">
        <v>184727000</v>
      </c>
      <c r="C12" s="8">
        <v>189297000</v>
      </c>
      <c r="D12" s="8">
        <v>191464800</v>
      </c>
      <c r="E12" s="8">
        <v>188478700</v>
      </c>
      <c r="F12" s="8">
        <v>199808500</v>
      </c>
      <c r="G12" s="8">
        <v>202536600</v>
      </c>
      <c r="H12" s="8">
        <v>217576000</v>
      </c>
      <c r="I12" s="8">
        <v>231012558</v>
      </c>
      <c r="J12" s="8">
        <v>218003100</v>
      </c>
      <c r="K12" s="8">
        <v>195906400</v>
      </c>
      <c r="L12" s="8">
        <v>185851200</v>
      </c>
      <c r="M12" s="8">
        <v>192796094</v>
      </c>
      <c r="N12" s="8">
        <v>198636630</v>
      </c>
      <c r="O12" s="8">
        <v>211115581</v>
      </c>
      <c r="P12" s="8">
        <v>208145227</v>
      </c>
      <c r="Q12" s="8">
        <v>219344478</v>
      </c>
      <c r="R12" s="8">
        <v>233354891</v>
      </c>
      <c r="S12" s="8">
        <v>254986804</v>
      </c>
      <c r="T12" s="8">
        <v>272555475</v>
      </c>
      <c r="U12" s="8">
        <v>291391100</v>
      </c>
      <c r="V12" s="8">
        <v>295870000</v>
      </c>
      <c r="W12" s="8">
        <v>326323226</v>
      </c>
      <c r="X12" s="8">
        <v>360984000</v>
      </c>
      <c r="Y12" s="8">
        <v>392598792</v>
      </c>
      <c r="Z12" s="8">
        <v>389846400</v>
      </c>
    </row>
    <row r="13" spans="1:26" x14ac:dyDescent="0.3">
      <c r="A13" s="7" t="s">
        <v>36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14498800</v>
      </c>
      <c r="K13" s="8">
        <v>35863100</v>
      </c>
      <c r="L13" s="8">
        <v>45671600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</row>
    <row r="14" spans="1:26" ht="16.5" x14ac:dyDescent="0.3">
      <c r="A14" s="7" t="s">
        <v>24</v>
      </c>
      <c r="B14" s="8">
        <v>88794828</v>
      </c>
      <c r="C14" s="8">
        <v>108091298</v>
      </c>
      <c r="D14" s="8">
        <v>115847320</v>
      </c>
      <c r="E14" s="8">
        <v>138620525</v>
      </c>
      <c r="F14" s="8">
        <v>147856337</v>
      </c>
      <c r="G14" s="8">
        <v>158450888</v>
      </c>
      <c r="H14" s="8">
        <v>168485465</v>
      </c>
      <c r="I14" s="8">
        <v>181279435</v>
      </c>
      <c r="J14" s="8">
        <v>205332127</v>
      </c>
      <c r="K14" s="8">
        <v>248705216</v>
      </c>
      <c r="L14" s="8">
        <v>274961671</v>
      </c>
      <c r="M14" s="8">
        <v>289792227</v>
      </c>
      <c r="N14" s="8">
        <v>287197847</v>
      </c>
      <c r="O14" s="8">
        <v>281184380</v>
      </c>
      <c r="P14" s="8">
        <v>283988582</v>
      </c>
      <c r="Q14" s="8">
        <v>288754387</v>
      </c>
      <c r="R14" s="8">
        <v>287253014</v>
      </c>
      <c r="S14" s="8">
        <v>297048718</v>
      </c>
      <c r="T14" s="8">
        <v>315632527</v>
      </c>
      <c r="U14" s="8">
        <v>309233300</v>
      </c>
      <c r="V14" s="8">
        <v>277685600</v>
      </c>
      <c r="W14" s="8">
        <v>267413279</v>
      </c>
      <c r="X14" s="8">
        <v>254447500</v>
      </c>
      <c r="Y14" s="8">
        <v>274205048</v>
      </c>
      <c r="Z14" s="8">
        <v>294847500</v>
      </c>
    </row>
    <row r="15" spans="1:26" x14ac:dyDescent="0.3">
      <c r="A15" s="7" t="s">
        <v>35</v>
      </c>
      <c r="B15" s="8">
        <v>45549.68</v>
      </c>
      <c r="C15" s="8">
        <v>48502</v>
      </c>
      <c r="D15" s="8">
        <v>48729.029999999992</v>
      </c>
      <c r="E15" s="8">
        <v>49013.270000000011</v>
      </c>
      <c r="F15" s="8">
        <v>49237.97</v>
      </c>
      <c r="G15" s="8">
        <v>48314.659999999996</v>
      </c>
      <c r="H15" s="9">
        <v>49300</v>
      </c>
      <c r="I15" s="9">
        <v>49194</v>
      </c>
      <c r="J15" s="9">
        <v>51302.433197021484</v>
      </c>
      <c r="K15" s="9">
        <v>59992.733337402344</v>
      </c>
      <c r="L15" s="9">
        <v>62972.799758911133</v>
      </c>
      <c r="M15" s="9">
        <v>61342.633330000004</v>
      </c>
      <c r="N15" s="9">
        <v>58656.414129999997</v>
      </c>
      <c r="O15" s="9">
        <v>56391.514496000003</v>
      </c>
      <c r="P15" s="9">
        <v>54191.748467000005</v>
      </c>
      <c r="Q15" s="9">
        <v>57269</v>
      </c>
      <c r="R15" s="9">
        <v>56505.047882999992</v>
      </c>
      <c r="S15" s="9">
        <v>57354.572589999952</v>
      </c>
      <c r="T15" s="9">
        <v>58713</v>
      </c>
      <c r="U15" s="9">
        <v>58207.408879999901</v>
      </c>
      <c r="V15" s="9">
        <v>52063.572109999928</v>
      </c>
      <c r="W15" s="9">
        <v>47605.900990000053</v>
      </c>
      <c r="X15" s="9">
        <v>45374.164930000006</v>
      </c>
      <c r="Y15" s="9">
        <v>47314.667050000004</v>
      </c>
      <c r="Z15" s="9">
        <v>49111.870829999993</v>
      </c>
    </row>
    <row r="16" spans="1:26" x14ac:dyDescent="0.3">
      <c r="A16" s="10" t="s">
        <v>34</v>
      </c>
      <c r="B16" s="11">
        <f t="shared" ref="B16:G16" si="9">(B12+B14)/B15</f>
        <v>6004.9121750141821</v>
      </c>
      <c r="C16" s="11">
        <f t="shared" si="9"/>
        <v>6131.4646406333759</v>
      </c>
      <c r="D16" s="11">
        <f t="shared" si="9"/>
        <v>6306.5511462058666</v>
      </c>
      <c r="E16" s="11">
        <f t="shared" si="9"/>
        <v>6673.6870443453363</v>
      </c>
      <c r="F16" s="11">
        <f t="shared" si="9"/>
        <v>7060.9092332604287</v>
      </c>
      <c r="G16" s="11">
        <f t="shared" si="9"/>
        <v>7471.59325968557</v>
      </c>
      <c r="H16" s="11">
        <f>(H12+H14)/H15</f>
        <v>7830.8613590263694</v>
      </c>
      <c r="I16" s="11">
        <f>(I12+I14)/I15</f>
        <v>8380.940622840184</v>
      </c>
      <c r="J16" s="11">
        <f t="shared" ref="J16:R16" si="10">(J12+J14+J13)/J15</f>
        <v>8534.3715632072544</v>
      </c>
      <c r="K16" s="11">
        <f t="shared" si="10"/>
        <v>8008.8818973755451</v>
      </c>
      <c r="L16" s="11">
        <f t="shared" si="10"/>
        <v>8042.9085722574782</v>
      </c>
      <c r="M16" s="11">
        <f t="shared" si="10"/>
        <v>7867.0949517908475</v>
      </c>
      <c r="N16" s="11">
        <f t="shared" si="10"/>
        <v>8282.7169748775777</v>
      </c>
      <c r="O16" s="11">
        <f t="shared" si="10"/>
        <v>8730.036165900814</v>
      </c>
      <c r="P16" s="11">
        <f t="shared" si="10"/>
        <v>9081.3421401172218</v>
      </c>
      <c r="Q16" s="11">
        <f t="shared" si="10"/>
        <v>8872.1448776825164</v>
      </c>
      <c r="R16" s="11">
        <f t="shared" si="10"/>
        <v>9213.4760433789343</v>
      </c>
      <c r="S16" s="11">
        <f t="shared" ref="S16:T16" si="11">(S12+S14+S13)/S15</f>
        <v>9624.9609590195087</v>
      </c>
      <c r="T16" s="11">
        <f t="shared" si="11"/>
        <v>10018.01989337966</v>
      </c>
      <c r="U16" s="11">
        <f t="shared" ref="U16:V16" si="12">(U12+U14+U13)/U15</f>
        <v>10318.693299649263</v>
      </c>
      <c r="V16" s="11">
        <f t="shared" si="12"/>
        <v>11016.447330740035</v>
      </c>
      <c r="W16" s="11">
        <f t="shared" ref="W16:X16" si="13">(W12+W14+W13)/W15</f>
        <v>12471.909840015809</v>
      </c>
      <c r="X16" s="11">
        <f t="shared" si="13"/>
        <v>13563.478268954224</v>
      </c>
      <c r="Y16" s="11">
        <v>14092.962744413942</v>
      </c>
      <c r="Z16" s="11">
        <v>13941.51532874929</v>
      </c>
    </row>
    <row r="17" spans="1:26" x14ac:dyDescent="0.3">
      <c r="A17" s="7" t="s">
        <v>3</v>
      </c>
      <c r="B17" s="12">
        <f t="shared" ref="B17:I17" si="14">B14/(B12+B13+B14)</f>
        <v>0.32463525360762069</v>
      </c>
      <c r="C17" s="12">
        <f t="shared" si="14"/>
        <v>0.36346856526277976</v>
      </c>
      <c r="D17" s="12">
        <f t="shared" si="14"/>
        <v>0.37696957737950587</v>
      </c>
      <c r="E17" s="12">
        <f t="shared" si="14"/>
        <v>0.4237873843938334</v>
      </c>
      <c r="F17" s="12">
        <f t="shared" si="14"/>
        <v>0.42528412788550141</v>
      </c>
      <c r="G17" s="12">
        <f t="shared" si="14"/>
        <v>0.43893734067591839</v>
      </c>
      <c r="H17" s="12">
        <f t="shared" si="14"/>
        <v>0.43642134808766786</v>
      </c>
      <c r="I17" s="12">
        <f t="shared" si="14"/>
        <v>0.43968701327653481</v>
      </c>
      <c r="J17" s="12">
        <f t="shared" ref="J17:R17" si="15">J14/(J12+J13+J14)</f>
        <v>0.46897252003668505</v>
      </c>
      <c r="K17" s="12">
        <f t="shared" si="15"/>
        <v>0.51762394090264674</v>
      </c>
      <c r="L17" s="12">
        <f t="shared" si="15"/>
        <v>0.54288272739560461</v>
      </c>
      <c r="M17" s="12">
        <f t="shared" si="15"/>
        <v>0.60049573184760097</v>
      </c>
      <c r="N17" s="12">
        <f t="shared" si="15"/>
        <v>0.59114340499964146</v>
      </c>
      <c r="O17" s="12">
        <f t="shared" si="15"/>
        <v>0.57116474157104391</v>
      </c>
      <c r="P17" s="12">
        <f t="shared" si="15"/>
        <v>0.57705562350421646</v>
      </c>
      <c r="Q17" s="12">
        <f t="shared" si="15"/>
        <v>0.56830354659422433</v>
      </c>
      <c r="R17" s="12">
        <f t="shared" si="15"/>
        <v>0.5517646029596881</v>
      </c>
      <c r="S17" s="12">
        <f t="shared" ref="S17:T17" si="16">S14/(S12+S13+S14)</f>
        <v>0.53809710817848422</v>
      </c>
      <c r="T17" s="12">
        <f t="shared" si="16"/>
        <v>0.53661843819792843</v>
      </c>
      <c r="U17" s="12">
        <f t="shared" ref="U17:V17" si="17">U14/(U12+U13+U14)</f>
        <v>0.51485304293332068</v>
      </c>
      <c r="V17" s="12">
        <f t="shared" si="17"/>
        <v>0.48414765717569491</v>
      </c>
      <c r="W17" s="12">
        <f t="shared" ref="W17:X17" si="18">W14/(W12+W13+W14)</f>
        <v>0.45039049603325298</v>
      </c>
      <c r="X17" s="12">
        <f t="shared" si="18"/>
        <v>0.4134456881066374</v>
      </c>
      <c r="Y17" s="12">
        <v>0.41122295876400472</v>
      </c>
      <c r="Z17" s="12">
        <v>0.43062673699882531</v>
      </c>
    </row>
    <row r="18" spans="1:26" x14ac:dyDescent="0.3">
      <c r="M18" s="2"/>
      <c r="N18" s="2"/>
      <c r="O18" s="2"/>
      <c r="P18" s="2" t="s">
        <v>20</v>
      </c>
      <c r="Q18" s="2"/>
      <c r="R18" s="2"/>
      <c r="S18" s="2"/>
      <c r="T18" s="2"/>
      <c r="U18" s="2"/>
      <c r="V18" s="2"/>
      <c r="W18" s="2"/>
      <c r="X18" s="2"/>
    </row>
    <row r="19" spans="1:26" ht="16.5" x14ac:dyDescent="0.3">
      <c r="A19" s="3" t="s">
        <v>39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6" s="6" customFormat="1" x14ac:dyDescent="0.3">
      <c r="A20" s="4" t="s">
        <v>2</v>
      </c>
      <c r="B20" s="5" t="s">
        <v>0</v>
      </c>
      <c r="C20" s="5" t="s">
        <v>1</v>
      </c>
      <c r="D20" s="5" t="s">
        <v>4</v>
      </c>
      <c r="E20" s="5" t="s">
        <v>5</v>
      </c>
      <c r="F20" s="5" t="s">
        <v>6</v>
      </c>
      <c r="G20" s="5" t="s">
        <v>7</v>
      </c>
      <c r="H20" s="5" t="s">
        <v>8</v>
      </c>
      <c r="I20" s="5" t="s">
        <v>9</v>
      </c>
      <c r="J20" s="5" t="s">
        <v>10</v>
      </c>
      <c r="K20" s="5" t="s">
        <v>11</v>
      </c>
      <c r="L20" s="5" t="s">
        <v>12</v>
      </c>
      <c r="M20" s="5" t="s">
        <v>13</v>
      </c>
      <c r="N20" s="5" t="str">
        <f>N3</f>
        <v>2012-13</v>
      </c>
      <c r="O20" s="5" t="str">
        <f>O3</f>
        <v>2013-14</v>
      </c>
      <c r="P20" s="5" t="s">
        <v>19</v>
      </c>
      <c r="Q20" s="5" t="s">
        <v>23</v>
      </c>
      <c r="R20" s="5" t="s">
        <v>25</v>
      </c>
      <c r="S20" s="5" t="s">
        <v>26</v>
      </c>
      <c r="T20" s="5" t="str">
        <f>T3</f>
        <v>2018-19</v>
      </c>
      <c r="U20" s="5" t="str">
        <f>U11</f>
        <v>2019-20</v>
      </c>
      <c r="V20" s="5" t="str">
        <f>V11</f>
        <v>2020-21</v>
      </c>
      <c r="W20" s="5" t="str">
        <f t="shared" ref="W20:X20" si="19">W11</f>
        <v>2021-22</v>
      </c>
      <c r="X20" s="5" t="str">
        <f t="shared" si="19"/>
        <v>2022-23</v>
      </c>
      <c r="Y20" s="5" t="s">
        <v>37</v>
      </c>
      <c r="Z20" s="5" t="s">
        <v>38</v>
      </c>
    </row>
    <row r="21" spans="1:26" x14ac:dyDescent="0.3">
      <c r="A21" s="7" t="s">
        <v>14</v>
      </c>
      <c r="B21" s="8">
        <v>1056775400</v>
      </c>
      <c r="C21" s="8">
        <v>1024444400</v>
      </c>
      <c r="D21" s="8">
        <v>1018914800</v>
      </c>
      <c r="E21" s="8">
        <v>958666900</v>
      </c>
      <c r="F21" s="8">
        <v>979569900</v>
      </c>
      <c r="G21" s="8">
        <v>959689900</v>
      </c>
      <c r="H21" s="8">
        <v>977209500</v>
      </c>
      <c r="I21" s="8">
        <v>1019724600</v>
      </c>
      <c r="J21" s="8">
        <v>879644200</v>
      </c>
      <c r="K21" s="8">
        <v>725088100</v>
      </c>
      <c r="L21" s="8">
        <v>676020100</v>
      </c>
      <c r="M21" s="8">
        <v>683578800</v>
      </c>
      <c r="N21" s="8">
        <v>691836900</v>
      </c>
      <c r="O21" s="8">
        <v>729346600</v>
      </c>
      <c r="P21" s="8">
        <v>713552200</v>
      </c>
      <c r="Q21" s="8">
        <v>746005900</v>
      </c>
      <c r="R21" s="8">
        <v>776225100</v>
      </c>
      <c r="S21" s="8">
        <v>823618300</v>
      </c>
      <c r="T21" s="8">
        <v>837000000</v>
      </c>
      <c r="U21" s="8">
        <v>882931000</v>
      </c>
      <c r="V21" s="8">
        <v>868465400</v>
      </c>
      <c r="W21" s="8">
        <v>923982300</v>
      </c>
      <c r="X21" s="8">
        <v>1054150500</v>
      </c>
      <c r="Y21" s="8">
        <v>1145985900</v>
      </c>
      <c r="Z21" s="8">
        <v>1144178500</v>
      </c>
    </row>
    <row r="22" spans="1:26" x14ac:dyDescent="0.3">
      <c r="A22" s="7" t="s">
        <v>36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81331900</v>
      </c>
      <c r="K22" s="8">
        <v>215285300</v>
      </c>
      <c r="L22" s="8">
        <v>258037600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</row>
    <row r="23" spans="1:26" ht="16.5" x14ac:dyDescent="0.3">
      <c r="A23" s="7" t="s">
        <v>24</v>
      </c>
      <c r="B23" s="8">
        <v>798171400</v>
      </c>
      <c r="C23" s="8">
        <v>868252300</v>
      </c>
      <c r="D23" s="8">
        <v>901497700</v>
      </c>
      <c r="E23" s="8">
        <v>967036900</v>
      </c>
      <c r="F23" s="8">
        <v>1013084900</v>
      </c>
      <c r="G23" s="8">
        <v>1071978000</v>
      </c>
      <c r="H23" s="8">
        <v>1074939500</v>
      </c>
      <c r="I23" s="8">
        <v>1118910100</v>
      </c>
      <c r="J23" s="8">
        <v>1150940600</v>
      </c>
      <c r="K23" s="8">
        <v>1233563000</v>
      </c>
      <c r="L23" s="8">
        <v>1348620300</v>
      </c>
      <c r="M23" s="8">
        <v>1456079400</v>
      </c>
      <c r="N23" s="8">
        <v>1497176900</v>
      </c>
      <c r="O23" s="8">
        <v>1555504100</v>
      </c>
      <c r="P23" s="8">
        <v>1598791800</v>
      </c>
      <c r="Q23" s="8">
        <v>1618848300</v>
      </c>
      <c r="R23" s="8">
        <v>1637615000</v>
      </c>
      <c r="S23" s="8">
        <v>1640559400</v>
      </c>
      <c r="T23" s="8">
        <v>1636578400</v>
      </c>
      <c r="U23" s="8">
        <v>1638873800</v>
      </c>
      <c r="V23" s="8">
        <v>1621646100</v>
      </c>
      <c r="W23" s="8">
        <v>1660081000</v>
      </c>
      <c r="X23" s="8">
        <v>1602566100</v>
      </c>
      <c r="Y23" s="8">
        <v>1820470400</v>
      </c>
      <c r="Z23" s="8">
        <v>1823848700</v>
      </c>
    </row>
    <row r="24" spans="1:26" x14ac:dyDescent="0.3">
      <c r="A24" s="7" t="s">
        <v>35</v>
      </c>
      <c r="B24" s="9">
        <v>96009.74</v>
      </c>
      <c r="C24" s="9">
        <v>97839.02</v>
      </c>
      <c r="D24" s="9">
        <v>99673</v>
      </c>
      <c r="E24" s="9">
        <v>100304</v>
      </c>
      <c r="F24" s="9">
        <v>102726</v>
      </c>
      <c r="G24" s="9">
        <v>103636</v>
      </c>
      <c r="H24" s="9">
        <v>105500</v>
      </c>
      <c r="I24" s="9">
        <v>107394</v>
      </c>
      <c r="J24" s="9">
        <v>109297.71669274569</v>
      </c>
      <c r="K24" s="9">
        <v>113260.11572714895</v>
      </c>
      <c r="L24" s="9">
        <v>117310.38259983063</v>
      </c>
      <c r="M24" s="9">
        <v>116932.86665000001</v>
      </c>
      <c r="N24" s="9">
        <v>115432</v>
      </c>
      <c r="O24" s="9">
        <v>113615.36022100001</v>
      </c>
      <c r="P24" s="9">
        <v>112635.03478100001</v>
      </c>
      <c r="Q24" s="9">
        <v>111679</v>
      </c>
      <c r="R24" s="9">
        <v>111765.918811</v>
      </c>
      <c r="S24" s="9">
        <v>111792.01168999993</v>
      </c>
      <c r="T24" s="9">
        <v>111587.26302999991</v>
      </c>
      <c r="U24" s="9">
        <v>112105.47307999997</v>
      </c>
      <c r="V24" s="9">
        <v>112410.95685000005</v>
      </c>
      <c r="W24" s="9">
        <v>110166.44990999995</v>
      </c>
      <c r="X24" s="9">
        <v>113075.03246000002</v>
      </c>
      <c r="Y24" s="9">
        <v>115353.59919000001</v>
      </c>
      <c r="Z24" s="9">
        <v>117001.22757</v>
      </c>
    </row>
    <row r="25" spans="1:26" x14ac:dyDescent="0.3">
      <c r="A25" s="10" t="s">
        <v>34</v>
      </c>
      <c r="B25" s="11">
        <f t="shared" ref="B25:R25" si="20">(B21+B23+B22)/B24</f>
        <v>19320.402284184915</v>
      </c>
      <c r="C25" s="11">
        <f t="shared" si="20"/>
        <v>19345.008770529384</v>
      </c>
      <c r="D25" s="11">
        <f t="shared" si="20"/>
        <v>19267.128510228446</v>
      </c>
      <c r="E25" s="11">
        <f t="shared" si="20"/>
        <v>19198.674030945924</v>
      </c>
      <c r="F25" s="11">
        <f t="shared" si="20"/>
        <v>19397.764928061057</v>
      </c>
      <c r="G25" s="11">
        <f t="shared" si="20"/>
        <v>19603.881855725809</v>
      </c>
      <c r="H25" s="11">
        <f t="shared" si="20"/>
        <v>19451.649289099525</v>
      </c>
      <c r="I25" s="11">
        <f t="shared" si="20"/>
        <v>19913.912322848577</v>
      </c>
      <c r="J25" s="11">
        <f t="shared" si="20"/>
        <v>19322.605850376123</v>
      </c>
      <c r="K25" s="11">
        <f t="shared" si="20"/>
        <v>19194.191936349027</v>
      </c>
      <c r="L25" s="11">
        <f t="shared" si="20"/>
        <v>19458.448173224999</v>
      </c>
      <c r="M25" s="11">
        <f t="shared" si="20"/>
        <v>18298.176221099253</v>
      </c>
      <c r="N25" s="11">
        <f t="shared" si="20"/>
        <v>18963.665188162729</v>
      </c>
      <c r="O25" s="11">
        <f t="shared" si="20"/>
        <v>20110.403166927437</v>
      </c>
      <c r="P25" s="11">
        <f t="shared" si="20"/>
        <v>20529.527109357816</v>
      </c>
      <c r="Q25" s="11">
        <f t="shared" si="20"/>
        <v>21175.460023818265</v>
      </c>
      <c r="R25" s="11">
        <f t="shared" si="20"/>
        <v>21597.282299283794</v>
      </c>
      <c r="S25" s="11">
        <f t="shared" ref="S25:U25" si="21">(S21+S23+S22)/S24</f>
        <v>22042.52041579843</v>
      </c>
      <c r="T25" s="11">
        <f t="shared" si="21"/>
        <v>22167.210959686192</v>
      </c>
      <c r="U25" s="11">
        <f t="shared" si="21"/>
        <v>22494.930271605976</v>
      </c>
      <c r="V25" s="11">
        <f t="shared" ref="V25" si="22">(V21+V23+V22)/V24</f>
        <v>22151.857521529484</v>
      </c>
      <c r="W25" s="11">
        <f>(W21+W23+W22)/W24</f>
        <v>23455.991384954679</v>
      </c>
      <c r="X25" s="11">
        <f t="shared" ref="X25" si="23">(X21+X23+X22)/X24</f>
        <v>23495.165486154568</v>
      </c>
      <c r="Y25" s="11">
        <v>25716.200628590024</v>
      </c>
      <c r="Z25" s="11">
        <v>25367.487689172114</v>
      </c>
    </row>
    <row r="26" spans="1:26" x14ac:dyDescent="0.3">
      <c r="A26" s="7" t="s">
        <v>3</v>
      </c>
      <c r="B26" s="12">
        <f t="shared" ref="B26:R26" si="24">B23/(B21+B22+B23)</f>
        <v>0.43029341865761328</v>
      </c>
      <c r="C26" s="12">
        <f t="shared" si="24"/>
        <v>0.45873821199138776</v>
      </c>
      <c r="D26" s="12">
        <f t="shared" si="24"/>
        <v>0.46942919815404244</v>
      </c>
      <c r="E26" s="12">
        <f t="shared" si="24"/>
        <v>0.50217323141804049</v>
      </c>
      <c r="F26" s="12">
        <f t="shared" si="24"/>
        <v>0.5084096352263322</v>
      </c>
      <c r="G26" s="12">
        <f t="shared" si="24"/>
        <v>0.52763446230557665</v>
      </c>
      <c r="H26" s="12">
        <f t="shared" si="24"/>
        <v>0.52381162381483992</v>
      </c>
      <c r="I26" s="12">
        <f t="shared" si="24"/>
        <v>0.52318897659333785</v>
      </c>
      <c r="J26" s="12">
        <f t="shared" si="24"/>
        <v>0.54497443009944468</v>
      </c>
      <c r="K26" s="12">
        <f t="shared" si="24"/>
        <v>0.56743288350109966</v>
      </c>
      <c r="L26" s="12">
        <f t="shared" si="24"/>
        <v>0.59080619342719387</v>
      </c>
      <c r="M26" s="12">
        <f t="shared" si="24"/>
        <v>0.68051962691985102</v>
      </c>
      <c r="N26" s="12">
        <f t="shared" si="24"/>
        <v>0.68395041639298937</v>
      </c>
      <c r="O26" s="12">
        <f t="shared" si="24"/>
        <v>0.68079025907469581</v>
      </c>
      <c r="P26" s="12">
        <f t="shared" si="24"/>
        <v>0.69141606958134261</v>
      </c>
      <c r="Q26" s="12">
        <f t="shared" si="24"/>
        <v>0.68454465395794806</v>
      </c>
      <c r="R26" s="12">
        <f t="shared" si="24"/>
        <v>0.67842729102064381</v>
      </c>
      <c r="S26" s="12">
        <f t="shared" ref="S26:U26" si="25">S23/(S21+S22+S23)</f>
        <v>0.66576343094087731</v>
      </c>
      <c r="T26" s="12">
        <f t="shared" si="25"/>
        <v>0.66162382401139985</v>
      </c>
      <c r="U26" s="12">
        <f t="shared" si="25"/>
        <v>0.64988130722885451</v>
      </c>
      <c r="V26" s="12">
        <f t="shared" ref="V26" si="26">V23/(V21+V22+V23)</f>
        <v>0.65123433227789196</v>
      </c>
      <c r="W26" s="12">
        <f>W23/(W21+W22+W23)</f>
        <v>0.64243046987277752</v>
      </c>
      <c r="X26" s="12">
        <f>X23/(X21+X22+X23)</f>
        <v>0.6032130412404545</v>
      </c>
      <c r="Y26" s="12">
        <v>0.6136852243533808</v>
      </c>
      <c r="Z26" s="12">
        <v>0.61449864745174843</v>
      </c>
    </row>
    <row r="27" spans="1:26" ht="6" customHeight="1" x14ac:dyDescent="0.3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8"/>
      <c r="X27" s="23"/>
      <c r="Y27" s="18"/>
      <c r="Z27" s="23"/>
    </row>
    <row r="28" spans="1:26" x14ac:dyDescent="0.3">
      <c r="A28" s="4" t="s">
        <v>32</v>
      </c>
      <c r="B28" s="5" t="s">
        <v>0</v>
      </c>
      <c r="C28" s="5" t="s">
        <v>1</v>
      </c>
      <c r="D28" s="5" t="s">
        <v>4</v>
      </c>
      <c r="E28" s="5" t="s">
        <v>5</v>
      </c>
      <c r="F28" s="5" t="s">
        <v>6</v>
      </c>
      <c r="G28" s="5" t="s">
        <v>7</v>
      </c>
      <c r="H28" s="5" t="s">
        <v>8</v>
      </c>
      <c r="I28" s="5" t="s">
        <v>9</v>
      </c>
      <c r="J28" s="5" t="s">
        <v>10</v>
      </c>
      <c r="K28" s="5" t="s">
        <v>11</v>
      </c>
      <c r="L28" s="5" t="s">
        <v>12</v>
      </c>
      <c r="M28" s="5" t="s">
        <v>13</v>
      </c>
      <c r="N28" s="5" t="str">
        <f>N3</f>
        <v>2012-13</v>
      </c>
      <c r="O28" s="5" t="str">
        <f>O3</f>
        <v>2013-14</v>
      </c>
      <c r="P28" s="5" t="s">
        <v>19</v>
      </c>
      <c r="Q28" s="5" t="s">
        <v>23</v>
      </c>
      <c r="R28" s="5" t="s">
        <v>25</v>
      </c>
      <c r="S28" s="5" t="s">
        <v>26</v>
      </c>
      <c r="T28" s="5" t="str">
        <f>T3</f>
        <v>2018-19</v>
      </c>
      <c r="U28" s="5" t="str">
        <f>U20</f>
        <v>2019-20</v>
      </c>
      <c r="V28" s="5" t="str">
        <f>V20</f>
        <v>2020-21</v>
      </c>
      <c r="W28" s="5" t="str">
        <f t="shared" ref="W28:X28" si="27">W20</f>
        <v>2021-22</v>
      </c>
      <c r="X28" s="5" t="str">
        <f t="shared" si="27"/>
        <v>2022-23</v>
      </c>
      <c r="Y28" s="5" t="s">
        <v>37</v>
      </c>
      <c r="Z28" s="5" t="s">
        <v>38</v>
      </c>
    </row>
    <row r="29" spans="1:26" x14ac:dyDescent="0.3">
      <c r="A29" s="7" t="s">
        <v>14</v>
      </c>
      <c r="B29" s="8">
        <v>357539200</v>
      </c>
      <c r="C29" s="8">
        <v>345668800</v>
      </c>
      <c r="D29" s="8">
        <v>343052400</v>
      </c>
      <c r="E29" s="8">
        <v>321383600</v>
      </c>
      <c r="F29" s="8">
        <v>328644900</v>
      </c>
      <c r="G29" s="8">
        <v>320542800</v>
      </c>
      <c r="H29" s="8">
        <v>327610500</v>
      </c>
      <c r="I29" s="8">
        <v>338220800</v>
      </c>
      <c r="J29" s="8">
        <v>304103200</v>
      </c>
      <c r="K29" s="8">
        <v>267310900</v>
      </c>
      <c r="L29" s="8">
        <v>251341000</v>
      </c>
      <c r="M29" s="8">
        <v>254766300</v>
      </c>
      <c r="N29" s="8">
        <v>258187000</v>
      </c>
      <c r="O29" s="8">
        <v>270168400</v>
      </c>
      <c r="P29" s="8">
        <v>258637600</v>
      </c>
      <c r="Q29" s="8">
        <v>267153000</v>
      </c>
      <c r="R29" s="8">
        <v>280452700</v>
      </c>
      <c r="S29" s="8">
        <v>296447400</v>
      </c>
      <c r="T29" s="8">
        <v>307856800</v>
      </c>
      <c r="U29" s="8">
        <v>321044100</v>
      </c>
      <c r="V29" s="8">
        <v>319331800</v>
      </c>
      <c r="W29" s="8">
        <v>343446000</v>
      </c>
      <c r="X29" s="8">
        <v>360984000</v>
      </c>
      <c r="Y29" s="8">
        <v>405976100</v>
      </c>
      <c r="Z29" s="8">
        <v>389846400</v>
      </c>
    </row>
    <row r="30" spans="1:26" x14ac:dyDescent="0.3">
      <c r="A30" s="7" t="s">
        <v>36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20225100</v>
      </c>
      <c r="K30" s="8">
        <v>48934600</v>
      </c>
      <c r="L30" s="8">
        <v>61765200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</row>
    <row r="31" spans="1:26" ht="16.5" x14ac:dyDescent="0.3">
      <c r="A31" s="7" t="s">
        <v>24</v>
      </c>
      <c r="B31" s="8">
        <v>171862400</v>
      </c>
      <c r="C31" s="8">
        <v>197381900</v>
      </c>
      <c r="D31" s="8">
        <v>207566600</v>
      </c>
      <c r="E31" s="8">
        <v>236368200</v>
      </c>
      <c r="F31" s="8">
        <v>243194000</v>
      </c>
      <c r="G31" s="8">
        <v>250770900</v>
      </c>
      <c r="H31" s="8">
        <v>253693400</v>
      </c>
      <c r="I31" s="8">
        <v>265407600</v>
      </c>
      <c r="J31" s="8">
        <v>286427800</v>
      </c>
      <c r="K31" s="8">
        <v>339353900</v>
      </c>
      <c r="L31" s="8">
        <v>371852000</v>
      </c>
      <c r="M31" s="8">
        <v>382939700</v>
      </c>
      <c r="N31" s="8">
        <v>373298400</v>
      </c>
      <c r="O31" s="8">
        <v>359836700</v>
      </c>
      <c r="P31" s="8">
        <v>352879200</v>
      </c>
      <c r="Q31" s="8">
        <v>351691600</v>
      </c>
      <c r="R31" s="8">
        <v>345229000</v>
      </c>
      <c r="S31" s="8">
        <v>345348600</v>
      </c>
      <c r="T31" s="8">
        <v>356513200</v>
      </c>
      <c r="U31" s="8">
        <v>340702000</v>
      </c>
      <c r="V31" s="8">
        <v>299705400</v>
      </c>
      <c r="W31" s="8">
        <v>281444900</v>
      </c>
      <c r="X31" s="8">
        <v>254447500</v>
      </c>
      <c r="Y31" s="8">
        <v>283548200</v>
      </c>
      <c r="Z31" s="8">
        <v>294847500</v>
      </c>
    </row>
    <row r="32" spans="1:26" x14ac:dyDescent="0.3">
      <c r="A32" s="7" t="s">
        <v>35</v>
      </c>
      <c r="B32" s="9">
        <v>45549.68</v>
      </c>
      <c r="C32" s="9">
        <v>48502</v>
      </c>
      <c r="D32" s="9">
        <v>48729.029999999992</v>
      </c>
      <c r="E32" s="9">
        <v>49013.270000000011</v>
      </c>
      <c r="F32" s="9">
        <v>49237.97</v>
      </c>
      <c r="G32" s="9">
        <v>48314.659999999996</v>
      </c>
      <c r="H32" s="9">
        <v>49300</v>
      </c>
      <c r="I32" s="9">
        <v>49194</v>
      </c>
      <c r="J32" s="9">
        <v>51302.433197021484</v>
      </c>
      <c r="K32" s="9">
        <v>59992.733337402344</v>
      </c>
      <c r="L32" s="9">
        <v>62972.799758911133</v>
      </c>
      <c r="M32" s="9">
        <v>61342.633330000004</v>
      </c>
      <c r="N32" s="9">
        <v>58656.414129999997</v>
      </c>
      <c r="O32" s="9">
        <v>56391.514496000003</v>
      </c>
      <c r="P32" s="9">
        <v>54191.748467000005</v>
      </c>
      <c r="Q32" s="9">
        <v>57269</v>
      </c>
      <c r="R32" s="9">
        <v>56505.047882999992</v>
      </c>
      <c r="S32" s="9">
        <v>57354.572589999952</v>
      </c>
      <c r="T32" s="9">
        <v>58713</v>
      </c>
      <c r="U32" s="9">
        <v>58207.408879999901</v>
      </c>
      <c r="V32" s="9">
        <v>52063.572109999928</v>
      </c>
      <c r="W32" s="9">
        <v>47605.900990000053</v>
      </c>
      <c r="X32" s="9">
        <v>45374.164930000006</v>
      </c>
      <c r="Y32" s="9">
        <v>47314.667050000004</v>
      </c>
      <c r="Z32" s="9">
        <v>49111.870829999993</v>
      </c>
    </row>
    <row r="33" spans="1:26" x14ac:dyDescent="0.3">
      <c r="A33" s="10" t="s">
        <v>34</v>
      </c>
      <c r="B33" s="11">
        <f t="shared" ref="B33:R33" si="28">(B29+B31+B30)/B32</f>
        <v>11622.509751989475</v>
      </c>
      <c r="C33" s="11">
        <f t="shared" si="28"/>
        <v>11196.459939796297</v>
      </c>
      <c r="D33" s="11">
        <f t="shared" si="28"/>
        <v>11299.609288344136</v>
      </c>
      <c r="E33" s="11">
        <f t="shared" si="28"/>
        <v>11379.608012279121</v>
      </c>
      <c r="F33" s="11">
        <f t="shared" si="28"/>
        <v>11613.77895961186</v>
      </c>
      <c r="G33" s="11">
        <f t="shared" si="28"/>
        <v>11824.851918651608</v>
      </c>
      <c r="H33" s="11">
        <f t="shared" si="28"/>
        <v>11791.154158215009</v>
      </c>
      <c r="I33" s="11">
        <f t="shared" si="28"/>
        <v>12270.366304833922</v>
      </c>
      <c r="J33" s="11">
        <f t="shared" si="28"/>
        <v>11905.012334492143</v>
      </c>
      <c r="K33" s="11">
        <f t="shared" si="28"/>
        <v>10927.980165745639</v>
      </c>
      <c r="L33" s="11">
        <f t="shared" si="28"/>
        <v>10877.048545123216</v>
      </c>
      <c r="M33" s="11">
        <f t="shared" si="28"/>
        <v>10395.804115049717</v>
      </c>
      <c r="N33" s="11">
        <f t="shared" si="28"/>
        <v>10765.837110336155</v>
      </c>
      <c r="O33" s="11">
        <f t="shared" si="28"/>
        <v>11171.984041050855</v>
      </c>
      <c r="P33" s="11">
        <f t="shared" si="28"/>
        <v>11284.315736230255</v>
      </c>
      <c r="Q33" s="11">
        <f t="shared" si="28"/>
        <v>10805.926417433515</v>
      </c>
      <c r="R33" s="11">
        <f t="shared" si="28"/>
        <v>11073.02309159252</v>
      </c>
      <c r="S33" s="11">
        <f t="shared" ref="S33:T33" si="29">(S29+S31+S30)/S32</f>
        <v>11189.970930267211</v>
      </c>
      <c r="T33" s="11">
        <f t="shared" si="29"/>
        <v>11315.551922061553</v>
      </c>
      <c r="U33" s="11">
        <f t="shared" ref="U33:V33" si="30">(U29+U31+U30)/U32</f>
        <v>11368.760656641707</v>
      </c>
      <c r="V33" s="11">
        <f t="shared" si="30"/>
        <v>11890.025499827367</v>
      </c>
      <c r="W33" s="11">
        <f t="shared" ref="W33:X33" si="31">(W29+W31+W30)/W32</f>
        <v>13126.332807591702</v>
      </c>
      <c r="X33" s="11">
        <f t="shared" si="31"/>
        <v>13563.478268954224</v>
      </c>
      <c r="Y33" s="11">
        <v>14573.161833123371</v>
      </c>
      <c r="Z33" s="11">
        <v>13941.51532874929</v>
      </c>
    </row>
    <row r="34" spans="1:26" x14ac:dyDescent="0.3">
      <c r="A34" s="7" t="s">
        <v>3</v>
      </c>
      <c r="B34" s="12">
        <f t="shared" ref="B34:R34" si="32">B31/(B29+B30+B31)</f>
        <v>0.32463521077382462</v>
      </c>
      <c r="C34" s="12">
        <f t="shared" si="32"/>
        <v>0.36346864114160982</v>
      </c>
      <c r="D34" s="12">
        <f t="shared" si="32"/>
        <v>0.37696955608142835</v>
      </c>
      <c r="E34" s="12">
        <f t="shared" si="32"/>
        <v>0.42378742659369273</v>
      </c>
      <c r="F34" s="12">
        <f t="shared" si="32"/>
        <v>0.42528411410976064</v>
      </c>
      <c r="G34" s="12">
        <f t="shared" si="32"/>
        <v>0.43893731237321981</v>
      </c>
      <c r="H34" s="12">
        <f t="shared" si="32"/>
        <v>0.43642129357810949</v>
      </c>
      <c r="I34" s="12">
        <f t="shared" si="32"/>
        <v>0.43968706575104816</v>
      </c>
      <c r="J34" s="12">
        <f t="shared" si="32"/>
        <v>0.468972475264676</v>
      </c>
      <c r="K34" s="12">
        <f t="shared" si="32"/>
        <v>0.51762387213899219</v>
      </c>
      <c r="L34" s="12">
        <f t="shared" si="32"/>
        <v>0.54288276277296921</v>
      </c>
      <c r="M34" s="12">
        <f t="shared" si="32"/>
        <v>0.60049568296362277</v>
      </c>
      <c r="N34" s="12">
        <f t="shared" si="32"/>
        <v>0.59114335818373631</v>
      </c>
      <c r="O34" s="12">
        <f t="shared" si="32"/>
        <v>0.57116474136479212</v>
      </c>
      <c r="P34" s="12">
        <f t="shared" si="32"/>
        <v>0.57705560991946581</v>
      </c>
      <c r="Q34" s="12">
        <f t="shared" si="32"/>
        <v>0.56830357734397297</v>
      </c>
      <c r="R34" s="12">
        <f t="shared" si="32"/>
        <v>0.55176457933802447</v>
      </c>
      <c r="S34" s="12">
        <f t="shared" ref="S34:T34" si="33">S31/(S29+S30+S31)</f>
        <v>0.53809715236617239</v>
      </c>
      <c r="T34" s="12">
        <f t="shared" si="33"/>
        <v>0.53661845056218671</v>
      </c>
      <c r="U34" s="12">
        <f t="shared" ref="U34:V34" si="34">U31/(U29+U30+U31)</f>
        <v>0.51485305315739682</v>
      </c>
      <c r="V34" s="12">
        <f t="shared" si="34"/>
        <v>0.48414764088490964</v>
      </c>
      <c r="W34" s="12">
        <f t="shared" ref="W34:X34" si="35">W31/(W29+W30+W31)</f>
        <v>0.4503904601587253</v>
      </c>
      <c r="X34" s="12">
        <f t="shared" si="35"/>
        <v>0.4134456881066374</v>
      </c>
      <c r="Y34" s="12">
        <v>0.41122292571849894</v>
      </c>
      <c r="Z34" s="12">
        <v>0.43062673699882531</v>
      </c>
    </row>
    <row r="36" spans="1:26" x14ac:dyDescent="0.3">
      <c r="A36" s="1" t="s">
        <v>15</v>
      </c>
      <c r="J36" s="15"/>
    </row>
    <row r="37" spans="1:26" x14ac:dyDescent="0.3">
      <c r="A37" s="1" t="s">
        <v>21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6" x14ac:dyDescent="0.3">
      <c r="A38" s="1" t="s">
        <v>22</v>
      </c>
    </row>
    <row r="39" spans="1:26" ht="12.7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</sheetData>
  <mergeCells count="5">
    <mergeCell ref="J2:L2"/>
    <mergeCell ref="B2:D2"/>
    <mergeCell ref="E2:I2"/>
    <mergeCell ref="M2:W2"/>
    <mergeCell ref="A1:Z1"/>
  </mergeCells>
  <phoneticPr fontId="0" type="noConversion"/>
  <pageMargins left="0.32" right="0.3" top="0.51" bottom="1" header="0.5" footer="0.5"/>
  <pageSetup paperSize="5" scale="41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Deaton</dc:creator>
  <cp:lastModifiedBy>Julia Ahrns Hoffman</cp:lastModifiedBy>
  <cp:lastPrinted>2012-05-01T15:02:24Z</cp:lastPrinted>
  <dcterms:created xsi:type="dcterms:W3CDTF">2002-04-08T20:17:47Z</dcterms:created>
  <dcterms:modified xsi:type="dcterms:W3CDTF">2025-06-26T16:26:43Z</dcterms:modified>
</cp:coreProperties>
</file>