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H:\Vet_Reconnect\Veteran Data\"/>
    </mc:Choice>
  </mc:AlternateContent>
  <xr:revisionPtr revIDLastSave="0" documentId="13_ncr:1_{10F6D453-A12F-4BD9-8965-E7239932D1FD}" xr6:coauthVersionLast="47" xr6:coauthVersionMax="47" xr10:uidLastSave="{00000000-0000-0000-0000-000000000000}"/>
  <bookViews>
    <workbookView xWindow="-28920" yWindow="-120" windowWidth="29040" windowHeight="17520" tabRatio="769" firstSheet="1" activeTab="4" xr2:uid="{00000000-000D-0000-FFFF-FFFF00000000}"/>
  </bookViews>
  <sheets>
    <sheet name="Cover-Instructions" sheetId="7" r:id="rId1"/>
    <sheet name="1. Number of Vets" sheetId="1" r:id="rId2"/>
    <sheet name="2. Student Vet rates" sheetId="10" state="hidden" r:id="rId3"/>
    <sheet name="3. Mil Dep rates" sheetId="11" state="hidden" r:id="rId4"/>
    <sheet name="2. Programs of Study" sheetId="2" r:id="rId5"/>
    <sheet name="3. Degree Completion" sheetId="3" r:id="rId6"/>
    <sheet name="4. Full- vs. Part-Time" sheetId="6" r:id="rId7"/>
    <sheet name="Sheet1" sheetId="12" state="hidden" r:id="rId8"/>
    <sheet name="Calculation sheet-do not touch" sheetId="9" state="hidden" r:id="rId9"/>
  </sheets>
  <definedNames>
    <definedName name="_xlnm._FilterDatabase" localSheetId="4" hidden="1">'2. Programs of Study'!$A$3:$E$3</definedName>
    <definedName name="_xlnm.Print_Area" localSheetId="4">'2. Programs of Study'!$C$1:$F$120</definedName>
    <definedName name="_xlnm.Print_Area" localSheetId="0">'Cover-Instructions'!$A$1:$B$90</definedName>
    <definedName name="_xlnm.Print_Titles" localSheetId="4">'2. Programs of Study'!$1:$3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8" i="1" l="1"/>
  <c r="O19" i="1"/>
  <c r="O20" i="1"/>
  <c r="O21" i="1"/>
  <c r="O17" i="1"/>
  <c r="P18" i="1"/>
  <c r="Q18" i="1" s="1"/>
  <c r="P19" i="1"/>
  <c r="Q19" i="1" s="1"/>
  <c r="P20" i="1"/>
  <c r="Q20" i="1" s="1"/>
  <c r="P21" i="1"/>
  <c r="Q21" i="1" s="1"/>
  <c r="P17" i="1"/>
  <c r="Q17" i="1" s="1"/>
  <c r="C50" i="9" a="1"/>
  <c r="C50" i="9" s="1"/>
  <c r="D9" i="9"/>
  <c r="C9" i="9"/>
  <c r="B9" i="9"/>
  <c r="D8" i="9"/>
  <c r="C8" i="9"/>
  <c r="B8" i="9"/>
  <c r="D7" i="9"/>
  <c r="C7" i="9"/>
  <c r="B7" i="9"/>
  <c r="D6" i="9"/>
  <c r="C6" i="9"/>
  <c r="B6" i="9"/>
  <c r="D5" i="9"/>
  <c r="C5" i="9"/>
  <c r="B5" i="9"/>
  <c r="D10" i="9" l="1"/>
  <c r="B10" i="9"/>
  <c r="C10" i="9"/>
  <c r="B45" i="9" l="1"/>
  <c r="C45" i="9"/>
  <c r="D45" i="9"/>
  <c r="B42" i="9"/>
  <c r="C42" i="9"/>
  <c r="D42" i="9"/>
  <c r="B37" i="9" l="1"/>
  <c r="C37" i="9"/>
  <c r="D37" i="9"/>
  <c r="B38" i="9"/>
  <c r="C38" i="9"/>
  <c r="D38" i="9"/>
  <c r="B39" i="9"/>
  <c r="C39" i="9"/>
  <c r="D39" i="9"/>
  <c r="B40" i="9"/>
  <c r="C40" i="9"/>
  <c r="D40" i="9"/>
  <c r="B41" i="9"/>
  <c r="C41" i="9"/>
  <c r="D41" i="9"/>
  <c r="B43" i="9"/>
  <c r="C43" i="9"/>
  <c r="D43" i="9"/>
  <c r="B44" i="9"/>
  <c r="C44" i="9"/>
  <c r="D44" i="9"/>
  <c r="A109" i="9" l="1"/>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B28" i="9" l="1"/>
  <c r="C28" i="9"/>
  <c r="B29" i="9"/>
  <c r="C29" i="9"/>
  <c r="B30" i="9"/>
  <c r="C30" i="9"/>
  <c r="B22" i="9"/>
  <c r="C22" i="9"/>
  <c r="B23" i="9"/>
  <c r="C23" i="9"/>
  <c r="B24" i="9"/>
  <c r="C24" i="9"/>
  <c r="B16" i="9"/>
  <c r="C16" i="9"/>
  <c r="B17" i="9"/>
  <c r="C17" i="9"/>
  <c r="B18" i="9"/>
  <c r="C18"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<sst xmlns="http://schemas.openxmlformats.org/spreadsheetml/2006/main" count="1736" uniqueCount="798">
  <si>
    <t>Bachelors</t>
  </si>
  <si>
    <t>Associate</t>
  </si>
  <si>
    <t>Diploma</t>
  </si>
  <si>
    <t>Masters</t>
  </si>
  <si>
    <t>Doctoral/Professional</t>
  </si>
  <si>
    <t>Undergraduate</t>
  </si>
  <si>
    <t>Graduate</t>
  </si>
  <si>
    <t xml:space="preserve">Summary </t>
  </si>
  <si>
    <t>Other</t>
  </si>
  <si>
    <t>c</t>
  </si>
  <si>
    <t>Credential</t>
  </si>
  <si>
    <t>NOTE: Each identified student will be listed only once on this table; (unduplicated)</t>
  </si>
  <si>
    <t>Calculation sheet</t>
  </si>
  <si>
    <t>VETS campuses</t>
  </si>
  <si>
    <t>Austin Peay State University</t>
  </si>
  <si>
    <t>Bryan College</t>
  </si>
  <si>
    <t>Cleveland State Community College</t>
  </si>
  <si>
    <t>Christian Brothers University</t>
  </si>
  <si>
    <t>Columbia State Community College</t>
  </si>
  <si>
    <t>East Tennessee State University</t>
  </si>
  <si>
    <t>Jackson State Community College</t>
  </si>
  <si>
    <t>Lane College</t>
  </si>
  <si>
    <t>Lipscomb University</t>
  </si>
  <si>
    <t>Maryville College</t>
  </si>
  <si>
    <t>Middle Tennessee State University</t>
  </si>
  <si>
    <t>Northeast State Community College</t>
  </si>
  <si>
    <t>Pellissippi State Community College</t>
  </si>
  <si>
    <t>Tennessee State University</t>
  </si>
  <si>
    <t>Tennessee Tech University</t>
  </si>
  <si>
    <t>The University of Memphis</t>
  </si>
  <si>
    <t>The University of Tennessee Chattanooga</t>
  </si>
  <si>
    <t>The University of Tennessee Health Science Center</t>
  </si>
  <si>
    <t>The University of Tennessee Knoxville</t>
  </si>
  <si>
    <t>The University of Tennessee Martin</t>
  </si>
  <si>
    <t>Volunteer State Community College</t>
  </si>
  <si>
    <t>Walters State Community College</t>
  </si>
  <si>
    <t>Step 1:
 Identify your Higher Education Institution:</t>
  </si>
  <si>
    <t>Full-Time</t>
  </si>
  <si>
    <t>Part-Time</t>
  </si>
  <si>
    <t>Category</t>
  </si>
  <si>
    <t>4-Full Time vs. Part Time</t>
  </si>
  <si>
    <t>3-Degree Completion</t>
  </si>
  <si>
    <t>08</t>
  </si>
  <si>
    <t>02</t>
  </si>
  <si>
    <t>01</t>
  </si>
  <si>
    <t>03</t>
  </si>
  <si>
    <t>04</t>
  </si>
  <si>
    <t>05</t>
  </si>
  <si>
    <t>09</t>
  </si>
  <si>
    <t>10</t>
  </si>
  <si>
    <t>11</t>
  </si>
  <si>
    <t>12</t>
  </si>
  <si>
    <t>13</t>
  </si>
  <si>
    <t>14</t>
  </si>
  <si>
    <t>15</t>
  </si>
  <si>
    <t>16</t>
  </si>
  <si>
    <t>22</t>
  </si>
  <si>
    <t>19</t>
  </si>
  <si>
    <t>23</t>
  </si>
  <si>
    <t>24</t>
  </si>
  <si>
    <t>25</t>
  </si>
  <si>
    <t>26</t>
  </si>
  <si>
    <t>27</t>
  </si>
  <si>
    <t>28</t>
  </si>
  <si>
    <t>06</t>
  </si>
  <si>
    <t>07</t>
  </si>
  <si>
    <t>17</t>
  </si>
  <si>
    <t>18</t>
  </si>
  <si>
    <t>20</t>
  </si>
  <si>
    <t>21</t>
  </si>
  <si>
    <t>29</t>
  </si>
  <si>
    <t>30</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</si>
  <si>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</si>
  <si>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</si>
  <si>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</si>
  <si>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</si>
  <si>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</si>
  <si>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</si>
  <si>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</si>
  <si>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</si>
  <si>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</si>
  <si>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</si>
  <si>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</si>
  <si>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</si>
  <si>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</si>
  <si>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</si>
  <si>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</si>
  <si>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</si>
  <si>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</si>
  <si>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</si>
  <si>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</si>
  <si>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</si>
  <si>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</si>
  <si>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</si>
  <si>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</si>
  <si>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</si>
  <si>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</si>
  <si>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</si>
  <si>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</si>
  <si>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</si>
  <si>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</si>
  <si>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31</t>
  </si>
  <si>
    <t>2- Programs of study calculations</t>
  </si>
  <si>
    <t>CIP 1st 2 digits</t>
  </si>
  <si>
    <t>TCAT Certificate</t>
  </si>
  <si>
    <t>Community College Certificate</t>
  </si>
  <si>
    <t>4-year University Certificate</t>
  </si>
  <si>
    <t>UG</t>
  </si>
  <si>
    <t>Veterans</t>
  </si>
  <si>
    <t>Military Dependents</t>
  </si>
  <si>
    <t>Reserve / National Guard</t>
  </si>
  <si>
    <t>Active Duty Service Member</t>
  </si>
  <si>
    <t>Definition</t>
  </si>
  <si>
    <t>Possible Codes</t>
  </si>
  <si>
    <t>The term “veteran” means a person who served in the active military, naval, or air service, and who was discharged or released therefrom under conditions other than dishonorable.</t>
  </si>
  <si>
    <t>Military dependents are the spouse(s), children, and possibly other familial relationship categories of a sponsoring military member for purposes of pay as well as special benefits, privileges and rights.</t>
  </si>
  <si>
    <t>The National Guard is part of the reserve components of the United States Army and the United States Air Force. There are also Reserve components in the Navy, Marine Corps, and Coast Guard. The majority of Reserve / National Guard individuals are in higher education or hold a civilian job full-time while serving part-time as a National Guard member.</t>
  </si>
  <si>
    <t>A person who is active duty is in the military full time. They work for the military full time, may live on a military base, and can be deployed at any time.</t>
  </si>
  <si>
    <t>Reserves; Chapter 1606 (Active Guard/Reserve); Chapter 1607 (REAP - Reserve); ROTC</t>
  </si>
  <si>
    <t>Veteran; Veteran GI Bill; Chapter 30 (Montgomery GI Bill); Chapter 31 (VocRehab); Chapter 32 (Post Vietnam Vet); Chapter 33 (Post 9-11 Vet); Chapter 34 (Vietnam Era); Other Veteran; Veteran No Benefits; VRAP; Section 901</t>
  </si>
  <si>
    <t>Dependent; Dependent Special Code; Other Veteran Dependent; Chapter 33 (Post 9-11 Vet-Transfer); Chapter 35 (DEA); Section 156 (Restored Entitlement Program for Survivors)</t>
  </si>
  <si>
    <t xml:space="preserve">Active Duty; Active Duty GI Bill; Tuition Assistance; In Service; </t>
  </si>
  <si>
    <t>Student Veterans Enrollment by Course load (Spring 2020)</t>
  </si>
  <si>
    <t>Student Veterans Enrollment by Course load (Summer 2020)</t>
  </si>
  <si>
    <t>Student Veterans Enrollment by Course load (Fall 2020)</t>
  </si>
  <si>
    <t>Spring 2020</t>
  </si>
  <si>
    <t>Summer 2020</t>
  </si>
  <si>
    <t>Fall 2020</t>
  </si>
  <si>
    <t>Nashville State Community College</t>
  </si>
  <si>
    <t>Dyersburg State Community College</t>
  </si>
  <si>
    <t>Grad</t>
  </si>
  <si>
    <t>Reserve/National Guard</t>
  </si>
  <si>
    <t>Active Duty</t>
  </si>
  <si>
    <t>Military-Affiliated</t>
  </si>
  <si>
    <t>Unverified</t>
  </si>
  <si>
    <t>Unverified (Unknown Mil Experience)</t>
  </si>
  <si>
    <t>Total Count</t>
  </si>
  <si>
    <t>Countif Undergrad</t>
  </si>
  <si>
    <t>CountifGrad</t>
  </si>
  <si>
    <t>Helpful Definitions and Examples</t>
  </si>
  <si>
    <t>FT-Freshmen</t>
  </si>
  <si>
    <t>Fall</t>
  </si>
  <si>
    <t>Spring</t>
  </si>
  <si>
    <t>TR-Transfer</t>
  </si>
  <si>
    <t>Classification
(Undergraduate)</t>
  </si>
  <si>
    <t>Number of
Student Veterans
(Starting Cohort)</t>
  </si>
  <si>
    <t>Starting 
Semester</t>
  </si>
  <si>
    <t>Starting 
Year</t>
  </si>
  <si>
    <t>Cohort Type
(First-Time ___)</t>
  </si>
  <si>
    <t>Retention (Cohort Retained)</t>
  </si>
  <si>
    <t>Year1</t>
  </si>
  <si>
    <t>Year2</t>
  </si>
  <si>
    <t>Year3</t>
  </si>
  <si>
    <t>Year4</t>
  </si>
  <si>
    <t>Year5</t>
  </si>
  <si>
    <t>Anytime</t>
  </si>
  <si>
    <t>Year6</t>
  </si>
  <si>
    <t>Student Veterans Retention &amp; Graduation Rates</t>
  </si>
  <si>
    <t>Military Dependents Retention &amp; Graduation Rates</t>
  </si>
  <si>
    <t>Using the number of military dependents as a cohort by how the student entered, indicate how many persisted and/or graduated that next year.</t>
  </si>
  <si>
    <t>(First-Time Freshmen and First-Time Transfer Cohorts 2011 - 2021)</t>
  </si>
  <si>
    <r>
      <t xml:space="preserve">Enter the number of </t>
    </r>
    <r>
      <rPr>
        <b/>
        <sz val="11"/>
        <color theme="1"/>
        <rFont val="Open Sans"/>
        <family val="2"/>
      </rPr>
      <t xml:space="preserve">student veterans </t>
    </r>
    <r>
      <rPr>
        <sz val="11"/>
        <color theme="1"/>
        <rFont val="Open Sans"/>
        <family val="2"/>
      </rPr>
      <t xml:space="preserve">awarded a credential 
within the given semester, by award type. </t>
    </r>
    <r>
      <rPr>
        <i/>
        <sz val="11"/>
        <color theme="1"/>
        <rFont val="Open Sans"/>
        <family val="2"/>
      </rPr>
      <t>Do not count dependents.</t>
    </r>
  </si>
  <si>
    <t>Using the number of student veterans as a cohort by how the student entered, indicate how many persisted and/or graduated the following years.</t>
  </si>
  <si>
    <t>TCAT Dickson/Clarkville Campus</t>
  </si>
  <si>
    <t>Southwest Tennessee Community College</t>
  </si>
  <si>
    <t>Graduation (Student Obtained Associates or Bachelors Degree)*</t>
  </si>
  <si>
    <t xml:space="preserve">*In columns L-Q, Tennessee Colleges of Applied Technology should indicate when the student graduates with a TCAT Diploma and/or a TCAT Certificate. </t>
  </si>
  <si>
    <t>Roane State Community College</t>
  </si>
  <si>
    <t>Motlow State Community College</t>
  </si>
  <si>
    <t>Chattanooga State Community College/TCAT Chattanooga</t>
  </si>
  <si>
    <t>Student Identification Code</t>
  </si>
  <si>
    <t>TCAT Crossville</t>
  </si>
  <si>
    <t>TCAT McMinnville</t>
  </si>
  <si>
    <t>Number of Undergraduate Students, by type of military population (unduplicated)</t>
  </si>
  <si>
    <t>Chattanooga 
State CC</t>
  </si>
  <si>
    <t>Cleveland 
State CC</t>
  </si>
  <si>
    <t>Columbia 
State CC</t>
  </si>
  <si>
    <t>Dyersburg
State CC</t>
  </si>
  <si>
    <t>Jackson
State CC</t>
  </si>
  <si>
    <t>Motlow
State CC</t>
  </si>
  <si>
    <t>Nashville
State CC</t>
  </si>
  <si>
    <t>Northeast 
State CC</t>
  </si>
  <si>
    <t>Pellissippi
State CC</t>
  </si>
  <si>
    <t>Roane
State CC</t>
  </si>
  <si>
    <t>Southwest
TN CC</t>
  </si>
  <si>
    <t>Volunteer
State CC</t>
  </si>
  <si>
    <t>Walters
State CC</t>
  </si>
  <si>
    <t>Military Dependent</t>
  </si>
  <si>
    <t>Institution</t>
  </si>
  <si>
    <t>Associates</t>
  </si>
  <si>
    <t xml:space="preserve">   </t>
  </si>
  <si>
    <t>Chattanooga</t>
  </si>
  <si>
    <t>Cleveland</t>
  </si>
  <si>
    <t>Columbia</t>
  </si>
  <si>
    <t>Dyersburg</t>
  </si>
  <si>
    <t>Jackson</t>
  </si>
  <si>
    <t>Motlow</t>
  </si>
  <si>
    <t>Nashville</t>
  </si>
  <si>
    <t>Northeast</t>
  </si>
  <si>
    <t>Pellissippi</t>
  </si>
  <si>
    <t>Roane</t>
  </si>
  <si>
    <t>Southwest</t>
  </si>
  <si>
    <t>Vol State</t>
  </si>
  <si>
    <t>Walters State</t>
  </si>
  <si>
    <t>TCAT Diploma</t>
  </si>
  <si>
    <t>TCAT Dickson</t>
  </si>
  <si>
    <r>
      <t xml:space="preserve">Enter the number of </t>
    </r>
    <r>
      <rPr>
        <b/>
        <sz val="11"/>
        <color theme="1"/>
        <rFont val="Open Sans"/>
        <family val="2"/>
      </rPr>
      <t xml:space="preserve">military dependents </t>
    </r>
    <r>
      <rPr>
        <sz val="11"/>
        <color theme="1"/>
        <rFont val="Open Sans"/>
        <family val="2"/>
      </rPr>
      <t xml:space="preserve">awarded a credential 
within the given semester, by award type. </t>
    </r>
    <r>
      <rPr>
        <i/>
        <sz val="11"/>
        <color theme="1"/>
        <rFont val="Open Sans"/>
        <family val="2"/>
      </rPr>
      <t>Do not count student veterans.</t>
    </r>
  </si>
  <si>
    <t>TBR
VETS Total</t>
  </si>
  <si>
    <t>Veterans No Benefits</t>
  </si>
  <si>
    <t>Community Colleges</t>
  </si>
  <si>
    <t>Tennessee Colleges of Applied Technology</t>
  </si>
  <si>
    <t>Crossville</t>
  </si>
  <si>
    <t>Dickson</t>
  </si>
  <si>
    <t>Harriman</t>
  </si>
  <si>
    <t>Hartsville</t>
  </si>
  <si>
    <t>Jacksboro</t>
  </si>
  <si>
    <t>Knoxville</t>
  </si>
  <si>
    <t>Livingston</t>
  </si>
  <si>
    <t>McMinnville</t>
  </si>
  <si>
    <t>CC VETS
Total</t>
  </si>
  <si>
    <t>TCAT
VETS Total</t>
  </si>
  <si>
    <t>TCAT Harriman</t>
  </si>
  <si>
    <t>TCAT Hartsville</t>
  </si>
  <si>
    <t>TCAT Jacksboro</t>
  </si>
  <si>
    <t>TCAT Jackson</t>
  </si>
  <si>
    <t>TCAT Knoxville</t>
  </si>
  <si>
    <t>TCAT Livingston</t>
  </si>
  <si>
    <t>TCAT Nashville</t>
  </si>
  <si>
    <r>
      <t xml:space="preserve"> (</t>
    </r>
    <r>
      <rPr>
        <b/>
        <i/>
        <sz val="11"/>
        <color theme="1"/>
        <rFont val="Open Sans"/>
        <family val="2"/>
      </rPr>
      <t>Leading Academic Year</t>
    </r>
    <r>
      <rPr>
        <b/>
        <sz val="11"/>
        <color theme="1"/>
        <rFont val="Open Sans"/>
        <family val="2"/>
      </rPr>
      <t>)</t>
    </r>
  </si>
  <si>
    <r>
      <t xml:space="preserve">Number of 
</t>
    </r>
    <r>
      <rPr>
        <b/>
        <i/>
        <sz val="10"/>
        <color theme="3"/>
        <rFont val="Open Sans"/>
        <family val="2"/>
      </rPr>
      <t xml:space="preserve">Military Dependents </t>
    </r>
    <r>
      <rPr>
        <b/>
        <i/>
        <sz val="10"/>
        <color theme="1"/>
        <rFont val="Open Sans"/>
        <family val="2"/>
      </rPr>
      <t xml:space="preserve">
</t>
    </r>
    <r>
      <rPr>
        <b/>
        <sz val="10"/>
        <color theme="1"/>
        <rFont val="Open Sans"/>
        <family val="2"/>
      </rPr>
      <t>in Program</t>
    </r>
  </si>
  <si>
    <r>
      <t>Number of</t>
    </r>
    <r>
      <rPr>
        <b/>
        <i/>
        <sz val="10"/>
        <color theme="1"/>
        <rFont val="Open Sans"/>
        <family val="2"/>
      </rPr>
      <t xml:space="preserve"> 
</t>
    </r>
    <r>
      <rPr>
        <b/>
        <i/>
        <sz val="10"/>
        <color theme="6" tint="-0.499984740745262"/>
        <rFont val="Open Sans"/>
        <family val="2"/>
      </rPr>
      <t>Student Veterans</t>
    </r>
    <r>
      <rPr>
        <b/>
        <i/>
        <sz val="10"/>
        <color theme="1"/>
        <rFont val="Open Sans"/>
        <family val="2"/>
      </rPr>
      <t xml:space="preserve">
</t>
    </r>
    <r>
      <rPr>
        <b/>
        <sz val="10"/>
        <color theme="1"/>
        <rFont val="Open Sans"/>
        <family val="2"/>
      </rPr>
      <t xml:space="preserve"> in Program</t>
    </r>
  </si>
  <si>
    <t xml:space="preserve">NOTE: Each identified student will be listed only once on this table; (unduplicated). TCAT Chattanooga is included in Chattanooga State CC. </t>
  </si>
  <si>
    <t>Number of Students Enrolled Academic year 2025-26</t>
  </si>
  <si>
    <r>
      <t>Programs of Study Pursued by Students (</t>
    </r>
    <r>
      <rPr>
        <b/>
        <i/>
        <sz val="11"/>
        <color theme="1"/>
        <rFont val="Open Sans"/>
        <family val="2"/>
      </rPr>
      <t>Leading Academic Year 2025-26</t>
    </r>
    <r>
      <rPr>
        <b/>
        <sz val="11"/>
        <color theme="1"/>
        <rFont val="Open Sans"/>
        <family val="2"/>
      </rPr>
      <t xml:space="preserve">)
</t>
    </r>
    <r>
      <rPr>
        <b/>
        <sz val="10"/>
        <color theme="1"/>
        <rFont val="Open Sans"/>
        <family val="2"/>
      </rPr>
      <t xml:space="preserve">(Reference NCES website for federal CIP code list: </t>
    </r>
    <r>
      <rPr>
        <b/>
        <u/>
        <sz val="10"/>
        <color theme="3" tint="0.39994506668294322"/>
        <rFont val="Open Sans"/>
        <family val="2"/>
      </rPr>
      <t>https://nces.ed.gov/ipeds/cipcode/cipdetail.aspx?y=55&amp;cipid=87977</t>
    </r>
    <r>
      <rPr>
        <b/>
        <sz val="10"/>
        <color theme="1"/>
        <rFont val="Open Sans"/>
        <family val="2"/>
      </rPr>
      <t>)</t>
    </r>
    <r>
      <rPr>
        <b/>
        <sz val="11"/>
        <color theme="1"/>
        <rFont val="Open Sans"/>
        <family val="2"/>
      </rPr>
      <t xml:space="preserve">
</t>
    </r>
    <r>
      <rPr>
        <b/>
        <sz val="10"/>
        <color theme="1"/>
        <rFont val="Open Sans"/>
        <family val="2"/>
      </rPr>
      <t xml:space="preserve">Separate out student veterans and military </t>
    </r>
    <r>
      <rPr>
        <b/>
        <i/>
        <sz val="10"/>
        <color theme="1"/>
        <rFont val="Open Sans"/>
        <family val="2"/>
      </rPr>
      <t>dependents</t>
    </r>
    <r>
      <rPr>
        <b/>
        <sz val="10"/>
        <color theme="1"/>
        <rFont val="Open Sans"/>
        <family val="2"/>
      </rPr>
      <t xml:space="preserve">; list the most recent degree(s)/certificate(s) 
pursued in Academic Year year 2025-26; double majors will count as two. </t>
    </r>
  </si>
  <si>
    <r>
      <t xml:space="preserve">Number of </t>
    </r>
    <r>
      <rPr>
        <b/>
        <i/>
        <sz val="11"/>
        <color theme="6" tint="-0.499984740745262"/>
        <rFont val="Open Sans"/>
        <family val="2"/>
      </rPr>
      <t>Student Veterans</t>
    </r>
    <r>
      <rPr>
        <b/>
        <i/>
        <sz val="11"/>
        <color theme="6" tint="-0.249977111117893"/>
        <rFont val="Open Sans"/>
        <family val="2"/>
      </rPr>
      <t xml:space="preserve"> </t>
    </r>
    <r>
      <rPr>
        <b/>
        <sz val="11"/>
        <color theme="1"/>
        <rFont val="Open Sans"/>
        <family val="2"/>
      </rPr>
      <t>Completing Program of Study
(</t>
    </r>
    <r>
      <rPr>
        <b/>
        <i/>
        <sz val="11"/>
        <color theme="1"/>
        <rFont val="Open Sans"/>
        <family val="2"/>
      </rPr>
      <t>Leading Academic Year 2025 - 2026</t>
    </r>
    <r>
      <rPr>
        <b/>
        <sz val="11"/>
        <color theme="1"/>
        <rFont val="Open Sans"/>
        <family val="2"/>
      </rPr>
      <t>)</t>
    </r>
  </si>
  <si>
    <t>Summer 2025</t>
  </si>
  <si>
    <t>Fall 2025</t>
  </si>
  <si>
    <t>Spring 2026</t>
  </si>
  <si>
    <r>
      <t xml:space="preserve">Number of </t>
    </r>
    <r>
      <rPr>
        <b/>
        <i/>
        <sz val="11"/>
        <color theme="3"/>
        <rFont val="Open Sans"/>
        <family val="2"/>
      </rPr>
      <t>Military Dependents</t>
    </r>
    <r>
      <rPr>
        <b/>
        <sz val="11"/>
        <color theme="1"/>
        <rFont val="Open Sans"/>
        <family val="2"/>
      </rPr>
      <t xml:space="preserve"> Completing Program of Study
</t>
    </r>
    <r>
      <rPr>
        <b/>
        <i/>
        <sz val="11"/>
        <color theme="1"/>
        <rFont val="Open Sans"/>
        <family val="2"/>
      </rPr>
      <t>(Leading Academic Year 2025 - 2026</t>
    </r>
    <r>
      <rPr>
        <b/>
        <sz val="11"/>
        <color theme="1"/>
        <rFont val="Open Sans"/>
        <family val="2"/>
      </rPr>
      <t>)</t>
    </r>
  </si>
  <si>
    <r>
      <t xml:space="preserve">Number of </t>
    </r>
    <r>
      <rPr>
        <b/>
        <sz val="11"/>
        <color theme="6" tint="-0.499984740745262"/>
        <rFont val="Open Sans"/>
        <family val="2"/>
      </rPr>
      <t>Student Veterans</t>
    </r>
    <r>
      <rPr>
        <b/>
        <sz val="11"/>
        <color theme="1"/>
        <rFont val="Open Sans"/>
        <family val="2"/>
      </rPr>
      <t xml:space="preserve"> Enrolled 
Full-Time Versus Part-Time -AY 2025-26
(Leading Academic Year 2025-26)</t>
    </r>
  </si>
  <si>
    <r>
      <t xml:space="preserve">Number of </t>
    </r>
    <r>
      <rPr>
        <b/>
        <sz val="11"/>
        <color theme="3"/>
        <rFont val="Open Sans"/>
        <family val="2"/>
      </rPr>
      <t>Military Dependents</t>
    </r>
    <r>
      <rPr>
        <b/>
        <sz val="11"/>
        <color theme="1"/>
        <rFont val="Open Sans"/>
        <family val="2"/>
      </rPr>
      <t xml:space="preserve"> Enrolled 
Full-Time Versus Part-Time -AY 2025-26
(Leading Academic Year 2025-26)</t>
    </r>
  </si>
  <si>
    <t>Student Veterans Enrollment by Course load (Summer 2025)</t>
  </si>
  <si>
    <t>Military Dependents Enrollment by Course load (Summer 2025)</t>
  </si>
  <si>
    <t>Student Veterans Enrollment by Course load (Fall 2025)</t>
  </si>
  <si>
    <t>Military Dependents Enrollment by Course load (Fall 2025)</t>
  </si>
  <si>
    <t>Student Veterans Enrollment by Course load (Spring 2026)</t>
  </si>
  <si>
    <t>Military Dependents Enrollment by Course load (Spring 2026)</t>
  </si>
  <si>
    <t>01|Agricultural 01.0000</t>
  </si>
  <si>
    <t>09|Communications 09.0102</t>
  </si>
  <si>
    <t>09|Communications 09.0401</t>
  </si>
  <si>
    <t>09|Communications 09.9999</t>
  </si>
  <si>
    <t>11|Computer and Information Sciences 11.0103</t>
  </si>
  <si>
    <t>11|Computer and Information Sciences 11.0501</t>
  </si>
  <si>
    <t>11|Computer and Information Sciences 11.0701</t>
  </si>
  <si>
    <t>11|Computer and Information Sciences 11.0802</t>
  </si>
  <si>
    <t>11|Computer and Information Sciences 11.1003</t>
  </si>
  <si>
    <t>12|Personal and Culinary Services 12.0500</t>
  </si>
  <si>
    <t>13|Education 13.0101</t>
  </si>
  <si>
    <t>13|Education 13.0301</t>
  </si>
  <si>
    <t>13|Education 13.0401</t>
  </si>
  <si>
    <t>13|Education 13.1001</t>
  </si>
  <si>
    <t>13|Education 13.1017</t>
  </si>
  <si>
    <t>13|Education 13.1205</t>
  </si>
  <si>
    <t>13|Education 13.1206</t>
  </si>
  <si>
    <t>13|Education 13.1314</t>
  </si>
  <si>
    <t>13|Education 13.1315</t>
  </si>
  <si>
    <t>13|Education 13.1401</t>
  </si>
  <si>
    <t>13|Education 13.9999</t>
  </si>
  <si>
    <t>14|Engineering 14.1201</t>
  </si>
  <si>
    <t>15|Engineering Technologies 15.0000</t>
  </si>
  <si>
    <t>16|Foreign Languages 16.0101</t>
  </si>
  <si>
    <t>16|Foreign Languages 16.0901</t>
  </si>
  <si>
    <t>16|Foreign Languages 16.0905</t>
  </si>
  <si>
    <t>16|Foreign Languages 16.1200</t>
  </si>
  <si>
    <t>23|English 23.0101</t>
  </si>
  <si>
    <t>24|Liberal Arts and Science 24.0101</t>
  </si>
  <si>
    <t>24|Liberal Arts and Science 24.0102</t>
  </si>
  <si>
    <t>26|Biology 26.0101</t>
  </si>
  <si>
    <t>27|Mathematics 27.0101</t>
  </si>
  <si>
    <t>27|Mathematics 27.0503</t>
  </si>
  <si>
    <t>30|Multi/Interdisciplinary Studies 30.0501</t>
  </si>
  <si>
    <t>30|Multi/Interdisciplinary Studies 30.3301</t>
  </si>
  <si>
    <t>31|Parks and Recreations 31.0501</t>
  </si>
  <si>
    <t>31|Parks and Recreations 31.0505</t>
  </si>
  <si>
    <t>32|Basic Skills and Developmental 32.0101</t>
  </si>
  <si>
    <t>38|Philosophy and Religion 38.0101</t>
  </si>
  <si>
    <t>40|Physical Sciences 40.0501</t>
  </si>
  <si>
    <t>40|Physical Sciences 40.0601</t>
  </si>
  <si>
    <t>40|Physical Sciences 40.0801</t>
  </si>
  <si>
    <t>42|Psychology 42.0101</t>
  </si>
  <si>
    <t>42|Psychology 42.2803</t>
  </si>
  <si>
    <t>42|Psychology 42.2804</t>
  </si>
  <si>
    <t>43|Protective Services 43.0103</t>
  </si>
  <si>
    <t>43|Protective Services 43.0104</t>
  </si>
  <si>
    <t>44|Public Administration 44.0701</t>
  </si>
  <si>
    <t>45|Social Sciences 45.0101</t>
  </si>
  <si>
    <t>45|Social Sciences 45.0902</t>
  </si>
  <si>
    <t>45|Social Sciences 45.1001</t>
  </si>
  <si>
    <t>45|Social Sciences 45.1101</t>
  </si>
  <si>
    <t>54|History 54.0101</t>
  </si>
  <si>
    <t>49|Transportation and Materials 49.0101</t>
  </si>
  <si>
    <t>50|Fine Arts 50.0501</t>
  </si>
  <si>
    <t>50|Fine Arts 50.0701</t>
  </si>
  <si>
    <t>50|Fine Arts 50.0901</t>
  </si>
  <si>
    <t>51|Health Professions 51.0203</t>
  </si>
  <si>
    <t>51|Health Professions 51.0701</t>
  </si>
  <si>
    <t>51|Health Professions 51.0911</t>
  </si>
  <si>
    <t>51|Health Professions 51.1005</t>
  </si>
  <si>
    <t>51|Health Professions 51.2201</t>
  </si>
  <si>
    <t>51|Health Professions 51.3203</t>
  </si>
  <si>
    <t>51|Health Professions 51.3801</t>
  </si>
  <si>
    <t>51|Health Professions 51.3805</t>
  </si>
  <si>
    <t>52|Business 52.0201</t>
  </si>
  <si>
    <t>52|Business 52.0206</t>
  </si>
  <si>
    <t>52|Business 52.0210</t>
  </si>
  <si>
    <t>52|Business 52.0213</t>
  </si>
  <si>
    <t>52|Business 52.0301</t>
  </si>
  <si>
    <t>52|Business 52.0801</t>
  </si>
  <si>
    <t>52|Business 52.1001</t>
  </si>
  <si>
    <t>52|Business 52.1401</t>
  </si>
  <si>
    <t>01|Agricultural 01.1003</t>
  </si>
  <si>
    <t>04|Architecture 04.0301</t>
  </si>
  <si>
    <t>05|Area, Ethnic, Cultural, Gender Studies 05.0135</t>
  </si>
  <si>
    <t>09|Communications 09.0100</t>
  </si>
  <si>
    <t>10|Communications Technologies 10.0304</t>
  </si>
  <si>
    <t>11|Computer and Information Sciences 11.0101</t>
  </si>
  <si>
    <t>13|Education 13.0410</t>
  </si>
  <si>
    <t>13|Education 13.0499</t>
  </si>
  <si>
    <t>13|Education 13.0501</t>
  </si>
  <si>
    <t>13|Education 13.1101</t>
  </si>
  <si>
    <t>13|Education 13.1102</t>
  </si>
  <si>
    <t>13|Education 13.1210</t>
  </si>
  <si>
    <t>13|Education 13.1214</t>
  </si>
  <si>
    <t>13|Education 13.1316</t>
  </si>
  <si>
    <t>13|Education 13.1334</t>
  </si>
  <si>
    <t>14|Engineering 14.0101</t>
  </si>
  <si>
    <t>14|Engineering 14.4201</t>
  </si>
  <si>
    <t>15|Engineering Technologies 15.1102</t>
  </si>
  <si>
    <t>19|Family and Consumer Sciences 19.0101</t>
  </si>
  <si>
    <t>19|Family and Consumer Sciences 19.0706</t>
  </si>
  <si>
    <t>23|English 23.1304</t>
  </si>
  <si>
    <t>26|Biology 26.0102</t>
  </si>
  <si>
    <t>26|Biology 26.0502</t>
  </si>
  <si>
    <t>26|Biology 26.0806</t>
  </si>
  <si>
    <t>26|Biology 26.1102</t>
  </si>
  <si>
    <t>26|Biology 26.1309</t>
  </si>
  <si>
    <t>30|Multi/Interdisciplinary Studies 30.1101</t>
  </si>
  <si>
    <t>30|Multi/Interdisciplinary Studies 30.1202</t>
  </si>
  <si>
    <t>30|Multi/Interdisciplinary Studies 30.1901</t>
  </si>
  <si>
    <t>30|Multi/Interdisciplinary Studies 30.7001</t>
  </si>
  <si>
    <t>31|Parks and Recreations 31.0504</t>
  </si>
  <si>
    <t>31|Parks and Recreations 31.0601</t>
  </si>
  <si>
    <t>43|Protective Services 43.0406</t>
  </si>
  <si>
    <t>44|Public Administration 44.0000</t>
  </si>
  <si>
    <t>45|Social Sciences 45.0201</t>
  </si>
  <si>
    <t>45|Social Sciences 45.0601</t>
  </si>
  <si>
    <t>45|Social Sciences 45.0702</t>
  </si>
  <si>
    <t>45|Social Sciences 45.0901</t>
  </si>
  <si>
    <t>54|History 54.0105</t>
  </si>
  <si>
    <t>50|Fine Arts 50.0102</t>
  </si>
  <si>
    <t>50|Fine Arts 50.0408</t>
  </si>
  <si>
    <t>50|Fine Arts 50.0409</t>
  </si>
  <si>
    <t>50|Fine Arts 50.0602</t>
  </si>
  <si>
    <t>50|Fine Arts 50.0905</t>
  </si>
  <si>
    <t>51|Health Professions 51.0202</t>
  </si>
  <si>
    <t>51|Health Professions 51.0204</t>
  </si>
  <si>
    <t>51|Health Professions 51.0602</t>
  </si>
  <si>
    <t>51|Health Professions 51.0908</t>
  </si>
  <si>
    <t>51|Health Professions 51.1201</t>
  </si>
  <si>
    <t>51|Health Professions 51.2001</t>
  </si>
  <si>
    <t>51|Health Professions 51.2202</t>
  </si>
  <si>
    <t>51|Health Professions 51.2210</t>
  </si>
  <si>
    <t>51|Health Professions 51.2212</t>
  </si>
  <si>
    <t>51|Health Professions 51.2306</t>
  </si>
  <si>
    <t>51|Health Professions 51.2307</t>
  </si>
  <si>
    <t>51|Health Professions 51.2308</t>
  </si>
  <si>
    <t>51|Health Professions 51.2314</t>
  </si>
  <si>
    <t>51|Health Professions 51.2706</t>
  </si>
  <si>
    <t>51|Health Professions 51.3101</t>
  </si>
  <si>
    <t>51|Health Professions 51.3102</t>
  </si>
  <si>
    <t>51|Health Professions 51.3802</t>
  </si>
  <si>
    <t>51|Health Professions 51.3808</t>
  </si>
  <si>
    <t>51|Health Professions 51.3810</t>
  </si>
  <si>
    <t>51|Health Professions 51.3818</t>
  </si>
  <si>
    <t>51|Health Professions 51.3821</t>
  </si>
  <si>
    <t>51|Health Professions 51.9999</t>
  </si>
  <si>
    <t>52|Business 52.0203</t>
  </si>
  <si>
    <t>52|Business 52.0601</t>
  </si>
  <si>
    <t>52|Business 52.0901</t>
  </si>
  <si>
    <t>52|Business 52.1404</t>
  </si>
  <si>
    <t>01|Agricultural 01.0102</t>
  </si>
  <si>
    <t>01|Agricultural 01.0307</t>
  </si>
  <si>
    <t>01|Agricultural 01.0901</t>
  </si>
  <si>
    <t>01|Agricultural 01.1005</t>
  </si>
  <si>
    <t>01|Agricultural 01.1101</t>
  </si>
  <si>
    <t>03|Natural Resources 03.0104</t>
  </si>
  <si>
    <t>04|Architecture 04.0501</t>
  </si>
  <si>
    <t>05|Area, Ethnic, Cultural, Gender Studies 05.0201</t>
  </si>
  <si>
    <t>05|Area, Ethnic, Cultural, Gender Studies 05.0207</t>
  </si>
  <si>
    <t>09|Communications 09.0101</t>
  </si>
  <si>
    <t>09|Communications 09.0702</t>
  </si>
  <si>
    <t>09|Communications 09.0900</t>
  </si>
  <si>
    <t>10|Communications Technologies 10.0203</t>
  </si>
  <si>
    <t>13|Education 13.0601</t>
  </si>
  <si>
    <t>13|Education 13.1202</t>
  </si>
  <si>
    <t>13|Education 13.1211</t>
  </si>
  <si>
    <t>13|Education 13.1302</t>
  </si>
  <si>
    <t>13|Education 13.1306</t>
  </si>
  <si>
    <t>15|Engineering Technologies 15.0612</t>
  </si>
  <si>
    <t>15|Engineering Technologies 15.1001</t>
  </si>
  <si>
    <t>15|Engineering Technologies 15.1501</t>
  </si>
  <si>
    <t>19|Family and Consumer Sciences 19.0401</t>
  </si>
  <si>
    <t>19|Family and Consumer Sciences 19.0501</t>
  </si>
  <si>
    <t>19|Family and Consumer Sciences 19.0901</t>
  </si>
  <si>
    <t>22|Legal Professions 22.0000</t>
  </si>
  <si>
    <t>23|English 23.1301</t>
  </si>
  <si>
    <t>25|Library Science 25.0101</t>
  </si>
  <si>
    <t>26|Biology 26.0202</t>
  </si>
  <si>
    <t>26|Biology 26.0204</t>
  </si>
  <si>
    <t>26|Biology 26.0908</t>
  </si>
  <si>
    <t>26|Biology 26.1101</t>
  </si>
  <si>
    <t>26|Biology 26.9999</t>
  </si>
  <si>
    <t>27|Mathematics 27.0303</t>
  </si>
  <si>
    <t>30|Multi/Interdisciplinary Studies 30.0101</t>
  </si>
  <si>
    <t>30|Multi/Interdisciplinary Studies 30.2001</t>
  </si>
  <si>
    <t>30|Multi/Interdisciplinary Studies 30.9999</t>
  </si>
  <si>
    <t>31|Parks and Recreations 31.0301</t>
  </si>
  <si>
    <t>38|Philosophy and Religion 38.0201</t>
  </si>
  <si>
    <t>42|Psychology 42.2805</t>
  </si>
  <si>
    <t>43|Protective Services 43.0302</t>
  </si>
  <si>
    <t>45|Social Sciences 45.0603</t>
  </si>
  <si>
    <t>49|Transportation and Materials 49.0104</t>
  </si>
  <si>
    <t>50|Fine Arts 50.0301</t>
  </si>
  <si>
    <t>50|Fine Arts 50.0605</t>
  </si>
  <si>
    <t>50|Fine Arts 50.0912</t>
  </si>
  <si>
    <t>50|Fine Arts 50.0913</t>
  </si>
  <si>
    <t>50|Fine Arts 50.1001</t>
  </si>
  <si>
    <t>50|Fine Arts 50.1003</t>
  </si>
  <si>
    <t>51|Health Professions 51.0912</t>
  </si>
  <si>
    <t>51|Health Professions 51.0913</t>
  </si>
  <si>
    <t>51|Health Professions 51.2207</t>
  </si>
  <si>
    <t>52|Business 52.0101</t>
  </si>
  <si>
    <t>52|Business 52.0211</t>
  </si>
  <si>
    <t>52|Business 52.0215</t>
  </si>
  <si>
    <t>52|Business 52.0701</t>
  </si>
  <si>
    <t>52|Business 52.1201</t>
  </si>
  <si>
    <t>52|Business 52.1304</t>
  </si>
  <si>
    <t>52|Business 52.1804</t>
  </si>
  <si>
    <t>52|Business 52.2001</t>
  </si>
  <si>
    <t>01|Agricultural 01.0199</t>
  </si>
  <si>
    <t>01|Agricultural 01.9999</t>
  </si>
  <si>
    <t>14|Engineering 14.0401</t>
  </si>
  <si>
    <t>14|Engineering 14.0801</t>
  </si>
  <si>
    <t>14|Engineering 14.0901</t>
  </si>
  <si>
    <t>14|Engineering 14.1001</t>
  </si>
  <si>
    <t>14|Engineering 14.1901</t>
  </si>
  <si>
    <t>15|Engineering Technologies 15.0801</t>
  </si>
  <si>
    <t>26|Biology 26.1201</t>
  </si>
  <si>
    <t>30|Multi/Interdisciplinary Studies 30.0000</t>
  </si>
  <si>
    <t>30|Multi/Interdisciplinary Studies 30.7102</t>
  </si>
  <si>
    <t>44|Public Administration 44.0401</t>
  </si>
  <si>
    <t>44|Public Administration 44.0501</t>
  </si>
  <si>
    <t>45|Social Sciences 45.1201</t>
  </si>
  <si>
    <t>51|Health Professions 51.0706</t>
  </si>
  <si>
    <t>51|Health Professions 51.1508</t>
  </si>
  <si>
    <t>51|Health Professions 51.3306</t>
  </si>
  <si>
    <t>52|Business 52.0204</t>
  </si>
  <si>
    <t>52|Business 52.0299</t>
  </si>
  <si>
    <t>01|Agricultural 01.0308</t>
  </si>
  <si>
    <t>03|Natural Resources 03.0103</t>
  </si>
  <si>
    <t>03|Natural Resources 03.0601</t>
  </si>
  <si>
    <t>11|Computer and Information Sciences 11.0102</t>
  </si>
  <si>
    <t>11|Computer and Information Sciences 11.0104</t>
  </si>
  <si>
    <t>13|Education 13.0406</t>
  </si>
  <si>
    <t>13|Education 13.1203</t>
  </si>
  <si>
    <t>14|Engineering 14.0701</t>
  </si>
  <si>
    <t>14|Engineering 14.2301</t>
  </si>
  <si>
    <t>14|Engineering 14.3501</t>
  </si>
  <si>
    <t>19|Family and Consumer Sciences 19.0707</t>
  </si>
  <si>
    <t>19|Family and Consumer Sciences 19.0799</t>
  </si>
  <si>
    <t>23|English 23.1303</t>
  </si>
  <si>
    <t>30|Multi/Interdisciplinary Studies 30.1501</t>
  </si>
  <si>
    <t>30|Multi/Interdisciplinary Studies 30.7101</t>
  </si>
  <si>
    <t>42|Psychology 42.2814</t>
  </si>
  <si>
    <t>50|Fine Arts 50.0499</t>
  </si>
  <si>
    <t>50|Fine Arts 50.0702</t>
  </si>
  <si>
    <t>51|Health Professions 51.3809</t>
  </si>
  <si>
    <t>51|Health Professions 51.3822</t>
  </si>
  <si>
    <t>51|Health Professions 51.3899</t>
  </si>
  <si>
    <t>52|Business 52.0803</t>
  </si>
  <si>
    <t>52|Business 52.1005</t>
  </si>
  <si>
    <t>52|Business 52.1299</t>
  </si>
  <si>
    <t>52|Business 52.1301</t>
  </si>
  <si>
    <t>04|Architecture 04.0401</t>
  </si>
  <si>
    <t>04|Architecture 04.0902</t>
  </si>
  <si>
    <t>05|Area, Ethnic, Cultural, Gender Studies 05.0211</t>
  </si>
  <si>
    <t>09|Communications 09.0902</t>
  </si>
  <si>
    <t>09|Communications 09.0903</t>
  </si>
  <si>
    <t>09|Communications 09.0905</t>
  </si>
  <si>
    <t>11|Computer and Information Sciences 11.1005</t>
  </si>
  <si>
    <t>13|Education 13.0603</t>
  </si>
  <si>
    <t>13|Education 13.1007</t>
  </si>
  <si>
    <t>13|Education 13.1013</t>
  </si>
  <si>
    <t>13|Education 13.1311</t>
  </si>
  <si>
    <t>13|Education 13.1399</t>
  </si>
  <si>
    <t>13|Education 13.1502</t>
  </si>
  <si>
    <t>14|Engineering 14.0102</t>
  </si>
  <si>
    <t>14|Engineering 14.0501</t>
  </si>
  <si>
    <t>15|Engineering Technologies 15.0613</t>
  </si>
  <si>
    <t>15|Engineering Technologies 15.1199</t>
  </si>
  <si>
    <t>15|Engineering Technologies 15.1201</t>
  </si>
  <si>
    <t>16|Foreign Languages 16.0900</t>
  </si>
  <si>
    <t>19|Family and Consumer Sciences 19.0504</t>
  </si>
  <si>
    <t>22|Legal Professions 22.0101</t>
  </si>
  <si>
    <t>23|English 23.1302</t>
  </si>
  <si>
    <t>26|Biology 26.1199</t>
  </si>
  <si>
    <t>26|Biology 26.1311</t>
  </si>
  <si>
    <t>30|Multi/Interdisciplinary Studies 30.1401</t>
  </si>
  <si>
    <t>30|Multi/Interdisciplinary Studies 30.2501</t>
  </si>
  <si>
    <t>30|Multi/Interdisciplinary Studies 30.3101</t>
  </si>
  <si>
    <t>30|Multi/Interdisciplinary Studies 30.7104</t>
  </si>
  <si>
    <t>30|Multi/Interdisciplinary Studies 30.7199</t>
  </si>
  <si>
    <t>42|Psychology 42.2806</t>
  </si>
  <si>
    <t>44|Public Administration 44.0799</t>
  </si>
  <si>
    <t>45|Social Sciences 45.0102</t>
  </si>
  <si>
    <t>45|Social Sciences 45.1002</t>
  </si>
  <si>
    <t>50|Fine Arts 50.0703</t>
  </si>
  <si>
    <t>50|Fine Arts 50.0706</t>
  </si>
  <si>
    <t>50|Fine Arts 50.0908</t>
  </si>
  <si>
    <t>50|Fine Arts 50.0999</t>
  </si>
  <si>
    <t>51|Health Professions 51.0201</t>
  </si>
  <si>
    <t>51|Health Professions 51.0299</t>
  </si>
  <si>
    <t>51|Health Professions 51.0702</t>
  </si>
  <si>
    <t>51|Health Professions 51.0816</t>
  </si>
  <si>
    <t>51|Health Professions 51.1402</t>
  </si>
  <si>
    <t>51|Health Professions 51.1501</t>
  </si>
  <si>
    <t>51|Health Professions 51.1503</t>
  </si>
  <si>
    <t>51|Health Professions 51.2208</t>
  </si>
  <si>
    <t>51|Health Professions 51.2211</t>
  </si>
  <si>
    <t>51|Health Professions 51.2310</t>
  </si>
  <si>
    <t>51|Health Professions 51.3814</t>
  </si>
  <si>
    <t>52|Business 52.0904</t>
  </si>
  <si>
    <t>52|Business 52.1101</t>
  </si>
  <si>
    <t>52|Business 52.1207</t>
  </si>
  <si>
    <t>52|Business 52.1501</t>
  </si>
  <si>
    <t>01|Agricultural 01.8301</t>
  </si>
  <si>
    <t>10|Communications Technologies 10.0201</t>
  </si>
  <si>
    <t>11|Computer and Information Sciences 11.0801</t>
  </si>
  <si>
    <t>15|Engineering Technologies 15.0303</t>
  </si>
  <si>
    <t>15|Engineering Technologies 15.0403</t>
  </si>
  <si>
    <t>15|Engineering Technologies 15.0406</t>
  </si>
  <si>
    <t>15|Engineering Technologies 15.0614</t>
  </si>
  <si>
    <t>15|Engineering Technologies 15.0615</t>
  </si>
  <si>
    <t>15|Engineering Technologies 15.0702</t>
  </si>
  <si>
    <t>15|Engineering Technologies 15.0799</t>
  </si>
  <si>
    <t>15|Engineering Technologies 15.0803</t>
  </si>
  <si>
    <t>15|Engineering Technologies 15.1301</t>
  </si>
  <si>
    <t>22|Legal Professions 22.0302</t>
  </si>
  <si>
    <t>41|Science Technologies 41.0303</t>
  </si>
  <si>
    <t>47|Mechanic Technology 47.0614</t>
  </si>
  <si>
    <t>50|Fine Arts 50.0101</t>
  </si>
  <si>
    <t>50|Fine Arts 50.0402</t>
  </si>
  <si>
    <t>51|Health Professions 51.0601</t>
  </si>
  <si>
    <t>51|Health Professions 51.0714</t>
  </si>
  <si>
    <t>51|Health Professions 51.0805</t>
  </si>
  <si>
    <t>51|Health Professions 51.0806</t>
  </si>
  <si>
    <t>51|Health Professions 51.0904</t>
  </si>
  <si>
    <t>51|Health Professions 51.0905</t>
  </si>
  <si>
    <t>51|Health Professions 51.0907</t>
  </si>
  <si>
    <t>51|Health Professions 51.0909</t>
  </si>
  <si>
    <t>51|Health Professions 51.0910</t>
  </si>
  <si>
    <t>51|Health Professions 51.0919</t>
  </si>
  <si>
    <t>51|Health Professions 51.0920</t>
  </si>
  <si>
    <t>51|Health Professions 51.1004</t>
  </si>
  <si>
    <t>52|Business 52.0205</t>
  </si>
  <si>
    <t>52|Business 52.0207</t>
  </si>
  <si>
    <t>52|Business 52.0407</t>
  </si>
  <si>
    <t>15|Engineering Technologies 15.0201</t>
  </si>
  <si>
    <t>15|Engineering Technologies 15.0805</t>
  </si>
  <si>
    <t>15|Engineering Technologies 15.1303</t>
  </si>
  <si>
    <t>15|Engineering Technologies 15.1306</t>
  </si>
  <si>
    <t>15|Engineering Technologies 15.1703</t>
  </si>
  <si>
    <t>32|Basic Skills and Developmental 32.0111</t>
  </si>
  <si>
    <t>43|Protective Services 43.0107</t>
  </si>
  <si>
    <t>46|Construction Trades 46.0503</t>
  </si>
  <si>
    <t>48|Precision Production 48.0508</t>
  </si>
  <si>
    <t>48|Precision Production 48.0510</t>
  </si>
  <si>
    <t>51|Health Professions 51.0000</t>
  </si>
  <si>
    <t>51|Health Professions 51.0801</t>
  </si>
  <si>
    <t>52|Business 52.0401</t>
  </si>
  <si>
    <t>11|Computer and Information Sciences 11.0901</t>
  </si>
  <si>
    <t>51|Health Professions 51.0809</t>
  </si>
  <si>
    <t>11|Computer and Information Sciences 11.0401</t>
  </si>
  <si>
    <t>12|Personal and Culinary Services 12.0503</t>
  </si>
  <si>
    <t>19|Family and Consumer Sciences 19.0708</t>
  </si>
  <si>
    <t>19|Family and Consumer Sciences 19.0711</t>
  </si>
  <si>
    <t>47|Mechanic Technology 47.0303</t>
  </si>
  <si>
    <t>51|Health Professions 51.0707</t>
  </si>
  <si>
    <t>11|Computer and Information Sciences 11.0201</t>
  </si>
  <si>
    <t>43|Protective Services 43.0199</t>
  </si>
  <si>
    <t>51|Health Professions 51.0713</t>
  </si>
  <si>
    <t>51|Health Professions 51.0803</t>
  </si>
  <si>
    <t>51|Health Professions 51.3902</t>
  </si>
  <si>
    <t>01|Agricultural 01.1099</t>
  </si>
  <si>
    <t>51|Health Professions 51.1012</t>
  </si>
  <si>
    <t>51|Health Professions 51.3501</t>
  </si>
  <si>
    <t>11|Computer and Information Sciences 11.1006</t>
  </si>
  <si>
    <t>15|Engineering Technologies 15.0101</t>
  </si>
  <si>
    <t>46|Construction Trades 46.0302</t>
  </si>
  <si>
    <t>52|Business 52.0302</t>
  </si>
  <si>
    <t>52|Business 52.1803</t>
  </si>
  <si>
    <t>41|Science Technologies 41.0301</t>
  </si>
  <si>
    <t>47|Mechanic Technology 47.0201</t>
  </si>
  <si>
    <t>47|Mechanic Technology 47.0603</t>
  </si>
  <si>
    <t>47|Mechanic Technology 47.0604</t>
  </si>
  <si>
    <t>47|Mechanic Technology 47.0608</t>
  </si>
  <si>
    <t>47|Mechanic Technology 47.0609</t>
  </si>
  <si>
    <t>48|Precision Production 48.0503</t>
  </si>
  <si>
    <t>51|Health Professions 51.0901</t>
  </si>
  <si>
    <t>10|Communications Technologies 10.0105</t>
  </si>
  <si>
    <t>15|Engineering Technologies 15.0506</t>
  </si>
  <si>
    <t>50|Fine Arts 50.0504</t>
  </si>
  <si>
    <t>51|Health Professions 51.1502</t>
  </si>
  <si>
    <t>51|Health Professions 51.1803</t>
  </si>
  <si>
    <t>15|Engineering Technologies 15.1401</t>
  </si>
  <si>
    <t>51|Health Professions 51.0999</t>
  </si>
  <si>
    <t>51|Health Professions 51.1099</t>
  </si>
  <si>
    <t>51|Health Professions 51.1801</t>
  </si>
  <si>
    <t>11|Computer and Information Sciences 11.0202</t>
  </si>
  <si>
    <t>12|Personal and Culinary Services 12.0301</t>
  </si>
  <si>
    <t>12|Personal and Culinary Services 12.0501</t>
  </si>
  <si>
    <t>16|Foreign Languages 16.0103</t>
  </si>
  <si>
    <t>47|Mechanic Technology 47.9999</t>
  </si>
  <si>
    <t>50|Fine Arts 50.0406</t>
  </si>
  <si>
    <t>50|Fine Arts 50.0502</t>
  </si>
  <si>
    <t>50|Fine Arts 50.0903</t>
  </si>
  <si>
    <t>51|Health Professions 51.0802</t>
  </si>
  <si>
    <t>51|Health Professions 51.1001</t>
  </si>
  <si>
    <t>52|Business 52.0209</t>
  </si>
  <si>
    <t>52|Business 52.0212</t>
  </si>
  <si>
    <t>52|Business 52.9999</t>
  </si>
  <si>
    <t>01|Agricultural 01.0504</t>
  </si>
  <si>
    <t>43|Protective Services 43.0203</t>
  </si>
  <si>
    <t>51|Health Professions 51.0917</t>
  </si>
  <si>
    <t>12|Personal and Culinary Services 12.0506</t>
  </si>
  <si>
    <t>26|Biology 26.0807</t>
  </si>
  <si>
    <t>26|Biology 26.1001</t>
  </si>
  <si>
    <t>51|Health Professions 51.0401</t>
  </si>
  <si>
    <t>51|Health Professions 51.0501</t>
  </si>
  <si>
    <t>51|Health Professions 51.0719</t>
  </si>
  <si>
    <t>51|Health Professions 51.0811</t>
  </si>
  <si>
    <t>51|Health Professions 51.1002</t>
  </si>
  <si>
    <t>51|Health Professions 51.1007</t>
  </si>
  <si>
    <t>51|Health Professions 51.2010</t>
  </si>
  <si>
    <t>51|Health Professions 51.2099</t>
  </si>
  <si>
    <t>51|Health Professions 51.3812</t>
  </si>
  <si>
    <t>13|Education 13.0402</t>
  </si>
  <si>
    <t>13|Education 13.0699</t>
  </si>
  <si>
    <t>13|Education 13.1299</t>
  </si>
  <si>
    <t>15|Engineering Technologies 15.0407</t>
  </si>
  <si>
    <t>16|Foreign Languages 16.9999</t>
  </si>
  <si>
    <t>24|Liberal Arts and Science 24.0103</t>
  </si>
  <si>
    <t>30|Multi/Interdisciplinary Studies 30.3001</t>
  </si>
  <si>
    <t>30|Multi/Interdisciplinary Studies 30.3501</t>
  </si>
  <si>
    <t>38|Philosophy and Religion 38.0001</t>
  </si>
  <si>
    <t>40|Physical Sciences 40.0810</t>
  </si>
  <si>
    <t>44|Public Administration 44.9999</t>
  </si>
  <si>
    <t>45|Social Sciences 45.1301</t>
  </si>
  <si>
    <t>51|Health Professions 51.2299</t>
  </si>
  <si>
    <t>52|Business 52.1801</t>
  </si>
  <si>
    <t>01|Agricultural 01.0101</t>
  </si>
  <si>
    <t>01|Agricultural 01.0103</t>
  </si>
  <si>
    <t>01|Agricultural 01.0801</t>
  </si>
  <si>
    <t>01|Agricultural 01.1001</t>
  </si>
  <si>
    <t>01|Agricultural 01.1105</t>
  </si>
  <si>
    <t>01|Agricultural 01.1202</t>
  </si>
  <si>
    <t>01|Agricultural 01.8001</t>
  </si>
  <si>
    <t>03|Natural Resources 03.0101</t>
  </si>
  <si>
    <t>03|Natural Resources 03.0204</t>
  </si>
  <si>
    <t>03|Natural Resources 03.0206</t>
  </si>
  <si>
    <t>03|Natural Resources 03.0209</t>
  </si>
  <si>
    <t>03|Natural Resources 03.0501</t>
  </si>
  <si>
    <t>04|Architecture 04.0601</t>
  </si>
  <si>
    <t>05|Area, Ethnic, Cultural, Gender Studies 05.0101</t>
  </si>
  <si>
    <t>11|Computer and Information Sciences 11.9999</t>
  </si>
  <si>
    <t>13|Education 13.1003</t>
  </si>
  <si>
    <t>13|Education 13.1004</t>
  </si>
  <si>
    <t>13|Education 13.1201</t>
  </si>
  <si>
    <t>13|Education 13.1213</t>
  </si>
  <si>
    <t>14|Engineering 14.0103</t>
  </si>
  <si>
    <t>14|Engineering 14.0201</t>
  </si>
  <si>
    <t>14|Engineering 14.0301</t>
  </si>
  <si>
    <t>14|Engineering 14.1301</t>
  </si>
  <si>
    <t>14|Engineering 14.1401</t>
  </si>
  <si>
    <t>14|Engineering 14.1801</t>
  </si>
  <si>
    <t>14|Engineering 14.3601</t>
  </si>
  <si>
    <t>14|Engineering 14.3801</t>
  </si>
  <si>
    <t>14|Engineering 14.9999</t>
  </si>
  <si>
    <t>16|Foreign Languages 16.0102</t>
  </si>
  <si>
    <t>16|Foreign Languages 16.0301</t>
  </si>
  <si>
    <t>16|Foreign Languages 16.0302</t>
  </si>
  <si>
    <t>16|Foreign Languages 16.0303</t>
  </si>
  <si>
    <t>16|Foreign Languages 16.0501</t>
  </si>
  <si>
    <t>16|Foreign Languages 16.1601</t>
  </si>
  <si>
    <t>19|Family and Consumer Sciences 19.0402</t>
  </si>
  <si>
    <t>19|Family and Consumer Sciences 19.0701</t>
  </si>
  <si>
    <t>22|Legal Professions 22.9999</t>
  </si>
  <si>
    <t>25|Library Science 25.0102</t>
  </si>
  <si>
    <t>26|Biology 26.0210</t>
  </si>
  <si>
    <t>26|Biology 26.0406</t>
  </si>
  <si>
    <t>26|Biology 26.0503</t>
  </si>
  <si>
    <t>26|Biology 26.0708</t>
  </si>
  <si>
    <t>26|Biology 26.1103</t>
  </si>
  <si>
    <t>26|Biology 26.1301</t>
  </si>
  <si>
    <t>26|Biology 26.1305</t>
  </si>
  <si>
    <t>26|Biology 26.1501</t>
  </si>
  <si>
    <t>27|Mathematics 27.0501</t>
  </si>
  <si>
    <t>30|Multi/Interdisciplinary Studies 30.0601</t>
  </si>
  <si>
    <t>30|Multi/Interdisciplinary Studies 30.1301</t>
  </si>
  <si>
    <t>30|Multi/Interdisciplinary Studies 30.2301</t>
  </si>
  <si>
    <t>30|Multi/Interdisciplinary Studies 30.5201</t>
  </si>
  <si>
    <t>30|Multi/Interdisciplinary Studies 30.7099</t>
  </si>
  <si>
    <t>30|Multi/Interdisciplinary Studies 30.7103</t>
  </si>
  <si>
    <t>40|Physical Sciences 40.0599</t>
  </si>
  <si>
    <t>42|Psychology 42.2799</t>
  </si>
  <si>
    <t>43|Protective Services 43.0299</t>
  </si>
  <si>
    <t>44|Public Administration 44.0503</t>
  </si>
  <si>
    <t>44|Public Administration 44.0504</t>
  </si>
  <si>
    <t>45|Social Sciences 45.0299</t>
  </si>
  <si>
    <t>45|Social Sciences 45.0701</t>
  </si>
  <si>
    <t>45|Social Sciences 45.0999</t>
  </si>
  <si>
    <t>50|Fine Arts 50.0411</t>
  </si>
  <si>
    <t>50|Fine Arts 50.0601</t>
  </si>
  <si>
    <t>50|Fine Arts 50.0907</t>
  </si>
  <si>
    <t>50|Fine Arts 50.0911</t>
  </si>
  <si>
    <t>50|Fine Arts 50.0914</t>
  </si>
  <si>
    <t>51|Health Professions 51.1401</t>
  </si>
  <si>
    <t>51|Health Professions 51.2205</t>
  </si>
  <si>
    <t>51|Health Professions 51.2309</t>
  </si>
  <si>
    <t>51|Health Professions 51.2316</t>
  </si>
  <si>
    <t>51|Health Professions 51.2399</t>
  </si>
  <si>
    <t>52|Business 52.1302</t>
  </si>
  <si>
    <t>52|Business 52.1399</t>
  </si>
  <si>
    <t>01|Agricultural 01.8101</t>
  </si>
  <si>
    <t>03|Natural Resources 03.0201</t>
  </si>
  <si>
    <t>09|Communications 09.0909</t>
  </si>
  <si>
    <t>13|Education 13.1312</t>
  </si>
  <si>
    <t>43|Protective Services 43.0113</t>
  </si>
  <si>
    <t>24|Liberal Arts and Science 24.0199</t>
  </si>
  <si>
    <t>30|Multi/Interdisciplinary Studies 30.1701</t>
  </si>
  <si>
    <t>43|Protective Services 43.0301</t>
  </si>
  <si>
    <t>03|Natural Resources 03.0511</t>
  </si>
  <si>
    <t>12|Personal and Culinary Services 12.0401</t>
  </si>
  <si>
    <t>43|Protective Services 43.0102</t>
  </si>
  <si>
    <t>46|Construction Trades 46.0415</t>
  </si>
  <si>
    <t>46|Construction Trades 46.0502</t>
  </si>
  <si>
    <t>46|Construction Trades 46.9999</t>
  </si>
  <si>
    <t>47|Mechanic Technology 47.0302</t>
  </si>
  <si>
    <t>47|Mechanic Technology 47.0611</t>
  </si>
  <si>
    <t>48|Precision Production 48.0501</t>
  </si>
  <si>
    <t>51|Health Professions 51.3901</t>
  </si>
  <si>
    <t>01|Agricultural 01.0601</t>
  </si>
  <si>
    <t>12|Personal and Culinary Services 12.0402</t>
  </si>
  <si>
    <t>12|Personal and Culinary Services 12.0409</t>
  </si>
  <si>
    <t>12|Personal and Culinary Services 12.0413</t>
  </si>
  <si>
    <t>46|Construction Trades 46.0201</t>
  </si>
  <si>
    <t>46|Construction Trades 46.0301</t>
  </si>
  <si>
    <t>47|Mechanic Technology 47.0101</t>
  </si>
  <si>
    <t>47|Mechanic Technology 47.0605</t>
  </si>
  <si>
    <t>48|Precision Production 48.0509</t>
  </si>
  <si>
    <t>49|Transportation and Materials 49.0205</t>
  </si>
  <si>
    <t>52|Business 52.0402</t>
  </si>
  <si>
    <t>01|Agricultural 01.0104</t>
  </si>
  <si>
    <t>46|Construction Trades 46.0401</t>
  </si>
  <si>
    <t>49|Transportation and Materials 49.0202</t>
  </si>
  <si>
    <t>51|Health Professions 51.3104</t>
  </si>
  <si>
    <t>15|Engineering Technologies 15.0305</t>
  </si>
  <si>
    <t>52|Business 52.0909</t>
  </si>
  <si>
    <t>11|Computer and Information Sciences 11.1002</t>
  </si>
  <si>
    <t>12|Personal and Culinary Services 12.0410</t>
  </si>
  <si>
    <t>48|Precision Production 48.0599</t>
  </si>
  <si>
    <t>43|Protective Services 43.0399</t>
  </si>
  <si>
    <t>47|Mechanic Technology 47.0105</t>
  </si>
  <si>
    <t>51|Health Professions 51.0810</t>
  </si>
  <si>
    <t>01|Agricultural 01.1201</t>
  </si>
  <si>
    <t>46|Construction Trades 46.0000</t>
  </si>
  <si>
    <t>48|Precision Production 48.0507</t>
  </si>
  <si>
    <t>51|Health Professions 51.0710</t>
  </si>
  <si>
    <t>47|Mechanic Technology 47.0607</t>
  </si>
  <si>
    <t>51|Health Professions 51.0603</t>
  </si>
  <si>
    <t>52|Business 52.0905</t>
  </si>
  <si>
    <t>15|Engineering Technologies 15.0405</t>
  </si>
  <si>
    <t>51|Health Professions 51.1009</t>
  </si>
  <si>
    <t>12|Personal and Culinary Services 12.0499</t>
  </si>
  <si>
    <t>46|Construction Trades 46.0101</t>
  </si>
  <si>
    <t>Program of study and CIP Code (please select from drop down)</t>
  </si>
  <si>
    <t>NOTE: Track each identified student only once per term for 
Academic Year 2025-26; use consistent date for end of drop 
period each term; (unduplicated)</t>
  </si>
  <si>
    <t>Degree 
(Certificate, Diploma, Associate, 
Bachelor, Master,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</si>
</sst>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b/>
      <sz val="11"/>
      <color theme="1"/>
      <name val="Calibri"/>
      <family val="2"/>
      <scheme val="minor"/>
    </font>
    <font>
      <u/>
      <sz val="11"/>
      <color theme="1"/>
      <name val="Calibri"/>
      <family val="2"/>
      <scheme val="minor"/>
    </font>
    <font>
      <sz val="8"/>
      <name val="Calibri"/>
      <family val="2"/>
      <scheme val="minor"/>
    </font>
    <font>
      <b/>
      <sz val="11"/>
      <color rgb="FFFF0000"/>
      <name val="Calibri"/>
      <family val="2"/>
      <scheme val="minor"/>
    </font>
    <font>
      <sz val="11"/>
      <color theme="1"/>
      <name val="Calibri"/>
      <family val="2"/>
      <scheme val="minor"/>
    </font>
    <font>
      <sz val="11"/>
      <color rgb="FF9C5700"/>
      <name val="Calibri"/>
      <family val="2"/>
      <scheme val="minor"/>
    </font>
    <font>
      <b/>
      <sz val="12"/>
      <color theme="1"/>
      <name val="Calibri"/>
      <family val="2"/>
      <scheme val="minor"/>
    </font>
    <font>
      <b/>
      <sz val="12"/>
      <color rgb="FF9C5700"/>
      <name val="Calibri"/>
      <family val="2"/>
      <scheme val="minor"/>
    </font>
    <font>
      <sz val="10"/>
      <color theme="1"/>
      <name val="Open Sans"/>
      <family val="2"/>
    </font>
    <font>
      <b/>
      <sz val="10"/>
      <color theme="1"/>
      <name val="Open Sans"/>
      <family val="2"/>
    </font>
    <font>
      <b/>
      <sz val="10"/>
      <color rgb="FF000000"/>
      <name val="Open Sans"/>
      <family val="2"/>
    </font>
    <font>
      <sz val="10"/>
      <color rgb="FF000000"/>
      <name val="Open Sans"/>
      <family val="2"/>
    </font>
    <font>
      <sz val="11"/>
      <color theme="1"/>
      <name val="Open Sans"/>
      <family val="2"/>
    </font>
    <font>
      <b/>
      <sz val="11"/>
      <color theme="1"/>
      <name val="Open Sans"/>
      <family val="2"/>
    </font>
    <font>
      <b/>
      <sz val="11"/>
      <name val="Open Sans"/>
      <family val="2"/>
    </font>
    <font>
      <b/>
      <u/>
      <sz val="11"/>
      <color theme="1"/>
      <name val="Open Sans"/>
      <family val="2"/>
    </font>
    <font>
      <b/>
      <u/>
      <sz val="10"/>
      <name val="Open Sans"/>
      <family val="2"/>
    </font>
    <font>
      <i/>
      <sz val="11"/>
      <color theme="1"/>
      <name val="Open Sans"/>
      <family val="2"/>
    </font>
    <font>
      <b/>
      <sz val="15"/>
      <color theme="1"/>
      <name val="Open Sans"/>
      <family val="2"/>
    </font>
    <font>
      <b/>
      <u/>
      <sz val="10"/>
      <color theme="3" tint="0.39994506668294322"/>
      <name val="Open Sans"/>
      <family val="2"/>
    </font>
    <font>
      <b/>
      <i/>
      <sz val="10"/>
      <color theme="1"/>
      <name val="Open Sans"/>
      <family val="2"/>
    </font>
    <font>
      <b/>
      <u/>
      <sz val="10"/>
      <color theme="1"/>
      <name val="Open Sans"/>
      <family val="2"/>
    </font>
    <font>
      <sz val="10"/>
      <color rgb="FF9C5700"/>
      <name val="Open Sans"/>
      <family val="2"/>
    </font>
    <font>
      <b/>
      <i/>
      <sz val="11"/>
      <color theme="1"/>
      <name val="Open Sans"/>
      <family val="2"/>
    </font>
    <font>
      <b/>
      <i/>
      <sz val="11"/>
      <color theme="6" tint="-0.499984740745262"/>
      <name val="Open Sans"/>
      <family val="2"/>
    </font>
    <font>
      <b/>
      <i/>
      <sz val="11"/>
      <color theme="6" tint="-0.249977111117893"/>
      <name val="Open Sans"/>
      <family val="2"/>
    </font>
    <font>
      <b/>
      <i/>
      <sz val="11"/>
      <color theme="3"/>
      <name val="Open Sans"/>
      <family val="2"/>
    </font>
    <font>
      <b/>
      <sz val="11"/>
      <color theme="6" tint="-0.499984740745262"/>
      <name val="Open Sans"/>
      <family val="2"/>
    </font>
    <font>
      <b/>
      <sz val="11"/>
      <color theme="3"/>
      <name val="Open Sans"/>
      <family val="2"/>
    </font>
    <font>
      <b/>
      <i/>
      <sz val="10"/>
      <color theme="3"/>
      <name val="Open Sans"/>
      <family val="2"/>
    </font>
    <font>
      <b/>
      <i/>
      <sz val="10"/>
      <color theme="6" tint="-0.499984740745262"/>
      <name val="Open Sans"/>
      <family val="2"/>
    </font>
  </fonts>
  <fills count="23">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EB9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9" tint="0.79998168889431442"/>
        <bgColor indexed="65"/>
      </patternFill>
    </fill>
    <fill>
      <patternFill patternType="solid">
        <fgColor theme="0" tint="-0.49998474074526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1" tint="0.499984740745262"/>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theme="4"/>
      </top>
      <bottom style="double">
        <color theme="4"/>
      </bottom>
      <diagonal/>
    </border>
    <border>
      <left style="medium">
        <color indexed="64"/>
      </left>
      <right style="medium">
        <color indexed="64"/>
      </right>
      <top style="thin">
        <color indexed="64"/>
      </top>
      <bottom style="medium">
        <color indexed="64"/>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right/>
      <top/>
      <bottom style="medium">
        <color rgb="FF808080"/>
      </bottom>
      <diagonal/>
    </border>
    <border>
      <left style="medium">
        <color rgb="FF808080"/>
      </left>
      <right style="medium">
        <color theme="0" tint="-0.499984740745262"/>
      </right>
      <top/>
      <bottom style="medium">
        <color rgb="FF808080"/>
      </bottom>
      <diagonal/>
    </border>
    <border>
      <left/>
      <right style="medium">
        <color theme="0" tint="-0.499984740745262"/>
      </right>
      <top style="medium">
        <color rgb="FF808080"/>
      </top>
      <bottom style="medium">
        <color rgb="FF808080"/>
      </bottom>
      <diagonal/>
    </border>
    <border>
      <left/>
      <right style="medium">
        <color theme="0" tint="-0.499984740745262"/>
      </right>
      <top style="medium">
        <color rgb="FF808080"/>
      </top>
      <bottom/>
      <diagonal/>
    </border>
    <border>
      <left/>
      <right style="medium">
        <color theme="0" tint="-0.499984740745262"/>
      </right>
      <top/>
      <bottom style="medium">
        <color rgb="FF808080"/>
      </bottom>
      <diagonal/>
    </border>
    <border>
      <left/>
      <right style="medium">
        <color theme="0" tint="-0.499984740745262"/>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medium">
        <color theme="0" tint="-0.499984740745262"/>
      </bottom>
      <diagonal/>
    </border>
    <border>
      <left/>
      <right style="medium">
        <color indexed="64"/>
      </right>
      <top style="medium">
        <color theme="0" tint="-0.499984740745262"/>
      </top>
      <bottom style="medium">
        <color theme="0" tint="-0.499984740745262"/>
      </bottom>
      <diagonal/>
    </border>
    <border>
      <left style="medium">
        <color indexed="64"/>
      </left>
      <right style="medium">
        <color rgb="FF808080"/>
      </right>
      <top/>
      <bottom style="medium">
        <color rgb="FF808080"/>
      </bottom>
      <diagonal/>
    </border>
    <border>
      <left/>
      <right style="medium">
        <color indexed="64"/>
      </right>
      <top/>
      <bottom style="medium">
        <color rgb="FF808080"/>
      </bottom>
      <diagonal/>
    </border>
    <border>
      <left style="medium">
        <color rgb="FF808080"/>
      </left>
      <right style="medium">
        <color indexed="64"/>
      </right>
      <top/>
      <bottom style="medium">
        <color rgb="FF808080"/>
      </bottom>
      <diagonal/>
    </border>
    <border>
      <left/>
      <right style="medium">
        <color indexed="64"/>
      </right>
      <top style="medium">
        <color rgb="FF808080"/>
      </top>
      <bottom/>
      <diagonal/>
    </border>
    <border>
      <left style="medium">
        <color indexed="64"/>
      </left>
      <right style="medium">
        <color rgb="FF808080"/>
      </right>
      <top style="medium">
        <color rgb="FF808080"/>
      </top>
      <bottom style="medium">
        <color rgb="FF808080"/>
      </bottom>
      <diagonal/>
    </border>
    <border>
      <left/>
      <right style="medium">
        <color indexed="64"/>
      </right>
      <top style="medium">
        <color rgb="FF808080"/>
      </top>
      <bottom style="medium">
        <color rgb="FF808080"/>
      </bottom>
      <diagonal/>
    </border>
    <border>
      <left style="medium">
        <color indexed="64"/>
      </left>
      <right style="medium">
        <color rgb="FF808080"/>
      </right>
      <top style="medium">
        <color rgb="FF808080"/>
      </top>
      <bottom style="medium">
        <color indexed="64"/>
      </bottom>
      <diagonal/>
    </border>
    <border>
      <left/>
      <right style="medium">
        <color rgb="FF808080"/>
      </right>
      <top style="medium">
        <color rgb="FF808080"/>
      </top>
      <bottom style="medium">
        <color indexed="64"/>
      </bottom>
      <diagonal/>
    </border>
    <border>
      <left/>
      <right style="medium">
        <color theme="0" tint="-0.499984740745262"/>
      </right>
      <top style="medium">
        <color rgb="FF808080"/>
      </top>
      <bottom style="medium">
        <color indexed="64"/>
      </bottom>
      <diagonal/>
    </border>
    <border>
      <left/>
      <right style="medium">
        <color indexed="64"/>
      </right>
      <top style="medium">
        <color rgb="FF808080"/>
      </top>
      <bottom style="medium">
        <color indexed="64"/>
      </bottom>
      <diagonal/>
    </border>
    <border>
      <left style="medium">
        <color indexed="64"/>
      </left>
      <right/>
      <top style="medium">
        <color theme="0" tint="-0.499984740745262"/>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7">
    <xf numFmtId="0" fontId="0" fillId="0" borderId="0"/>
    <xf numFmtId="0" fontId="6" fillId="9" borderId="0" applyNumberFormat="0" applyBorder="0" applyAlignment="0" applyProtection="0"/>
    <xf numFmtId="0" fontId="1" fillId="0" borderId="19" applyNumberFormat="0" applyFill="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cellStyleXfs>
  <cellXfs count="280">
    <xf numFmtId="0" fontId="0" fillId="0" borderId="0" xfId="0"/>
    <xf numFmtId="0" fontId="0" fillId="0" borderId="1" xfId="0" applyBorder="1"/>
    <xf numFmtId="0" fontId="1" fillId="0" borderId="1" xfId="0" applyFont="1" applyBorder="1"/>
    <xf numFmtId="0" fontId="0" fillId="0" borderId="0" xfId="0" applyProtection="1">
      <protection locked="0"/>
    </xf>
    <xf numFmtId="0" fontId="0" fillId="0" borderId="1" xfId="0" applyBorder="1" applyProtection="1">
      <protection locked="0"/>
    </xf>
    <xf numFmtId="0" fontId="0" fillId="0" borderId="1" xfId="0" applyBorder="1" applyAlignment="1" applyProtection="1">
      <alignment horizontal="center"/>
      <protection locked="0"/>
    </xf>
    <xf numFmtId="49" fontId="1" fillId="4" borderId="6" xfId="0" applyNumberFormat="1" applyFont="1" applyFill="1" applyBorder="1" applyAlignment="1">
      <alignment horizontal="center"/>
    </xf>
    <xf numFmtId="49" fontId="0" fillId="3" borderId="6" xfId="0" applyNumberFormat="1" applyFill="1" applyBorder="1" applyAlignment="1">
      <alignment horizontal="center"/>
    </xf>
    <xf numFmtId="49" fontId="0" fillId="7" borderId="6" xfId="0" applyNumberFormat="1" applyFill="1" applyBorder="1" applyAlignment="1">
      <alignment horizontal="center"/>
    </xf>
    <xf numFmtId="0" fontId="0" fillId="3" borderId="1" xfId="0" applyFill="1" applyBorder="1" applyAlignment="1">
      <alignment horizontal="center" vertical="center"/>
    </xf>
    <xf numFmtId="0" fontId="0" fillId="6" borderId="1" xfId="0" applyFill="1" applyBorder="1" applyAlignment="1">
      <alignment horizontal="center" vertical="center"/>
    </xf>
    <xf numFmtId="0" fontId="0" fillId="4" borderId="1" xfId="0" applyFill="1" applyBorder="1" applyAlignment="1">
      <alignment horizontal="center" vertical="center"/>
    </xf>
    <xf numFmtId="0" fontId="0" fillId="0" borderId="1" xfId="0" applyBorder="1" applyAlignment="1">
      <alignment horizontal="center" vertical="center"/>
    </xf>
    <xf numFmtId="0" fontId="0" fillId="0" borderId="0" xfId="0" applyAlignment="1" applyProtection="1">
      <alignment horizontal="center"/>
      <protection locked="0"/>
    </xf>
    <xf numFmtId="0" fontId="0" fillId="0" borderId="0" xfId="0" applyAlignment="1">
      <alignment horizontal="center" vertical="center"/>
    </xf>
    <xf numFmtId="49" fontId="0" fillId="0" borderId="0" xfId="0" applyNumberFormat="1" applyAlignment="1">
      <alignment horizontal="center" vertical="center"/>
    </xf>
    <xf numFmtId="49" fontId="0" fillId="0" borderId="1" xfId="0" applyNumberFormat="1" applyBorder="1" applyAlignment="1">
      <alignment horizontal="center" vertical="center"/>
    </xf>
    <xf numFmtId="0" fontId="1" fillId="2" borderId="7" xfId="0" applyFont="1" applyFill="1" applyBorder="1" applyAlignment="1">
      <alignment horizontal="center" wrapText="1"/>
    </xf>
    <xf numFmtId="0" fontId="1" fillId="2" borderId="8" xfId="0" applyFont="1" applyFill="1" applyBorder="1" applyAlignment="1">
      <alignment horizontal="center" vertical="center" wrapText="1"/>
    </xf>
    <xf numFmtId="0" fontId="0" fillId="0" borderId="0" xfId="0" applyAlignment="1">
      <alignment horizontal="center"/>
    </xf>
    <xf numFmtId="0" fontId="4" fillId="8" borderId="3" xfId="0" applyFont="1" applyFill="1" applyBorder="1" applyAlignment="1">
      <alignment horizontal="center" wrapText="1"/>
    </xf>
    <xf numFmtId="0" fontId="4" fillId="0" borderId="15" xfId="0" applyFont="1" applyBorder="1" applyAlignment="1">
      <alignment horizontal="center" wrapText="1"/>
    </xf>
    <xf numFmtId="0" fontId="1" fillId="0" borderId="19" xfId="2" applyFill="1" applyAlignment="1" applyProtection="1">
      <alignment horizontal="center" vertical="center"/>
      <protection locked="0"/>
    </xf>
    <xf numFmtId="0" fontId="4" fillId="8" borderId="3" xfId="0" applyFont="1" applyFill="1" applyBorder="1" applyAlignment="1" applyProtection="1">
      <alignment horizontal="center" wrapText="1"/>
      <protection locked="0"/>
    </xf>
    <xf numFmtId="0" fontId="5" fillId="12" borderId="9" xfId="5" applyBorder="1" applyAlignment="1" applyProtection="1">
      <alignment horizontal="center" vertical="center"/>
      <protection locked="0"/>
    </xf>
    <xf numFmtId="0" fontId="5" fillId="11" borderId="5" xfId="4" applyBorder="1" applyAlignment="1" applyProtection="1">
      <alignment horizontal="center" vertical="center"/>
      <protection locked="0"/>
    </xf>
    <xf numFmtId="0" fontId="5" fillId="10" borderId="5" xfId="3" applyBorder="1" applyAlignment="1" applyProtection="1">
      <alignment horizontal="center" vertical="center"/>
      <protection locked="0"/>
    </xf>
    <xf numFmtId="0" fontId="5" fillId="13" borderId="20" xfId="6" applyBorder="1" applyAlignment="1" applyProtection="1">
      <alignment horizontal="center" vertical="center"/>
      <protection locked="0"/>
    </xf>
    <xf numFmtId="0" fontId="6" fillId="9" borderId="0" xfId="1" applyBorder="1" applyAlignment="1" applyProtection="1">
      <alignment horizontal="center" vertical="center"/>
      <protection locked="0"/>
    </xf>
    <xf numFmtId="0" fontId="7" fillId="0" borderId="0" xfId="0" applyFont="1" applyAlignment="1">
      <alignment horizontal="right"/>
    </xf>
    <xf numFmtId="0" fontId="7" fillId="0" borderId="19" xfId="2" applyFont="1" applyAlignment="1">
      <alignment horizontal="right"/>
    </xf>
    <xf numFmtId="0" fontId="8" fillId="0" borderId="0" xfId="1" applyFont="1" applyFill="1" applyAlignment="1">
      <alignment horizontal="right"/>
    </xf>
    <xf numFmtId="0" fontId="1" fillId="0" borderId="1" xfId="0" applyFont="1" applyBorder="1" applyAlignment="1">
      <alignment horizontal="center" vertical="center"/>
    </xf>
    <xf numFmtId="0" fontId="1" fillId="0" borderId="0" xfId="0" applyFont="1" applyAlignment="1">
      <alignment horizontal="center" vertical="center"/>
    </xf>
    <xf numFmtId="0" fontId="9" fillId="14" borderId="0" xfId="0" applyFont="1" applyFill="1"/>
    <xf numFmtId="0" fontId="9" fillId="14" borderId="23" xfId="0" applyFont="1" applyFill="1" applyBorder="1"/>
    <xf numFmtId="0" fontId="9" fillId="14" borderId="29" xfId="0" applyFont="1" applyFill="1" applyBorder="1"/>
    <xf numFmtId="0" fontId="9" fillId="14" borderId="31" xfId="0" applyFont="1" applyFill="1" applyBorder="1"/>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12" fillId="0" borderId="27" xfId="0" applyFont="1" applyBorder="1" applyAlignment="1">
      <alignment horizontal="center" vertical="center"/>
    </xf>
    <xf numFmtId="0" fontId="12" fillId="14" borderId="26" xfId="0" applyFont="1" applyFill="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8" xfId="0" applyFont="1" applyBorder="1" applyAlignment="1">
      <alignment horizontal="center" vertical="center"/>
    </xf>
    <xf numFmtId="0" fontId="12" fillId="0" borderId="30" xfId="0" applyFont="1" applyBorder="1" applyAlignment="1">
      <alignment horizontal="center" vertical="center"/>
    </xf>
    <xf numFmtId="0" fontId="12" fillId="14" borderId="0" xfId="0" applyFont="1" applyFill="1" applyAlignment="1">
      <alignment horizontal="center" vertical="center"/>
    </xf>
    <xf numFmtId="0" fontId="12" fillId="14" borderId="31" xfId="0" applyFont="1" applyFill="1" applyBorder="1" applyAlignment="1">
      <alignment horizontal="center" vertical="center"/>
    </xf>
    <xf numFmtId="0" fontId="9" fillId="0" borderId="0" xfId="0" applyFont="1"/>
    <xf numFmtId="0" fontId="10" fillId="0" borderId="38" xfId="0" applyFont="1" applyBorder="1" applyAlignment="1">
      <alignment vertical="center"/>
    </xf>
    <xf numFmtId="0" fontId="9" fillId="0" borderId="38" xfId="0" applyFont="1" applyBorder="1"/>
    <xf numFmtId="0" fontId="10" fillId="15" borderId="33" xfId="0" applyFont="1" applyFill="1" applyBorder="1"/>
    <xf numFmtId="0" fontId="10" fillId="15" borderId="34" xfId="0" applyFont="1" applyFill="1" applyBorder="1"/>
    <xf numFmtId="0" fontId="9" fillId="15" borderId="34" xfId="0" applyFont="1" applyFill="1" applyBorder="1"/>
    <xf numFmtId="0" fontId="9" fillId="15" borderId="35" xfId="0" applyFont="1" applyFill="1" applyBorder="1"/>
    <xf numFmtId="0" fontId="10" fillId="15" borderId="36" xfId="0" applyFont="1" applyFill="1" applyBorder="1" applyAlignment="1">
      <alignment vertical="center"/>
    </xf>
    <xf numFmtId="0" fontId="10" fillId="15" borderId="0" xfId="0" applyFont="1" applyFill="1" applyAlignment="1">
      <alignment vertical="center"/>
    </xf>
    <xf numFmtId="0" fontId="9" fillId="15" borderId="0" xfId="0" applyFont="1" applyFill="1"/>
    <xf numFmtId="0" fontId="9" fillId="15" borderId="31" xfId="0" applyFont="1" applyFill="1" applyBorder="1"/>
    <xf numFmtId="0" fontId="10" fillId="15" borderId="37" xfId="0" applyFont="1" applyFill="1" applyBorder="1" applyAlignment="1">
      <alignment vertical="center"/>
    </xf>
    <xf numFmtId="0" fontId="10" fillId="15" borderId="38" xfId="0" applyFont="1" applyFill="1" applyBorder="1" applyAlignment="1">
      <alignment vertical="center"/>
    </xf>
    <xf numFmtId="0" fontId="9" fillId="15" borderId="38" xfId="0" applyFont="1" applyFill="1" applyBorder="1"/>
    <xf numFmtId="0" fontId="9" fillId="15" borderId="39" xfId="0" applyFont="1" applyFill="1" applyBorder="1"/>
    <xf numFmtId="0" fontId="11" fillId="7" borderId="25" xfId="0" applyFont="1" applyFill="1" applyBorder="1" applyAlignment="1">
      <alignment horizontal="center" vertical="center" wrapText="1"/>
    </xf>
    <xf numFmtId="0" fontId="11" fillId="16" borderId="25" xfId="0" applyFont="1" applyFill="1" applyBorder="1" applyAlignment="1">
      <alignment horizontal="center" vertical="center" wrapText="1"/>
    </xf>
    <xf numFmtId="0" fontId="11" fillId="17" borderId="25" xfId="0" applyFont="1" applyFill="1" applyBorder="1" applyAlignment="1">
      <alignment horizontal="center" vertical="center" wrapText="1"/>
    </xf>
    <xf numFmtId="0" fontId="11" fillId="18" borderId="25"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5" xfId="0" applyFont="1" applyFill="1" applyBorder="1" applyAlignment="1">
      <alignment horizontal="center" vertical="center"/>
    </xf>
    <xf numFmtId="0" fontId="11" fillId="17" borderId="32" xfId="0" applyFont="1" applyFill="1" applyBorder="1" applyAlignment="1">
      <alignment horizontal="center" vertical="center" wrapText="1"/>
    </xf>
    <xf numFmtId="0" fontId="13" fillId="0" borderId="1" xfId="0" applyFont="1" applyBorder="1" applyAlignment="1" applyProtection="1">
      <alignment horizontal="center"/>
      <protection locked="0"/>
    </xf>
    <xf numFmtId="0" fontId="13" fillId="0" borderId="0" xfId="0" applyFont="1" applyAlignment="1" applyProtection="1">
      <alignment vertical="center"/>
      <protection locked="0"/>
    </xf>
    <xf numFmtId="49" fontId="9" fillId="4" borderId="46" xfId="0" applyNumberFormat="1" applyFont="1" applyFill="1" applyBorder="1" applyAlignment="1">
      <alignment horizontal="center" vertical="center"/>
    </xf>
    <xf numFmtId="49" fontId="9" fillId="3" borderId="1" xfId="0" applyNumberFormat="1" applyFont="1" applyFill="1" applyBorder="1" applyAlignment="1">
      <alignment horizontal="center" vertical="center"/>
    </xf>
    <xf numFmtId="49" fontId="9" fillId="7" borderId="4" xfId="0" applyNumberFormat="1" applyFont="1" applyFill="1" applyBorder="1" applyAlignment="1">
      <alignment horizontal="center" vertical="center"/>
    </xf>
    <xf numFmtId="0" fontId="9" fillId="0" borderId="46" xfId="0" applyFont="1" applyBorder="1" applyAlignment="1">
      <alignment vertical="center"/>
    </xf>
    <xf numFmtId="0" fontId="10" fillId="14" borderId="44" xfId="0" applyFont="1" applyFill="1" applyBorder="1" applyAlignment="1">
      <alignment horizontal="center" vertical="center" wrapText="1"/>
    </xf>
    <xf numFmtId="0" fontId="10" fillId="14" borderId="43" xfId="0" applyFont="1" applyFill="1" applyBorder="1" applyAlignment="1">
      <alignment horizontal="center" vertical="center" wrapText="1"/>
    </xf>
    <xf numFmtId="0" fontId="10" fillId="14" borderId="45" xfId="0" applyFont="1" applyFill="1" applyBorder="1" applyAlignment="1">
      <alignment horizontal="center" vertical="center" wrapText="1"/>
    </xf>
    <xf numFmtId="0" fontId="9" fillId="14" borderId="44" xfId="0" applyFont="1" applyFill="1" applyBorder="1" applyAlignment="1" applyProtection="1">
      <alignment vertical="center"/>
      <protection locked="0"/>
    </xf>
    <xf numFmtId="0" fontId="9" fillId="14" borderId="43" xfId="0" applyFont="1" applyFill="1" applyBorder="1" applyAlignment="1" applyProtection="1">
      <alignment vertical="center"/>
      <protection locked="0"/>
    </xf>
    <xf numFmtId="0" fontId="9" fillId="14" borderId="45"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1" fillId="17" borderId="54" xfId="0" applyFont="1" applyFill="1" applyBorder="1" applyAlignment="1">
      <alignment horizontal="center" vertical="center" wrapText="1"/>
    </xf>
    <xf numFmtId="0" fontId="11" fillId="7" borderId="55" xfId="0" applyFont="1" applyFill="1" applyBorder="1" applyAlignment="1">
      <alignment horizontal="center" vertical="center"/>
    </xf>
    <xf numFmtId="0" fontId="12" fillId="0" borderId="54" xfId="0" applyFont="1" applyBorder="1" applyAlignment="1">
      <alignment horizontal="center" vertical="center"/>
    </xf>
    <xf numFmtId="0" fontId="12" fillId="0" borderId="56" xfId="0" applyFont="1" applyBorder="1" applyAlignment="1">
      <alignment horizontal="center" vertical="center"/>
    </xf>
    <xf numFmtId="0" fontId="9" fillId="14" borderId="50" xfId="0" applyFont="1" applyFill="1" applyBorder="1"/>
    <xf numFmtId="0" fontId="9" fillId="14" borderId="57" xfId="0" applyFont="1" applyFill="1" applyBorder="1"/>
    <xf numFmtId="0" fontId="12" fillId="0" borderId="55" xfId="0" applyFont="1" applyBorder="1" applyAlignment="1">
      <alignment horizontal="center" vertical="center"/>
    </xf>
    <xf numFmtId="0" fontId="12" fillId="0" borderId="58" xfId="0" applyFont="1" applyBorder="1" applyAlignment="1">
      <alignment horizontal="center" vertical="center"/>
    </xf>
    <xf numFmtId="0" fontId="12" fillId="0" borderId="59" xfId="0" applyFont="1" applyBorder="1" applyAlignment="1">
      <alignment horizontal="center" vertical="center"/>
    </xf>
    <xf numFmtId="0" fontId="12" fillId="14" borderId="50" xfId="0" applyFont="1" applyFill="1" applyBorder="1" applyAlignment="1">
      <alignment horizontal="center" vertical="center"/>
    </xf>
    <xf numFmtId="0" fontId="12" fillId="14" borderId="51" xfId="0" applyFont="1" applyFill="1" applyBorder="1" applyAlignment="1">
      <alignment horizontal="center" vertical="center"/>
    </xf>
    <xf numFmtId="0" fontId="9" fillId="14" borderId="51" xfId="0" applyFont="1" applyFill="1" applyBorder="1"/>
    <xf numFmtId="0" fontId="12" fillId="0" borderId="60" xfId="0" applyFont="1" applyBorder="1" applyAlignment="1">
      <alignment horizontal="center" vertical="center"/>
    </xf>
    <xf numFmtId="0" fontId="12" fillId="0" borderId="61" xfId="0" applyFont="1" applyBorder="1" applyAlignment="1">
      <alignment horizontal="center" vertical="center"/>
    </xf>
    <xf numFmtId="0" fontId="12" fillId="0" borderId="62" xfId="0" applyFont="1" applyBorder="1" applyAlignment="1">
      <alignment horizontal="center" vertical="center"/>
    </xf>
    <xf numFmtId="0" fontId="9" fillId="14" borderId="13" xfId="0" applyFont="1" applyFill="1" applyBorder="1"/>
    <xf numFmtId="0" fontId="12" fillId="0" borderId="63" xfId="0" applyFont="1" applyBorder="1" applyAlignment="1">
      <alignment horizontal="center" vertical="center"/>
    </xf>
    <xf numFmtId="0" fontId="9" fillId="0" borderId="52" xfId="0" applyFont="1" applyBorder="1"/>
    <xf numFmtId="0" fontId="10" fillId="0" borderId="64" xfId="0" applyFont="1" applyBorder="1" applyAlignment="1">
      <alignment vertical="center"/>
    </xf>
    <xf numFmtId="0" fontId="10" fillId="0" borderId="0" xfId="0" applyFont="1" applyAlignment="1">
      <alignment vertical="center"/>
    </xf>
    <xf numFmtId="0" fontId="9" fillId="0" borderId="37" xfId="0" applyFont="1" applyBorder="1"/>
    <xf numFmtId="0" fontId="9" fillId="0" borderId="39" xfId="0" applyFont="1" applyBorder="1"/>
    <xf numFmtId="0" fontId="9" fillId="12" borderId="3" xfId="5" applyFont="1" applyBorder="1" applyAlignment="1">
      <alignment horizontal="center" vertical="center"/>
    </xf>
    <xf numFmtId="0" fontId="9" fillId="11" borderId="3" xfId="4" applyFont="1" applyBorder="1" applyAlignment="1">
      <alignment horizontal="center" vertical="center"/>
    </xf>
    <xf numFmtId="0" fontId="9" fillId="10" borderId="3" xfId="3" applyFont="1" applyBorder="1" applyAlignment="1">
      <alignment horizontal="center" vertical="center"/>
    </xf>
    <xf numFmtId="0" fontId="9" fillId="13" borderId="3" xfId="6" applyFont="1" applyBorder="1" applyAlignment="1">
      <alignment horizontal="center" vertical="center"/>
    </xf>
    <xf numFmtId="0" fontId="10" fillId="0" borderId="65" xfId="0" applyFont="1" applyBorder="1"/>
    <xf numFmtId="0" fontId="10" fillId="0" borderId="3" xfId="0" applyFont="1" applyBorder="1" applyProtection="1">
      <protection locked="0"/>
    </xf>
    <xf numFmtId="0" fontId="13" fillId="0" borderId="0" xfId="0" applyFont="1" applyAlignment="1">
      <alignment vertical="center"/>
    </xf>
    <xf numFmtId="0" fontId="16" fillId="0" borderId="0" xfId="0" applyFont="1" applyAlignment="1" applyProtection="1">
      <alignment vertical="center"/>
      <protection locked="0"/>
    </xf>
    <xf numFmtId="0" fontId="13" fillId="0" borderId="0" xfId="0" applyFont="1" applyProtection="1">
      <protection locked="0"/>
    </xf>
    <xf numFmtId="0" fontId="13" fillId="0" borderId="0" xfId="0" applyFont="1"/>
    <xf numFmtId="0" fontId="9" fillId="0" borderId="0" xfId="0" applyFont="1" applyAlignment="1">
      <alignment wrapText="1"/>
    </xf>
    <xf numFmtId="0" fontId="9" fillId="0" borderId="0" xfId="0" applyFont="1" applyProtection="1">
      <protection locked="0"/>
    </xf>
    <xf numFmtId="0" fontId="10" fillId="15" borderId="42" xfId="0" applyFont="1" applyFill="1" applyBorder="1" applyAlignment="1">
      <alignment vertical="center"/>
    </xf>
    <xf numFmtId="0" fontId="10" fillId="15" borderId="40" xfId="0" applyFont="1" applyFill="1" applyBorder="1" applyAlignment="1">
      <alignment vertical="center"/>
    </xf>
    <xf numFmtId="0" fontId="10" fillId="15" borderId="41" xfId="0" applyFont="1" applyFill="1" applyBorder="1" applyAlignment="1">
      <alignment vertical="center"/>
    </xf>
    <xf numFmtId="0" fontId="15" fillId="19" borderId="1" xfId="0" applyFont="1" applyFill="1" applyBorder="1" applyAlignment="1">
      <alignment horizontal="center" vertical="center"/>
    </xf>
    <xf numFmtId="0" fontId="15" fillId="18" borderId="1" xfId="0" applyFont="1" applyFill="1" applyBorder="1" applyAlignment="1">
      <alignment horizontal="center" vertical="center"/>
    </xf>
    <xf numFmtId="0" fontId="9" fillId="0" borderId="1"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13" fillId="0" borderId="1" xfId="0" applyFont="1" applyBorder="1"/>
    <xf numFmtId="0" fontId="10" fillId="5" borderId="45" xfId="0" applyFont="1" applyFill="1" applyBorder="1" applyAlignment="1">
      <alignment horizontal="center" vertical="center" wrapText="1"/>
    </xf>
    <xf numFmtId="0" fontId="9" fillId="16" borderId="1" xfId="0" applyFont="1" applyFill="1" applyBorder="1" applyAlignment="1" applyProtection="1">
      <alignment horizontal="center" vertical="center"/>
      <protection locked="0"/>
    </xf>
    <xf numFmtId="0" fontId="5" fillId="11" borderId="1" xfId="4" applyBorder="1" applyAlignment="1" applyProtection="1">
      <alignment horizontal="center" vertical="center"/>
      <protection locked="0"/>
    </xf>
    <xf numFmtId="0" fontId="9" fillId="18" borderId="48" xfId="0" applyFont="1" applyFill="1" applyBorder="1" applyAlignment="1" applyProtection="1">
      <alignment horizontal="center" vertical="center"/>
      <protection locked="0"/>
    </xf>
    <xf numFmtId="0" fontId="19" fillId="0" borderId="0" xfId="0" applyFont="1" applyAlignment="1" applyProtection="1">
      <alignment horizontal="center" vertical="center" wrapText="1"/>
      <protection locked="0"/>
    </xf>
    <xf numFmtId="0" fontId="9" fillId="18" borderId="48" xfId="0" applyFont="1" applyFill="1" applyBorder="1" applyAlignment="1" applyProtection="1">
      <alignment vertical="center"/>
      <protection locked="0"/>
    </xf>
    <xf numFmtId="0" fontId="9" fillId="18" borderId="49" xfId="0" applyFont="1" applyFill="1" applyBorder="1" applyAlignment="1" applyProtection="1">
      <alignment vertical="center"/>
      <protection locked="0"/>
    </xf>
    <xf numFmtId="0" fontId="14" fillId="0" borderId="1" xfId="0" applyFont="1" applyBorder="1" applyAlignment="1">
      <alignment horizontal="center" vertical="center"/>
    </xf>
    <xf numFmtId="0" fontId="14" fillId="5" borderId="1" xfId="0" applyFont="1" applyFill="1" applyBorder="1" applyAlignment="1">
      <alignment horizontal="center" vertical="center"/>
    </xf>
    <xf numFmtId="0" fontId="13" fillId="0" borderId="1" xfId="0" applyFont="1" applyBorder="1" applyAlignment="1">
      <alignment horizontal="center" vertical="center"/>
    </xf>
    <xf numFmtId="0" fontId="14" fillId="6" borderId="1" xfId="0" applyFont="1" applyFill="1" applyBorder="1" applyAlignment="1" applyProtection="1">
      <alignment horizontal="center" vertical="center"/>
      <protection locked="0"/>
    </xf>
    <xf numFmtId="0" fontId="13" fillId="0" borderId="1" xfId="0" applyFont="1" applyBorder="1" applyAlignment="1">
      <alignment horizontal="left" vertical="center"/>
    </xf>
    <xf numFmtId="0" fontId="13" fillId="18" borderId="1" xfId="0" applyFont="1" applyFill="1" applyBorder="1" applyAlignment="1" applyProtection="1">
      <alignment horizontal="center" vertical="center"/>
      <protection locked="0"/>
    </xf>
    <xf numFmtId="0" fontId="13" fillId="18" borderId="1" xfId="0" applyFont="1" applyFill="1" applyBorder="1" applyAlignment="1">
      <alignment horizontal="center" vertical="center"/>
    </xf>
    <xf numFmtId="0" fontId="13" fillId="19" borderId="1" xfId="0" applyFont="1" applyFill="1" applyBorder="1" applyAlignment="1" applyProtection="1">
      <alignment horizontal="center" vertical="center"/>
      <protection locked="0"/>
    </xf>
    <xf numFmtId="0" fontId="13" fillId="19" borderId="1" xfId="0" applyFont="1" applyFill="1" applyBorder="1" applyAlignment="1">
      <alignment horizontal="center" vertical="center"/>
    </xf>
    <xf numFmtId="0" fontId="13" fillId="6" borderId="1" xfId="0" applyFont="1" applyFill="1" applyBorder="1" applyAlignment="1" applyProtection="1">
      <alignment horizontal="center" vertical="center"/>
      <protection locked="0"/>
    </xf>
    <xf numFmtId="0" fontId="13" fillId="6" borderId="1" xfId="0" applyFont="1" applyFill="1" applyBorder="1" applyAlignment="1">
      <alignment horizontal="center" vertical="center"/>
    </xf>
    <xf numFmtId="0" fontId="15" fillId="16" borderId="1" xfId="0" applyFont="1" applyFill="1" applyBorder="1" applyAlignment="1">
      <alignment horizontal="center" vertical="center"/>
    </xf>
    <xf numFmtId="0" fontId="13" fillId="16" borderId="1" xfId="0" applyFont="1" applyFill="1" applyBorder="1" applyAlignment="1" applyProtection="1">
      <alignment horizontal="center" vertical="center"/>
      <protection locked="0"/>
    </xf>
    <xf numFmtId="0" fontId="13" fillId="16" borderId="1" xfId="0" applyFont="1" applyFill="1" applyBorder="1" applyAlignment="1">
      <alignment horizontal="center" vertical="center"/>
    </xf>
    <xf numFmtId="0" fontId="15" fillId="5" borderId="1" xfId="0" applyFont="1" applyFill="1" applyBorder="1" applyAlignment="1">
      <alignment horizontal="center" vertical="center"/>
    </xf>
    <xf numFmtId="0" fontId="13" fillId="5" borderId="1" xfId="0" applyFont="1" applyFill="1" applyBorder="1" applyAlignment="1" applyProtection="1">
      <alignment horizontal="center" vertical="center"/>
      <protection locked="0"/>
    </xf>
    <xf numFmtId="0" fontId="13" fillId="5" borderId="1" xfId="0" applyFont="1" applyFill="1" applyBorder="1" applyAlignment="1">
      <alignment horizontal="center" vertical="center"/>
    </xf>
    <xf numFmtId="0" fontId="14" fillId="7" borderId="1" xfId="0"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protection locked="0"/>
    </xf>
    <xf numFmtId="0" fontId="13" fillId="7" borderId="1" xfId="0" applyFont="1" applyFill="1" applyBorder="1" applyAlignment="1">
      <alignment horizontal="center" vertical="center"/>
    </xf>
    <xf numFmtId="0" fontId="13" fillId="8" borderId="1" xfId="0" applyFont="1" applyFill="1" applyBorder="1" applyAlignment="1">
      <alignment horizontal="left" vertical="center"/>
    </xf>
    <xf numFmtId="0" fontId="13" fillId="0" borderId="46" xfId="0" applyFont="1" applyBorder="1" applyAlignment="1">
      <alignment vertical="center"/>
    </xf>
    <xf numFmtId="0" fontId="9" fillId="8" borderId="46" xfId="0" applyFont="1" applyFill="1" applyBorder="1" applyAlignment="1">
      <alignment vertical="center"/>
    </xf>
    <xf numFmtId="0" fontId="9" fillId="8" borderId="1" xfId="0" applyFont="1" applyFill="1" applyBorder="1" applyAlignment="1" applyProtection="1">
      <alignment horizontal="center" vertical="center"/>
      <protection locked="0"/>
    </xf>
    <xf numFmtId="0" fontId="9" fillId="8" borderId="4" xfId="0" applyFont="1" applyFill="1" applyBorder="1" applyAlignment="1" applyProtection="1">
      <alignment horizontal="center" vertical="center"/>
      <protection locked="0"/>
    </xf>
    <xf numFmtId="0" fontId="13" fillId="8" borderId="46" xfId="0" applyFont="1" applyFill="1" applyBorder="1" applyAlignment="1">
      <alignment vertical="center"/>
    </xf>
    <xf numFmtId="0" fontId="22" fillId="8" borderId="72" xfId="0" applyFont="1" applyFill="1" applyBorder="1" applyAlignment="1">
      <alignment horizontal="center" vertical="center" wrapText="1"/>
    </xf>
    <xf numFmtId="0" fontId="22" fillId="8" borderId="73" xfId="0" applyFont="1" applyFill="1" applyBorder="1" applyAlignment="1">
      <alignment horizontal="center" vertical="center" wrapText="1"/>
    </xf>
    <xf numFmtId="0" fontId="22" fillId="8" borderId="74" xfId="0" applyFont="1" applyFill="1" applyBorder="1" applyAlignment="1">
      <alignment horizontal="center" vertical="center" wrapText="1"/>
    </xf>
    <xf numFmtId="0" fontId="9" fillId="16" borderId="1" xfId="0" applyFont="1" applyFill="1" applyBorder="1" applyAlignment="1" applyProtection="1">
      <alignment vertical="center"/>
      <protection locked="0"/>
    </xf>
    <xf numFmtId="0" fontId="9" fillId="20" borderId="1" xfId="0" applyFont="1" applyFill="1" applyBorder="1" applyAlignment="1" applyProtection="1">
      <alignment horizontal="center" vertical="center"/>
      <protection locked="0"/>
    </xf>
    <xf numFmtId="0" fontId="9" fillId="20" borderId="1" xfId="0" applyFont="1" applyFill="1" applyBorder="1" applyAlignment="1" applyProtection="1">
      <alignment vertical="center"/>
      <protection locked="0"/>
    </xf>
    <xf numFmtId="0" fontId="5" fillId="11" borderId="1" xfId="4" applyBorder="1" applyAlignment="1" applyProtection="1">
      <alignment vertical="center"/>
      <protection locked="0"/>
    </xf>
    <xf numFmtId="0" fontId="22" fillId="0" borderId="16" xfId="0" applyFont="1" applyBorder="1" applyAlignment="1">
      <alignment horizontal="center" vertical="center"/>
    </xf>
    <xf numFmtId="0" fontId="9" fillId="12" borderId="47" xfId="5" applyFont="1" applyBorder="1" applyProtection="1"/>
    <xf numFmtId="0" fontId="9" fillId="10" borderId="46" xfId="3" applyFont="1" applyBorder="1" applyProtection="1"/>
    <xf numFmtId="0" fontId="9" fillId="16" borderId="4" xfId="0" applyFont="1" applyFill="1" applyBorder="1" applyAlignment="1" applyProtection="1">
      <alignment vertical="center"/>
      <protection locked="0"/>
    </xf>
    <xf numFmtId="0" fontId="9" fillId="13" borderId="46" xfId="6" applyFont="1" applyBorder="1" applyProtection="1"/>
    <xf numFmtId="0" fontId="9" fillId="20" borderId="4" xfId="0" applyFont="1" applyFill="1" applyBorder="1" applyAlignment="1" applyProtection="1">
      <alignment vertical="center"/>
      <protection locked="0"/>
    </xf>
    <xf numFmtId="0" fontId="9" fillId="11" borderId="46" xfId="4" applyFont="1" applyBorder="1" applyProtection="1"/>
    <xf numFmtId="0" fontId="5" fillId="11" borderId="4" xfId="4" applyBorder="1" applyAlignment="1" applyProtection="1">
      <alignment vertical="center"/>
      <protection locked="0"/>
    </xf>
    <xf numFmtId="0" fontId="23" fillId="9" borderId="68" xfId="1" applyFont="1" applyBorder="1"/>
    <xf numFmtId="0" fontId="6" fillId="9" borderId="66" xfId="1" applyBorder="1" applyAlignment="1" applyProtection="1">
      <alignment horizontal="center" vertical="center"/>
      <protection locked="0"/>
    </xf>
    <xf numFmtId="0" fontId="6" fillId="9" borderId="66" xfId="1" applyBorder="1" applyAlignment="1" applyProtection="1">
      <alignment vertical="center"/>
      <protection locked="0"/>
    </xf>
    <xf numFmtId="0" fontId="6" fillId="9" borderId="67" xfId="1" applyBorder="1" applyAlignment="1" applyProtection="1">
      <alignment vertical="center"/>
      <protection locked="0"/>
    </xf>
    <xf numFmtId="0" fontId="10" fillId="0" borderId="71" xfId="0" applyFont="1" applyBorder="1" applyAlignment="1">
      <alignment horizontal="center" vertical="center" wrapText="1"/>
    </xf>
    <xf numFmtId="0" fontId="9" fillId="18" borderId="75" xfId="0" applyFont="1" applyFill="1" applyBorder="1"/>
    <xf numFmtId="0" fontId="9" fillId="16" borderId="5" xfId="0" applyFont="1" applyFill="1" applyBorder="1"/>
    <xf numFmtId="0" fontId="9" fillId="20" borderId="5" xfId="0" applyFont="1" applyFill="1" applyBorder="1"/>
    <xf numFmtId="0" fontId="9" fillId="17" borderId="5" xfId="0" applyFont="1" applyFill="1" applyBorder="1"/>
    <xf numFmtId="0" fontId="22" fillId="8" borderId="73" xfId="0" applyFont="1" applyFill="1" applyBorder="1" applyAlignment="1">
      <alignment horizontal="center" vertical="center"/>
    </xf>
    <xf numFmtId="0" fontId="22" fillId="8" borderId="74" xfId="0" applyFont="1" applyFill="1" applyBorder="1" applyAlignment="1">
      <alignment horizontal="center" vertical="center"/>
    </xf>
    <xf numFmtId="0" fontId="0" fillId="0" borderId="50" xfId="0" applyBorder="1"/>
    <xf numFmtId="0" fontId="0" fillId="0" borderId="51" xfId="0" applyBorder="1"/>
    <xf numFmtId="0" fontId="0" fillId="0" borderId="76" xfId="0" applyBorder="1"/>
    <xf numFmtId="0" fontId="13" fillId="8" borderId="1" xfId="0" applyFont="1" applyFill="1" applyBorder="1" applyAlignment="1">
      <alignment vertical="center"/>
    </xf>
    <xf numFmtId="0" fontId="9" fillId="21" borderId="1" xfId="0" applyFont="1" applyFill="1" applyBorder="1" applyAlignment="1" applyProtection="1">
      <alignment horizontal="center" vertical="center"/>
      <protection locked="0"/>
    </xf>
    <xf numFmtId="0" fontId="13" fillId="8" borderId="4" xfId="0" applyFont="1" applyFill="1" applyBorder="1" applyAlignment="1">
      <alignment vertical="center"/>
    </xf>
    <xf numFmtId="0" fontId="13" fillId="21" borderId="46" xfId="0" applyFont="1" applyFill="1" applyBorder="1" applyAlignment="1">
      <alignment vertical="center"/>
    </xf>
    <xf numFmtId="0" fontId="9" fillId="21" borderId="4" xfId="0" applyFont="1" applyFill="1" applyBorder="1" applyAlignment="1" applyProtection="1">
      <alignment horizontal="center" vertical="center"/>
      <protection locked="0"/>
    </xf>
    <xf numFmtId="0" fontId="9" fillId="21" borderId="16" xfId="0" applyFont="1" applyFill="1" applyBorder="1"/>
    <xf numFmtId="0" fontId="9" fillId="21" borderId="50" xfId="0" applyFont="1" applyFill="1" applyBorder="1"/>
    <xf numFmtId="0" fontId="13" fillId="22" borderId="44" xfId="0" applyFont="1" applyFill="1" applyBorder="1" applyAlignment="1">
      <alignment vertical="center"/>
    </xf>
    <xf numFmtId="0" fontId="9" fillId="22" borderId="43" xfId="0" applyFont="1" applyFill="1" applyBorder="1" applyAlignment="1" applyProtection="1">
      <alignment horizontal="center" vertical="center"/>
      <protection locked="0"/>
    </xf>
    <xf numFmtId="0" fontId="9" fillId="22" borderId="45" xfId="0" applyFont="1" applyFill="1" applyBorder="1" applyAlignment="1" applyProtection="1">
      <alignment horizontal="center" vertical="center"/>
      <protection locked="0"/>
    </xf>
    <xf numFmtId="0" fontId="9" fillId="10" borderId="10" xfId="3" applyFont="1" applyBorder="1" applyAlignment="1" applyProtection="1">
      <alignment horizontal="center" vertical="center" wrapText="1"/>
      <protection locked="0"/>
    </xf>
    <xf numFmtId="0" fontId="9" fillId="10" borderId="11" xfId="3" applyFont="1" applyBorder="1" applyAlignment="1" applyProtection="1">
      <alignment horizontal="center" vertical="center" wrapText="1"/>
      <protection locked="0"/>
    </xf>
    <xf numFmtId="0" fontId="9" fillId="10" borderId="12" xfId="3" applyFont="1" applyBorder="1" applyAlignment="1" applyProtection="1">
      <alignment horizontal="center" vertical="center" wrapText="1"/>
      <protection locked="0"/>
    </xf>
    <xf numFmtId="0" fontId="14" fillId="8" borderId="16" xfId="0" applyFont="1" applyFill="1" applyBorder="1" applyAlignment="1">
      <alignment horizontal="center"/>
    </xf>
    <xf numFmtId="0" fontId="14" fillId="8" borderId="17" xfId="0" applyFont="1" applyFill="1" applyBorder="1" applyAlignment="1">
      <alignment horizontal="center"/>
    </xf>
    <xf numFmtId="0" fontId="14" fillId="8" borderId="18" xfId="0" applyFont="1" applyFill="1" applyBorder="1" applyAlignment="1">
      <alignment horizontal="center"/>
    </xf>
    <xf numFmtId="0" fontId="9" fillId="13" borderId="10" xfId="6" applyFont="1" applyBorder="1" applyAlignment="1" applyProtection="1">
      <alignment horizontal="center" vertical="center" wrapText="1"/>
      <protection locked="0"/>
    </xf>
    <xf numFmtId="0" fontId="9" fillId="13" borderId="11" xfId="6" applyFont="1" applyBorder="1" applyAlignment="1" applyProtection="1">
      <alignment horizontal="center" vertical="center" wrapText="1"/>
      <protection locked="0"/>
    </xf>
    <xf numFmtId="0" fontId="9" fillId="13" borderId="12" xfId="6" applyFont="1" applyBorder="1" applyAlignment="1" applyProtection="1">
      <alignment horizontal="center" vertical="center" wrapText="1"/>
      <protection locked="0"/>
    </xf>
    <xf numFmtId="0" fontId="9" fillId="11" borderId="10" xfId="4" applyFont="1" applyBorder="1" applyAlignment="1">
      <alignment horizontal="center" vertical="center" wrapText="1"/>
    </xf>
    <xf numFmtId="0" fontId="9" fillId="11" borderId="11" xfId="4" applyFont="1" applyBorder="1" applyAlignment="1">
      <alignment horizontal="center" vertical="center" wrapText="1"/>
    </xf>
    <xf numFmtId="0" fontId="9" fillId="11" borderId="12" xfId="4" applyFont="1" applyBorder="1" applyAlignment="1">
      <alignment horizontal="center" vertical="center" wrapText="1"/>
    </xf>
    <xf numFmtId="0" fontId="9" fillId="11" borderId="10" xfId="4" applyFont="1" applyBorder="1" applyAlignment="1" applyProtection="1">
      <alignment horizontal="center" vertical="center" wrapText="1"/>
      <protection locked="0"/>
    </xf>
    <xf numFmtId="0" fontId="9" fillId="11" borderId="11" xfId="4" applyFont="1" applyBorder="1" applyAlignment="1" applyProtection="1">
      <alignment horizontal="center" vertical="center" wrapText="1"/>
      <protection locked="0"/>
    </xf>
    <xf numFmtId="0" fontId="9" fillId="11" borderId="12" xfId="4" applyFont="1" applyBorder="1" applyAlignment="1" applyProtection="1">
      <alignment horizontal="center" vertical="center" wrapText="1"/>
      <protection locked="0"/>
    </xf>
    <xf numFmtId="0" fontId="14" fillId="8" borderId="14" xfId="0" applyFont="1" applyFill="1" applyBorder="1" applyAlignment="1">
      <alignment horizontal="center" vertical="center" wrapText="1"/>
    </xf>
    <xf numFmtId="0" fontId="14" fillId="8" borderId="0" xfId="0" applyFont="1" applyFill="1" applyAlignment="1">
      <alignment horizontal="center" vertical="center" wrapText="1"/>
    </xf>
    <xf numFmtId="0" fontId="14" fillId="8" borderId="51" xfId="0" applyFont="1" applyFill="1" applyBorder="1" applyAlignment="1">
      <alignment horizontal="center" vertical="center" wrapText="1"/>
    </xf>
    <xf numFmtId="0" fontId="10" fillId="8" borderId="10" xfId="0" applyFont="1" applyFill="1" applyBorder="1" applyAlignment="1">
      <alignment horizontal="center" vertical="center"/>
    </xf>
    <xf numFmtId="0" fontId="10" fillId="8" borderId="11" xfId="0" applyFont="1" applyFill="1" applyBorder="1" applyAlignment="1">
      <alignment horizontal="center" vertical="center"/>
    </xf>
    <xf numFmtId="0" fontId="10" fillId="8" borderId="12" xfId="0" applyFont="1" applyFill="1" applyBorder="1" applyAlignment="1">
      <alignment horizontal="center" vertical="center"/>
    </xf>
    <xf numFmtId="0" fontId="10" fillId="8" borderId="10" xfId="0" applyFont="1" applyFill="1" applyBorder="1" applyAlignment="1">
      <alignment horizontal="center" vertical="center" wrapText="1"/>
    </xf>
    <xf numFmtId="0" fontId="10" fillId="8" borderId="11"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10" fillId="8" borderId="10" xfId="0" applyFont="1" applyFill="1" applyBorder="1" applyAlignment="1" applyProtection="1">
      <alignment horizontal="center"/>
      <protection locked="0"/>
    </xf>
    <xf numFmtId="0" fontId="10" fillId="8" borderId="11" xfId="0" applyFont="1" applyFill="1" applyBorder="1" applyAlignment="1" applyProtection="1">
      <alignment horizontal="center"/>
      <protection locked="0"/>
    </xf>
    <xf numFmtId="0" fontId="10" fillId="8" borderId="12" xfId="0" applyFont="1" applyFill="1" applyBorder="1" applyAlignment="1" applyProtection="1">
      <alignment horizontal="center"/>
      <protection locked="0"/>
    </xf>
    <xf numFmtId="0" fontId="10" fillId="0" borderId="10" xfId="0" applyFont="1" applyBorder="1" applyAlignment="1">
      <alignment horizontal="center"/>
    </xf>
    <xf numFmtId="0" fontId="10" fillId="0" borderId="11" xfId="0" applyFont="1" applyBorder="1" applyAlignment="1">
      <alignment horizontal="center"/>
    </xf>
    <xf numFmtId="0" fontId="10" fillId="0" borderId="12" xfId="0" applyFont="1" applyBorder="1" applyAlignment="1">
      <alignment horizontal="center"/>
    </xf>
    <xf numFmtId="0" fontId="9" fillId="12" borderId="10" xfId="5" applyFont="1" applyBorder="1" applyAlignment="1">
      <alignment horizontal="center" vertical="center" wrapText="1"/>
    </xf>
    <xf numFmtId="0" fontId="9" fillId="12" borderId="11" xfId="5" applyFont="1" applyBorder="1" applyAlignment="1">
      <alignment horizontal="center" vertical="center" wrapText="1"/>
    </xf>
    <xf numFmtId="0" fontId="9" fillId="12" borderId="12" xfId="5" applyFont="1" applyBorder="1" applyAlignment="1">
      <alignment horizontal="center" vertical="center" wrapText="1"/>
    </xf>
    <xf numFmtId="0" fontId="9" fillId="10" borderId="10" xfId="3" applyFont="1" applyBorder="1" applyAlignment="1">
      <alignment horizontal="center" vertical="center" wrapText="1"/>
    </xf>
    <xf numFmtId="0" fontId="9" fillId="10" borderId="11" xfId="3" applyFont="1" applyBorder="1" applyAlignment="1">
      <alignment horizontal="center" vertical="center" wrapText="1"/>
    </xf>
    <xf numFmtId="0" fontId="9" fillId="10" borderId="12" xfId="3" applyFont="1" applyBorder="1" applyAlignment="1">
      <alignment horizontal="center" vertical="center" wrapText="1"/>
    </xf>
    <xf numFmtId="0" fontId="10" fillId="0" borderId="10" xfId="0" applyFont="1" applyBorder="1" applyAlignment="1" applyProtection="1">
      <alignment horizontal="center"/>
      <protection locked="0"/>
    </xf>
    <xf numFmtId="0" fontId="10" fillId="0" borderId="11"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9" fillId="12" borderId="10" xfId="5" applyFont="1" applyBorder="1" applyAlignment="1" applyProtection="1">
      <alignment horizontal="center" vertical="center" wrapText="1"/>
      <protection locked="0"/>
    </xf>
    <xf numFmtId="0" fontId="9" fillId="12" borderId="11" xfId="5" applyFont="1" applyBorder="1" applyAlignment="1" applyProtection="1">
      <alignment horizontal="center" vertical="center" wrapText="1"/>
      <protection locked="0"/>
    </xf>
    <xf numFmtId="0" fontId="9" fillId="12" borderId="12" xfId="5" applyFont="1" applyBorder="1" applyAlignment="1" applyProtection="1">
      <alignment horizontal="center" vertical="center" wrapText="1"/>
      <protection locked="0"/>
    </xf>
    <xf numFmtId="0" fontId="0" fillId="0" borderId="17" xfId="0" applyBorder="1" applyAlignment="1">
      <alignment horizontal="center"/>
    </xf>
    <xf numFmtId="0" fontId="0" fillId="0" borderId="0" xfId="0" applyAlignment="1">
      <alignment horizontal="center"/>
    </xf>
    <xf numFmtId="0" fontId="10" fillId="8" borderId="42" xfId="0" applyFont="1" applyFill="1" applyBorder="1" applyAlignment="1">
      <alignment horizontal="center"/>
    </xf>
    <xf numFmtId="0" fontId="10" fillId="8" borderId="40" xfId="0" applyFont="1" applyFill="1" applyBorder="1" applyAlignment="1">
      <alignment horizontal="center"/>
    </xf>
    <xf numFmtId="0" fontId="10" fillId="8" borderId="41" xfId="0" applyFont="1" applyFill="1" applyBorder="1" applyAlignment="1">
      <alignment horizontal="center"/>
    </xf>
    <xf numFmtId="0" fontId="10" fillId="8" borderId="53" xfId="0" applyFont="1" applyFill="1" applyBorder="1" applyAlignment="1">
      <alignment horizontal="center"/>
    </xf>
    <xf numFmtId="0" fontId="14" fillId="8" borderId="1" xfId="0" applyFont="1" applyFill="1" applyBorder="1" applyAlignment="1" applyProtection="1">
      <alignment horizontal="center" vertical="center" wrapText="1"/>
      <protection locked="0"/>
    </xf>
    <xf numFmtId="0" fontId="14" fillId="8" borderId="69" xfId="0" applyFont="1" applyFill="1" applyBorder="1" applyAlignment="1">
      <alignment horizontal="center" vertical="center" wrapText="1"/>
    </xf>
    <xf numFmtId="0" fontId="14" fillId="8" borderId="43" xfId="0" applyFont="1" applyFill="1" applyBorder="1" applyAlignment="1">
      <alignment horizontal="center" vertical="center" wrapText="1"/>
    </xf>
    <xf numFmtId="0" fontId="14" fillId="8" borderId="70" xfId="0" applyFont="1" applyFill="1" applyBorder="1" applyAlignment="1">
      <alignment horizontal="center" vertical="center" wrapText="1"/>
    </xf>
    <xf numFmtId="0" fontId="13" fillId="8" borderId="69" xfId="0" applyFont="1" applyFill="1" applyBorder="1" applyAlignment="1">
      <alignment horizontal="center" vertical="center" wrapText="1"/>
    </xf>
    <xf numFmtId="0" fontId="13" fillId="8" borderId="43" xfId="0" applyFont="1" applyFill="1" applyBorder="1" applyAlignment="1">
      <alignment horizontal="center" vertical="center" wrapText="1"/>
    </xf>
    <xf numFmtId="0" fontId="13" fillId="8" borderId="70" xfId="0" applyFont="1" applyFill="1" applyBorder="1" applyAlignment="1">
      <alignment horizontal="center" vertical="center" wrapText="1"/>
    </xf>
    <xf numFmtId="0" fontId="13" fillId="8" borderId="78" xfId="0" applyFont="1" applyFill="1" applyBorder="1" applyAlignment="1">
      <alignment horizontal="center"/>
    </xf>
    <xf numFmtId="0" fontId="13" fillId="8" borderId="79" xfId="0" applyFont="1" applyFill="1" applyBorder="1" applyAlignment="1">
      <alignment horizontal="center"/>
    </xf>
    <xf numFmtId="0" fontId="13" fillId="0" borderId="1" xfId="0" applyFont="1" applyBorder="1" applyAlignment="1">
      <alignment horizontal="center"/>
    </xf>
    <xf numFmtId="0" fontId="13" fillId="8" borderId="77" xfId="0" applyFont="1" applyFill="1" applyBorder="1" applyAlignment="1">
      <alignment horizontal="center" vertical="center"/>
    </xf>
    <xf numFmtId="0" fontId="13" fillId="8" borderId="6" xfId="0" applyFont="1" applyFill="1" applyBorder="1" applyAlignment="1">
      <alignment horizontal="center" vertical="center"/>
    </xf>
    <xf numFmtId="0" fontId="13" fillId="0" borderId="77" xfId="0" applyFont="1" applyBorder="1" applyAlignment="1">
      <alignment horizontal="center" vertical="center"/>
    </xf>
    <xf numFmtId="0" fontId="13" fillId="0" borderId="6" xfId="0" applyFont="1" applyBorder="1" applyAlignment="1">
      <alignment horizontal="center" vertical="center"/>
    </xf>
    <xf numFmtId="0" fontId="13" fillId="8" borderId="1" xfId="0" applyFont="1" applyFill="1" applyBorder="1" applyAlignment="1">
      <alignment horizontal="center" vertical="center"/>
    </xf>
    <xf numFmtId="0" fontId="13" fillId="0" borderId="1" xfId="0" applyFont="1" applyBorder="1" applyAlignment="1">
      <alignment horizontal="center" vertical="center"/>
    </xf>
    <xf numFmtId="0" fontId="17" fillId="8" borderId="14" xfId="0" applyFont="1" applyFill="1" applyBorder="1" applyAlignment="1" applyProtection="1">
      <alignment horizontal="center" vertical="center" wrapText="1"/>
      <protection locked="0"/>
    </xf>
    <xf numFmtId="0" fontId="17" fillId="8" borderId="13" xfId="0" applyFont="1" applyFill="1" applyBorder="1" applyAlignment="1" applyProtection="1">
      <alignment horizontal="center" vertical="center" wrapText="1"/>
      <protection locked="0"/>
    </xf>
    <xf numFmtId="0" fontId="17" fillId="8" borderId="15" xfId="0" applyFont="1" applyFill="1" applyBorder="1" applyAlignment="1" applyProtection="1">
      <alignment horizontal="center" vertical="center" wrapText="1"/>
      <protection locked="0"/>
    </xf>
    <xf numFmtId="0" fontId="14" fillId="8" borderId="16" xfId="0" applyFont="1" applyFill="1" applyBorder="1" applyAlignment="1">
      <alignment horizontal="center" vertical="center" wrapText="1"/>
    </xf>
    <xf numFmtId="0" fontId="14" fillId="8" borderId="17" xfId="0" applyFont="1" applyFill="1" applyBorder="1" applyAlignment="1">
      <alignment horizontal="center" vertical="center" wrapText="1"/>
    </xf>
    <xf numFmtId="0" fontId="14" fillId="8" borderId="18" xfId="0" applyFont="1" applyFill="1" applyBorder="1" applyAlignment="1">
      <alignment horizontal="center" vertical="center" wrapText="1"/>
    </xf>
    <xf numFmtId="0" fontId="10" fillId="8" borderId="46" xfId="0" applyFont="1" applyFill="1" applyBorder="1" applyAlignment="1">
      <alignment horizontal="center" vertical="center"/>
    </xf>
    <xf numFmtId="0" fontId="10" fillId="8" borderId="1" xfId="0" applyFont="1" applyFill="1" applyBorder="1" applyAlignment="1">
      <alignment horizontal="center" vertical="center"/>
    </xf>
    <xf numFmtId="0" fontId="10" fillId="8" borderId="4" xfId="0" applyFont="1" applyFill="1" applyBorder="1" applyAlignment="1">
      <alignment horizontal="center" vertical="center"/>
    </xf>
    <xf numFmtId="0" fontId="1" fillId="7" borderId="2" xfId="0" applyFont="1" applyFill="1" applyBorder="1" applyAlignment="1">
      <alignment horizontal="center" vertical="center"/>
    </xf>
    <xf numFmtId="0" fontId="1" fillId="7" borderId="0" xfId="0" applyFont="1" applyFill="1" applyAlignment="1">
      <alignment horizontal="center" vertical="center"/>
    </xf>
    <xf numFmtId="0" fontId="0" fillId="7" borderId="1" xfId="0" applyFill="1" applyBorder="1" applyAlignment="1">
      <alignment horizontal="center"/>
    </xf>
    <xf numFmtId="0" fontId="2" fillId="0" borderId="1" xfId="0" applyFont="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1" fillId="8" borderId="10" xfId="0" applyFont="1" applyFill="1" applyBorder="1" applyAlignment="1">
      <alignment horizontal="center" vertical="center"/>
    </xf>
    <xf numFmtId="0" fontId="1" fillId="8" borderId="11" xfId="0" applyFont="1" applyFill="1" applyBorder="1" applyAlignment="1">
      <alignment horizontal="center" vertical="center"/>
    </xf>
    <xf numFmtId="0" fontId="1" fillId="8" borderId="12" xfId="0" applyFont="1" applyFill="1" applyBorder="1" applyAlignment="1">
      <alignment horizontal="center" vertical="center"/>
    </xf>
  </cellXfs>
  <cellStyles count="7">
    <cellStyle name="20% - Accent1" xfId="3" builtinId="30"/>
    <cellStyle name="20% - Accent2" xfId="4" builtinId="34"/>
    <cellStyle name="20% - Accent3" xfId="5" builtinId="38"/>
    <cellStyle name="20% - Accent6" xfId="6" builtinId="50"/>
    <cellStyle name="Neutral" xfId="1" builtinId="28"/>
    <cellStyle name="Normal" xfId="0" builtinId="0"/>
    <cellStyle name="Total" xfId="2" builtinId="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47625</xdr:colOff>
      <xdr:row>3</xdr:row>
      <xdr:rowOff>66675</xdr:rowOff>
    </xdr:from>
    <xdr:to>
      <xdr:col>1</xdr:col>
      <xdr:colOff>6715125</xdr:colOff>
      <xdr:row>89</xdr:row>
      <xdr:rowOff>133350</xdr:rowOff>
    </xdr:to>
    <xdr:sp macro="" textlink="">
      <xdr:nvSpPr>
        <xdr:cNvPr id="4" name="TextBox 3">
          <a:extLst>
            <a:ext uri="{FF2B5EF4-FFF2-40B4-BE49-F238E27FC236}">
              <a16:creationId xmlns:a16="http://schemas.microsoft.com/office/drawing/2014/main" id="{3BE5460E-BC16-40CD-9A4B-067634F5CCC3}"/>
            </a:ext>
          </a:extLst>
        </xdr:cNvPr>
        <xdr:cNvSpPr txBox="1"/>
      </xdr:nvSpPr>
      <xdr:spPr>
        <a:xfrm>
          <a:off x="47625" y="838200"/>
          <a:ext cx="9867900" cy="16449675"/>
        </a:xfrm>
        <a:prstGeom prst="rect">
          <a:avLst/>
        </a:prstGeom>
        <a:solidFill>
          <a:sysClr val="window" lastClr="FFFFFF"/>
        </a:solidFill>
        <a:ln w="9525" cmpd="tri">
          <a:solidFill>
            <a:schemeClr val="tx1">
              <a:alpha val="99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Background</a:t>
          </a:r>
          <a:r>
            <a:rPr lang="en-US" sz="105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endParaRPr lang="en-US" sz="105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request is reserved for </a:t>
          </a:r>
        </a:p>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VETS designated campuses by the Tennessee Higher Education Commission (THEC).  Public Chapter 31 updated the Veteran Education Transition Support (VETS) Act, and among other directives, set criteria for the collection of information for approved VETS Campuses, requiring VETS campuses to submit several data points to THEC. THEC is thankful for</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the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participation of VETS Campuses in completing this request, which fulfills the legislative requirement and helps THEC advocate</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for military-affiliated students and initiatives.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Legislation</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State of Tennessee </a:t>
          </a:r>
          <a:r>
            <a:rPr lang="en-US" sz="1000" b="0" i="0" u="none">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hlinkClick xmlns:r="http://schemas.openxmlformats.org/officeDocument/2006/relationships" r:id="">
                <a:extLst>
                  <a:ext uri="{A12FA001-AC4F-418D-AE19-62706E023703}">
                    <ahyp:hlinkClr xmlns:ahyp="http://schemas.microsoft.com/office/drawing/2018/hyperlinkcolor" val="tx"/>
                  </a:ext>
                </a:extLst>
              </a:hlinkClick>
            </a:rPr>
            <a:t>TN Code § 49-7-1309 (2020)</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https://law.justia.com/codes/tennessee/2020/title-49/chapter-7/part-13/section-49-7-1309/</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Public Chapter 31. Previously Senate Bill 1232.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Requirements:</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On or before July 31, 2017, and on or before July 31 of each subsequent year, any campus meeting the qualification criteria and attaining the VETS campus designation shall provide the following data to THEC: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(1) The number of veterans enrolled at its campus;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(2) The programs of study in which veterans are enrolled;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(3) The completion of degrees or other credentials by veterans; and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(4) A current list of course equivalencies for military education, training, and experience.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NOTE: The course equivalencies will be collected separately for all public institutions.</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Instructions for meeting requirements and submitting data</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Complete the data in tabs 1</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- 4</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following the instructions below. THEC is aware that institutions use various means of determining veteran status.  This report is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designed for</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institutions to use flexible methods for gathering data</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Institutions</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should use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the most accurate method available</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for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determining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veterans’ data.</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endPar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Do not include personally identifiable information within this </a:t>
          </a:r>
          <a:r>
            <a:rPr lang="en-US" sz="1000" b="1">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report</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Institutions should not need to use secure transfer procedures to send this document. Complete all the requirements within this workbook. </a:t>
          </a:r>
          <a:r>
            <a:rPr lang="en-US" sz="1000" b="1">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When completed, rename the workbook file with your institution's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name (Example: </a:t>
          </a:r>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State University_ 2026 VETS data)</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Upload the completed workbook</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to the THEC Website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before July 31, 2026</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50" b="1"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Instructions</a:t>
          </a:r>
          <a:endParaRPr lang="en-US" sz="1050" u="sng">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1.</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Number of Vets</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Input the number of unduplicated military-connected students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enrolled at the end of term </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for each semester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of a leading academic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year.</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Separate those students by type in the respective rows</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Input how these students are identified: Veterans, </a:t>
          </a:r>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Veterans No Benefits</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Military Dependent, Reserve/National Guard, or Active Duty</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Definition</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 and examples are provided.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These students are then further identified in the respective columns</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as undergraduate</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or</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graduate.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2.</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Programs of Study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 this tab, identify by row each program of study that contains at least one student veteran and/or military dependent for the </a:t>
          </a:r>
          <a:r>
            <a:rPr lang="en-US" sz="1100">
              <a:solidFill>
                <a:schemeClr val="dk1"/>
              </a:solidFill>
              <a:effectLst/>
              <a:latin typeface="+mn-lt"/>
              <a:ea typeface="+mn-ea"/>
              <a:cs typeface="+mn-cs"/>
            </a:rPr>
            <a:t>leading academic year 2025-26.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 the first column, list the college or university.</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In the second,</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list the degree track in</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which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students are enrolled in. In the third</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column, list the Program of Study, and list the </a:t>
          </a:r>
          <a:r>
            <a:rPr lang="en-US" sz="1000" b="1">
              <a:solidFill>
                <a:srgbClr val="FF0000"/>
              </a:solidFill>
              <a:effectLst/>
              <a:latin typeface="Open Sans" panose="020B0606030504020204" pitchFamily="34" charset="0"/>
              <a:ea typeface="Open Sans" panose="020B0606030504020204" pitchFamily="34" charset="0"/>
              <a:cs typeface="Open Sans" panose="020B0606030504020204" pitchFamily="34" charset="0"/>
            </a:rPr>
            <a:t>CIP code (federal 6 digit code {Civil Engineering </a:t>
          </a:r>
          <a:r>
            <a:rPr lang="en-US" sz="1000" b="1" u="none">
              <a:solidFill>
                <a:srgbClr val="FF0000"/>
              </a:solidFill>
              <a:effectLst/>
              <a:latin typeface="Open Sans" panose="020B0606030504020204" pitchFamily="34" charset="0"/>
              <a:ea typeface="Open Sans" panose="020B0606030504020204" pitchFamily="34" charset="0"/>
              <a:cs typeface="Open Sans" panose="020B0606030504020204" pitchFamily="34" charset="0"/>
            </a:rPr>
            <a:t>140801</a:t>
          </a:r>
          <a:r>
            <a:rPr lang="en-US" sz="1000" b="1">
              <a:solidFill>
                <a:srgbClr val="FF0000"/>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that program of study in the fourth</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column. The fifth column will identify the classification for the identified program of study whether it is an undergraduate (UG) or graduate/professional</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(GR)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classification. The sixth column will identify the number of student veterans pursuing that program of study. The seventh </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column will identify the number of military dependents pursuing that program of study.</a:t>
          </a:r>
          <a:endPar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3.</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Degree Completion</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tab identifies those student veterans and military dependents that completed a program of study during the </a:t>
          </a:r>
          <a:r>
            <a:rPr lang="en-US" sz="1100">
              <a:solidFill>
                <a:schemeClr val="dk1"/>
              </a:solidFill>
              <a:effectLst/>
              <a:latin typeface="+mn-lt"/>
              <a:ea typeface="+mn-ea"/>
              <a:cs typeface="+mn-cs"/>
            </a:rPr>
            <a:t>leading academic year 2025-26.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each term, enter the number of student veterans awarded a credential by degree type. Count</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each credential earned by student veterans or military dependents within this time period. </a:t>
          </a:r>
          <a:r>
            <a:rPr lang="en-US" sz="1000" b="1" i="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t>
          </a:r>
          <a:r>
            <a:rPr lang="en-US" sz="1100" b="1" i="1">
              <a:solidFill>
                <a:schemeClr val="dk1"/>
              </a:solidFill>
              <a:effectLst/>
              <a:latin typeface="+mn-lt"/>
              <a:ea typeface="+mn-ea"/>
              <a:cs typeface="+mn-cs"/>
            </a:rPr>
            <a:t>ables are separate to identify degree completion </a:t>
          </a:r>
          <a:r>
            <a:rPr lang="en-US" sz="1100" b="1" i="1" baseline="0">
              <a:solidFill>
                <a:schemeClr val="dk1"/>
              </a:solidFill>
              <a:effectLst/>
              <a:latin typeface="+mn-lt"/>
              <a:ea typeface="+mn-ea"/>
              <a:cs typeface="+mn-cs"/>
            </a:rPr>
            <a:t>of </a:t>
          </a:r>
          <a:r>
            <a:rPr lang="en-US" sz="1100" b="1" i="1">
              <a:solidFill>
                <a:schemeClr val="dk1"/>
              </a:solidFill>
              <a:effectLst/>
              <a:latin typeface="+mn-lt"/>
              <a:ea typeface="+mn-ea"/>
              <a:cs typeface="+mn-cs"/>
            </a:rPr>
            <a:t>student veterans and military dependents.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4.</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Full Time vs. Part Time</a:t>
          </a:r>
          <a:endParaRPr lang="en-US" sz="1000">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 each table for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the three terms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of </a:t>
          </a:r>
          <a:r>
            <a:rPr lang="en-US" sz="1100">
              <a:solidFill>
                <a:schemeClr val="dk1"/>
              </a:solidFill>
              <a:effectLst/>
              <a:latin typeface="+mn-lt"/>
              <a:ea typeface="+mn-ea"/>
              <a:cs typeface="+mn-cs"/>
            </a:rPr>
            <a:t>the leading academic year 2025-26,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input the number of students that attended part-time (example: 0-11 credit hours), or full-time (example: 12+ credit hours) for undergraduate standard</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terms</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For graduate and other</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programs, u</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se the method of tracking part-time and full-time that is approved for your institution. Track each student’s rate of attendance only one time per term (unduplicated</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Use the same time period for gathering this data</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(14th day/census). </a:t>
          </a:r>
          <a:r>
            <a:rPr lang="en-US" sz="1000" b="1" i="1"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T</a:t>
          </a:r>
          <a:r>
            <a:rPr lang="en-US" sz="1000" b="1" i="1">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ables are separate </a:t>
          </a:r>
          <a:r>
            <a:rPr lang="en-US" sz="1000" b="1"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to identify enrollment status</a:t>
          </a:r>
          <a:r>
            <a:rPr lang="en-US" sz="1000" b="1" i="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of </a:t>
          </a:r>
          <a:r>
            <a:rPr lang="en-US" sz="1000" b="1"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student veterans and military dependents. </a:t>
          </a:r>
          <a:endParaRPr lang="en-US" sz="1000" b="1">
            <a:effectLst/>
            <a:latin typeface="Open Sans" panose="020B0606030504020204" pitchFamily="34" charset="0"/>
            <a:ea typeface="Open Sans" panose="020B0606030504020204" pitchFamily="34" charset="0"/>
            <a:cs typeface="Open Sans" panose="020B0606030504020204" pitchFamily="34" charset="0"/>
          </a:endParaRP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50" b="1"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Definitions</a:t>
          </a:r>
          <a:endParaRPr lang="en-US" sz="1050" u="sng">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Student Veterans (for purposes of this reporting):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current active duty or former member of the United States Armed</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Services (Air Force, Army, Navy, Marine Corps, Coast Guard, or Space Force), the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National Guard, or Reserve who is enrolled as a full- or part-time student at a postsecondary institution. </a:t>
          </a:r>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Does not include students that are military dependents.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Military Dependents: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student attending a postsecondary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institution</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who is a qualified </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spouse, child, stepchild, or parent of a veteran or service-member. Generally, these students are tracked using U.S. Department of Veterans Affairs (DVA) or U.S. Department of War (DoW) educational benefits. Use of these benefits is not a requirement to fit this definition.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Military-Connected</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Students</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student</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that</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may or may not currently or previously have used VA education benefits such as GI Bill® to attend higher education. These students have identified through methods such as the admissions or FAFSA application, submitted a DD-214, have used Federal Military Tuition Assistance, or any other method to identify to the institution that they are a military service-member, veteran, or </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dependent</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GI Bill® Benefit: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Includes the following VA education and training programs:  Post 9/11 GI Bill, Montgomery GI Bill- (Chapter 30, 1606, 1607) Vocational Rehabilitation and Employment (Chapter 31), and Survivors and Dependents Educational Assistance Program (DEA/Chapter 35). </a:t>
          </a:r>
          <a:r>
            <a:rPr lang="en-US" sz="10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GI Bill® is a registered trademark of the U.S. Department of Veterans Affairs (VA). More information about education benefits offered by VA is available at the official U.S. government Web site at </a:t>
          </a:r>
          <a:r>
            <a:rPr lang="en-US"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hlinkClick xmlns:r="http://schemas.openxmlformats.org/officeDocument/2006/relationships" r:id=""/>
            </a:rPr>
            <a:t>https://www.benefits.va.gov/gibill.</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Undergraduate</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 student enrolled in a bachelor's degree program, an associate's degree program, a certificate program, or a vocational or technical program.</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Graduate: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 student who is taking courses at the post baccalaureate level.</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Course load: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number of earned hours at the end of the term.</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CIP Code: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Classification of Instructional Programs is a standardized method of reporting instructional programs.</a:t>
          </a:r>
        </a:p>
      </xdr:txBody>
    </xdr:sp>
    <xdr:clientData/>
  </xdr:twoCellAnchor>
  <xdr:twoCellAnchor>
    <xdr:from>
      <xdr:col>1</xdr:col>
      <xdr:colOff>2060575</xdr:colOff>
      <xdr:row>8</xdr:row>
      <xdr:rowOff>82550</xdr:rowOff>
    </xdr:from>
    <xdr:to>
      <xdr:col>1</xdr:col>
      <xdr:colOff>2974975</xdr:colOff>
      <xdr:row>13</xdr:row>
      <xdr:rowOff>76200</xdr:rowOff>
    </xdr:to>
    <xdr:sp macro="" textlink="">
      <xdr:nvSpPr>
        <xdr:cNvPr id="2" name="TextBox 1">
          <a:extLst>
            <a:ext uri="{FF2B5EF4-FFF2-40B4-BE49-F238E27FC236}">
              <a16:creationId xmlns:a16="http://schemas.microsoft.com/office/drawing/2014/main" id="{BA4525BC-8114-005F-E7B0-12C9A35FDAC8}"/>
            </a:ext>
          </a:extLst>
        </xdr:cNvPr>
        <xdr:cNvSpPr txBox="1"/>
      </xdr:nvSpPr>
      <xdr:spPr>
        <a:xfrm>
          <a:off x="5413375" y="1746250"/>
          <a:ext cx="9144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0"/>
  <sheetViews>
    <sheetView showGridLines="0" view="pageBreakPreview" topLeftCell="A68" zoomScaleNormal="100" zoomScaleSheetLayoutView="100" workbookViewId="0">
      <selection activeCell="A2" sqref="A2:A3"/>
    </sheetView>
  </sheetViews>
  <sheetFormatPr defaultRowHeight="14.5" x14ac:dyDescent="0.35"/>
  <cols>
    <col min="1" max="1" width="48" customWidth="1"/>
    <col min="2" max="2" width="101.453125" customWidth="1"/>
  </cols>
  <sheetData>
    <row r="1" spans="1:2" ht="29.5" thickBot="1" x14ac:dyDescent="0.4">
      <c r="A1" s="17" t="s">
        <v>36</v>
      </c>
      <c r="B1" s="18" t="s">
        <v>13</v>
      </c>
    </row>
    <row r="2" spans="1:2" x14ac:dyDescent="0.35">
      <c r="A2" s="239"/>
    </row>
    <row r="3" spans="1:2" x14ac:dyDescent="0.35">
      <c r="A3" s="240"/>
    </row>
    <row r="20" spans="10:10" x14ac:dyDescent="0.35">
      <c r="J20" t="s">
        <v>9</v>
      </c>
    </row>
  </sheetData>
  <mergeCells count="1">
    <mergeCell ref="A2:A3"/>
  </mergeCells>
  <printOptions horizontalCentered="1"/>
  <pageMargins left="0.2" right="0.2" top="0.75" bottom="0.75" header="0.3" footer="0.3"/>
  <pageSetup scale="65" orientation="portrait" horizontalDpi="1200" verticalDpi="1200" r:id="rId1"/>
  <colBreaks count="1" manualBreakCount="1">
    <brk id="2" max="70"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'Calculation sheet-do not touch'!$T$1:$T$32</xm:f>
          </x14:formula1>
          <xm:sqref>B1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2"/>
  <sheetViews>
    <sheetView zoomScale="90" zoomScaleNormal="90" zoomScaleSheetLayoutView="100" workbookViewId="0">
      <selection activeCell="R27" sqref="R27"/>
    </sheetView>
  </sheetViews>
  <sheetFormatPr defaultColWidth="9.1796875" defaultRowHeight="14.5" x14ac:dyDescent="0.4"/>
  <cols>
    <col min="1" max="1" width="34.54296875" style="48" bestFit="1" customWidth="1"/>
    <col min="2" max="2" width="13.26953125" style="48" bestFit="1" customWidth="1"/>
    <col min="3" max="3" width="10.54296875" style="48" bestFit="1" customWidth="1"/>
    <col min="4" max="4" width="10.26953125" style="48" bestFit="1" customWidth="1"/>
    <col min="5" max="5" width="11" style="48" bestFit="1" customWidth="1"/>
    <col min="6" max="6" width="10.1796875" style="48" bestFit="1" customWidth="1"/>
    <col min="7" max="7" width="9" style="48" bestFit="1" customWidth="1"/>
    <col min="8" max="8" width="10.1796875" style="48" bestFit="1" customWidth="1"/>
    <col min="9" max="9" width="11.1796875" style="48" bestFit="1" customWidth="1"/>
    <col min="10" max="10" width="12.81640625" style="48" bestFit="1" customWidth="1"/>
    <col min="11" max="11" width="10.1796875" style="48" bestFit="1" customWidth="1"/>
    <col min="12" max="12" width="11.1796875" style="48" bestFit="1" customWidth="1"/>
    <col min="13" max="13" width="10.453125" style="48" bestFit="1" customWidth="1"/>
    <col min="14" max="14" width="9" style="48" bestFit="1" customWidth="1"/>
    <col min="15" max="15" width="11" style="48" bestFit="1" customWidth="1"/>
    <col min="16" max="16" width="8.7265625" style="48" bestFit="1" customWidth="1"/>
    <col min="17" max="17" width="11" style="48" bestFit="1" customWidth="1"/>
    <col min="18" max="18" width="12.81640625" style="48" bestFit="1" customWidth="1"/>
    <col min="19" max="19" width="12.453125" style="48" bestFit="1" customWidth="1"/>
    <col min="20" max="20" width="11" style="48" bestFit="1" customWidth="1"/>
    <col min="21" max="16384" width="9.1796875" style="48"/>
  </cols>
  <sheetData>
    <row r="1" spans="1:19" ht="16.5" x14ac:dyDescent="0.45">
      <c r="A1" s="200" t="s">
        <v>232</v>
      </c>
      <c r="B1" s="201"/>
      <c r="C1" s="201"/>
      <c r="D1" s="202"/>
    </row>
    <row r="2" spans="1:19" ht="17" thickBot="1" x14ac:dyDescent="0.45">
      <c r="A2" s="212" t="s">
        <v>228</v>
      </c>
      <c r="B2" s="213"/>
      <c r="C2" s="213"/>
      <c r="D2" s="214"/>
    </row>
    <row r="3" spans="1:19" s="115" customFormat="1" ht="16.5" customHeight="1" thickBot="1" x14ac:dyDescent="0.45">
      <c r="A3" s="192"/>
      <c r="B3" s="215" t="s">
        <v>173</v>
      </c>
      <c r="C3" s="216"/>
      <c r="D3" s="216"/>
      <c r="E3" s="216"/>
      <c r="F3" s="216"/>
      <c r="G3" s="216"/>
      <c r="H3" s="216"/>
      <c r="I3" s="216"/>
      <c r="J3" s="216"/>
      <c r="K3" s="216"/>
      <c r="L3" s="216"/>
      <c r="M3" s="216"/>
      <c r="N3" s="217"/>
      <c r="O3"/>
      <c r="S3"/>
    </row>
    <row r="4" spans="1:19" s="115" customFormat="1" ht="15" thickBot="1" x14ac:dyDescent="0.45">
      <c r="A4" s="193"/>
      <c r="B4" s="218" t="s">
        <v>209</v>
      </c>
      <c r="C4" s="219"/>
      <c r="D4" s="219"/>
      <c r="E4" s="219"/>
      <c r="F4" s="219"/>
      <c r="G4" s="219"/>
      <c r="H4" s="219"/>
      <c r="I4" s="219"/>
      <c r="J4" s="219"/>
      <c r="K4" s="219"/>
      <c r="L4" s="219"/>
      <c r="M4" s="219"/>
      <c r="N4" s="220"/>
      <c r="O4" s="48"/>
      <c r="Q4" s="48"/>
      <c r="R4" s="48"/>
    </row>
    <row r="5" spans="1:19" ht="30.75" customHeight="1" thickBot="1" x14ac:dyDescent="0.45">
      <c r="A5" s="165" t="s">
        <v>170</v>
      </c>
      <c r="B5" s="158" t="s">
        <v>174</v>
      </c>
      <c r="C5" s="159" t="s">
        <v>175</v>
      </c>
      <c r="D5" s="159" t="s">
        <v>176</v>
      </c>
      <c r="E5" s="160" t="s">
        <v>177</v>
      </c>
      <c r="F5" s="159" t="s">
        <v>178</v>
      </c>
      <c r="G5" s="160" t="s">
        <v>179</v>
      </c>
      <c r="H5" s="159" t="s">
        <v>180</v>
      </c>
      <c r="I5" s="160" t="s">
        <v>181</v>
      </c>
      <c r="J5" s="159" t="s">
        <v>182</v>
      </c>
      <c r="K5" s="160" t="s">
        <v>183</v>
      </c>
      <c r="L5" s="160" t="s">
        <v>184</v>
      </c>
      <c r="M5" s="159" t="s">
        <v>185</v>
      </c>
      <c r="N5" s="160" t="s">
        <v>186</v>
      </c>
    </row>
    <row r="6" spans="1:19" x14ac:dyDescent="0.4">
      <c r="A6" s="166" t="s">
        <v>108</v>
      </c>
      <c r="B6" s="128"/>
      <c r="C6" s="130"/>
      <c r="D6" s="130"/>
      <c r="E6" s="130"/>
      <c r="F6" s="130"/>
      <c r="G6" s="130"/>
      <c r="H6" s="130"/>
      <c r="I6" s="130"/>
      <c r="J6" s="130"/>
      <c r="K6" s="130"/>
      <c r="L6" s="130"/>
      <c r="M6" s="130"/>
      <c r="N6" s="131"/>
    </row>
    <row r="7" spans="1:19" ht="15" x14ac:dyDescent="0.4">
      <c r="A7" s="1" t="s">
        <v>208</v>
      </c>
      <c r="B7" s="1"/>
      <c r="C7" s="1"/>
      <c r="D7" s="1"/>
      <c r="E7" s="1"/>
      <c r="F7" s="1"/>
      <c r="G7" s="1"/>
      <c r="H7" s="1"/>
      <c r="I7" s="1"/>
      <c r="J7" s="1"/>
      <c r="K7" s="1"/>
      <c r="L7" s="1"/>
      <c r="M7" s="1"/>
      <c r="N7" s="185"/>
    </row>
    <row r="8" spans="1:19" x14ac:dyDescent="0.4">
      <c r="A8" s="167" t="s">
        <v>110</v>
      </c>
      <c r="B8" s="126"/>
      <c r="C8" s="161"/>
      <c r="D8" s="161"/>
      <c r="E8" s="161"/>
      <c r="F8" s="161"/>
      <c r="G8" s="161"/>
      <c r="H8" s="161"/>
      <c r="I8" s="161"/>
      <c r="J8" s="161"/>
      <c r="K8" s="161"/>
      <c r="L8" s="161"/>
      <c r="M8" s="161"/>
      <c r="N8" s="168"/>
    </row>
    <row r="9" spans="1:19" x14ac:dyDescent="0.4">
      <c r="A9" s="169" t="s">
        <v>132</v>
      </c>
      <c r="B9" s="162"/>
      <c r="C9" s="163"/>
      <c r="D9" s="163"/>
      <c r="E9" s="163"/>
      <c r="F9" s="163"/>
      <c r="G9" s="163"/>
      <c r="H9" s="163"/>
      <c r="I9" s="163"/>
      <c r="J9" s="163"/>
      <c r="K9" s="163"/>
      <c r="L9" s="163"/>
      <c r="M9" s="163"/>
      <c r="N9" s="170"/>
    </row>
    <row r="10" spans="1:19" x14ac:dyDescent="0.4">
      <c r="A10" s="171" t="s">
        <v>187</v>
      </c>
      <c r="B10" s="127"/>
      <c r="C10" s="164"/>
      <c r="D10" s="164"/>
      <c r="E10" s="164"/>
      <c r="F10" s="164"/>
      <c r="G10" s="164"/>
      <c r="H10" s="164"/>
      <c r="I10" s="164"/>
      <c r="J10" s="164"/>
      <c r="K10" s="164"/>
      <c r="L10" s="164"/>
      <c r="M10" s="164"/>
      <c r="N10" s="172"/>
    </row>
    <row r="11" spans="1:19" ht="15" thickBot="1" x14ac:dyDescent="0.45">
      <c r="A11" s="173" t="s">
        <v>135</v>
      </c>
      <c r="B11" s="174"/>
      <c r="C11" s="175"/>
      <c r="D11" s="175"/>
      <c r="E11" s="175"/>
      <c r="F11" s="175"/>
      <c r="G11" s="175"/>
      <c r="H11" s="175"/>
      <c r="I11" s="175"/>
      <c r="J11" s="175"/>
      <c r="K11" s="175"/>
      <c r="L11" s="175"/>
      <c r="M11" s="175"/>
      <c r="N11" s="176"/>
    </row>
    <row r="12" spans="1:19" ht="16.5" customHeight="1" thickBot="1" x14ac:dyDescent="0.45">
      <c r="A12" s="221" t="s">
        <v>11</v>
      </c>
      <c r="B12" s="222"/>
      <c r="C12" s="222"/>
      <c r="D12" s="222"/>
      <c r="E12" s="222"/>
      <c r="F12" s="222"/>
      <c r="G12" s="222"/>
      <c r="H12" s="222"/>
      <c r="I12" s="222"/>
      <c r="J12" s="222"/>
      <c r="K12" s="222"/>
      <c r="L12" s="222"/>
      <c r="M12" s="222"/>
      <c r="N12" s="223"/>
    </row>
    <row r="13" spans="1:19" ht="16.5" customHeight="1" thickBot="1" x14ac:dyDescent="0.45">
      <c r="A13"/>
      <c r="B13"/>
      <c r="C13"/>
      <c r="D13"/>
      <c r="E13"/>
      <c r="F13"/>
      <c r="G13"/>
      <c r="H13"/>
      <c r="I13"/>
      <c r="J13"/>
      <c r="K13"/>
      <c r="L13"/>
      <c r="M13"/>
      <c r="N13"/>
    </row>
    <row r="14" spans="1:19" ht="16.5" customHeight="1" thickBot="1" x14ac:dyDescent="0.45">
      <c r="A14" s="186"/>
      <c r="B14" s="215" t="s">
        <v>173</v>
      </c>
      <c r="C14" s="216"/>
      <c r="D14" s="216"/>
      <c r="E14" s="216"/>
      <c r="F14" s="216"/>
      <c r="G14" s="216"/>
      <c r="H14" s="216"/>
      <c r="I14" s="216"/>
      <c r="J14" s="216"/>
      <c r="K14" s="217"/>
      <c r="L14"/>
      <c r="M14"/>
      <c r="N14"/>
    </row>
    <row r="15" spans="1:19" ht="16.5" customHeight="1" thickBot="1" x14ac:dyDescent="0.45">
      <c r="A15" s="184"/>
      <c r="B15" s="215" t="s">
        <v>210</v>
      </c>
      <c r="C15" s="216"/>
      <c r="D15" s="216"/>
      <c r="E15" s="216"/>
      <c r="F15" s="216"/>
      <c r="G15" s="216"/>
      <c r="H15" s="216"/>
      <c r="I15" s="216"/>
      <c r="J15" s="216"/>
      <c r="K15" s="217"/>
      <c r="L15"/>
      <c r="M15"/>
      <c r="N15"/>
    </row>
    <row r="16" spans="1:19" ht="29.5" thickBot="1" x14ac:dyDescent="0.45">
      <c r="A16" s="165" t="s">
        <v>170</v>
      </c>
      <c r="B16" s="182" t="s">
        <v>211</v>
      </c>
      <c r="C16" s="183" t="s">
        <v>212</v>
      </c>
      <c r="D16" s="182" t="s">
        <v>213</v>
      </c>
      <c r="E16" s="183" t="s">
        <v>214</v>
      </c>
      <c r="F16" s="183" t="s">
        <v>215</v>
      </c>
      <c r="G16" s="182" t="s">
        <v>195</v>
      </c>
      <c r="H16" s="183" t="s">
        <v>216</v>
      </c>
      <c r="I16" s="182" t="s">
        <v>217</v>
      </c>
      <c r="J16" s="183" t="s">
        <v>218</v>
      </c>
      <c r="K16" s="183" t="s">
        <v>197</v>
      </c>
      <c r="L16"/>
      <c r="N16"/>
      <c r="O16" s="177" t="s">
        <v>220</v>
      </c>
      <c r="P16" s="177" t="s">
        <v>219</v>
      </c>
      <c r="Q16" s="177" t="s">
        <v>207</v>
      </c>
    </row>
    <row r="17" spans="1:17" ht="16.5" customHeight="1" x14ac:dyDescent="0.4">
      <c r="A17" s="166" t="s">
        <v>108</v>
      </c>
      <c r="B17" s="128"/>
      <c r="C17" s="130"/>
      <c r="D17" s="130"/>
      <c r="E17" s="130"/>
      <c r="F17" s="130"/>
      <c r="G17" s="130"/>
      <c r="H17" s="130"/>
      <c r="I17" s="130"/>
      <c r="J17" s="130"/>
      <c r="K17" s="131"/>
      <c r="L17"/>
      <c r="N17"/>
      <c r="O17" s="178">
        <f>SUM(B17:K17)</f>
        <v>0</v>
      </c>
      <c r="P17" s="178">
        <f t="shared" ref="P17:P21" si="0">SUM(B6:N6)</f>
        <v>0</v>
      </c>
      <c r="Q17" s="178">
        <f t="shared" ref="Q17:Q21" si="1">P17+O17</f>
        <v>0</v>
      </c>
    </row>
    <row r="18" spans="1:17" ht="16.5" customHeight="1" x14ac:dyDescent="0.4">
      <c r="A18" s="1" t="s">
        <v>208</v>
      </c>
      <c r="B18" s="1"/>
      <c r="C18" s="1"/>
      <c r="D18" s="1"/>
      <c r="E18" s="1"/>
      <c r="F18" s="1"/>
      <c r="G18" s="1"/>
      <c r="H18" s="1"/>
      <c r="I18" s="1"/>
      <c r="J18" s="1"/>
      <c r="K18" s="185"/>
      <c r="L18"/>
      <c r="N18"/>
      <c r="O18" s="186">
        <f t="shared" ref="O18:O21" si="2">SUM(B18:K18)</f>
        <v>0</v>
      </c>
      <c r="P18" s="186">
        <f t="shared" si="0"/>
        <v>0</v>
      </c>
      <c r="Q18" s="186">
        <f t="shared" si="1"/>
        <v>0</v>
      </c>
    </row>
    <row r="19" spans="1:17" ht="16.5" customHeight="1" x14ac:dyDescent="0.4">
      <c r="A19" s="167" t="s">
        <v>110</v>
      </c>
      <c r="B19" s="126"/>
      <c r="C19" s="161"/>
      <c r="D19" s="161"/>
      <c r="E19" s="161"/>
      <c r="F19" s="161"/>
      <c r="G19" s="161"/>
      <c r="H19" s="161"/>
      <c r="I19" s="161"/>
      <c r="J19" s="161"/>
      <c r="K19" s="168"/>
      <c r="L19"/>
      <c r="N19"/>
      <c r="O19" s="179">
        <f t="shared" si="2"/>
        <v>0</v>
      </c>
      <c r="P19" s="179">
        <f t="shared" si="0"/>
        <v>0</v>
      </c>
      <c r="Q19" s="179">
        <f t="shared" si="1"/>
        <v>0</v>
      </c>
    </row>
    <row r="20" spans="1:17" ht="16.5" customHeight="1" x14ac:dyDescent="0.4">
      <c r="A20" s="169" t="s">
        <v>132</v>
      </c>
      <c r="B20" s="162"/>
      <c r="C20" s="163"/>
      <c r="D20" s="163"/>
      <c r="E20" s="163"/>
      <c r="F20" s="163"/>
      <c r="G20" s="163"/>
      <c r="H20" s="163"/>
      <c r="I20" s="163"/>
      <c r="J20" s="163"/>
      <c r="K20" s="170"/>
      <c r="L20"/>
      <c r="N20"/>
      <c r="O20" s="180">
        <f t="shared" si="2"/>
        <v>0</v>
      </c>
      <c r="P20" s="180">
        <f t="shared" si="0"/>
        <v>0</v>
      </c>
      <c r="Q20" s="180">
        <f t="shared" si="1"/>
        <v>0</v>
      </c>
    </row>
    <row r="21" spans="1:17" ht="16.5" customHeight="1" thickBot="1" x14ac:dyDescent="0.45">
      <c r="A21" s="171" t="s">
        <v>187</v>
      </c>
      <c r="B21" s="127"/>
      <c r="C21" s="164"/>
      <c r="D21" s="164"/>
      <c r="E21" s="164"/>
      <c r="F21" s="164"/>
      <c r="G21" s="164"/>
      <c r="H21" s="164"/>
      <c r="I21" s="164"/>
      <c r="J21" s="164"/>
      <c r="K21" s="172"/>
      <c r="L21" s="116"/>
      <c r="N21" s="116"/>
      <c r="O21" s="181">
        <f t="shared" si="2"/>
        <v>0</v>
      </c>
      <c r="P21" s="181">
        <f t="shared" si="0"/>
        <v>0</v>
      </c>
      <c r="Q21" s="181">
        <f t="shared" si="1"/>
        <v>0</v>
      </c>
    </row>
    <row r="22" spans="1:17" ht="16.5" customHeight="1" thickBot="1" x14ac:dyDescent="0.45">
      <c r="A22" s="221" t="s">
        <v>231</v>
      </c>
      <c r="B22" s="222"/>
      <c r="C22" s="222"/>
      <c r="D22" s="222"/>
      <c r="E22" s="222"/>
      <c r="F22" s="222"/>
      <c r="G22" s="222"/>
      <c r="H22" s="222"/>
      <c r="I22" s="222"/>
      <c r="J22" s="222"/>
      <c r="K22" s="223"/>
      <c r="L22" s="116"/>
      <c r="M22" s="116"/>
      <c r="N22" s="116"/>
    </row>
    <row r="23" spans="1:17" ht="16.5" customHeight="1" x14ac:dyDescent="0.4">
      <c r="A23"/>
      <c r="B23"/>
      <c r="C23"/>
      <c r="D23"/>
      <c r="E23"/>
      <c r="F23"/>
      <c r="G23"/>
      <c r="H23"/>
      <c r="I23"/>
      <c r="J23"/>
      <c r="K23"/>
      <c r="L23" s="116"/>
      <c r="M23" s="116"/>
      <c r="N23" s="116"/>
    </row>
    <row r="24" spans="1:17" ht="15.75" customHeight="1" thickBot="1" x14ac:dyDescent="0.45">
      <c r="A24" s="116"/>
      <c r="B24" s="116"/>
      <c r="C24" s="116"/>
      <c r="D24" s="116"/>
      <c r="E24" s="116"/>
      <c r="H24" s="116"/>
      <c r="I24" s="116"/>
      <c r="J24" s="116"/>
      <c r="K24" s="116"/>
      <c r="L24" s="116"/>
      <c r="M24" s="116"/>
      <c r="N24" s="116"/>
      <c r="O24" s="116"/>
    </row>
    <row r="25" spans="1:17" ht="15" thickBot="1" x14ac:dyDescent="0.45">
      <c r="A25" s="110" t="s">
        <v>139</v>
      </c>
      <c r="B25" s="116"/>
      <c r="C25" s="116"/>
      <c r="D25" s="116"/>
      <c r="H25" s="116"/>
      <c r="I25" s="116"/>
      <c r="J25" s="116"/>
      <c r="K25" s="116"/>
      <c r="L25" s="116"/>
      <c r="M25" s="116"/>
      <c r="N25" s="116"/>
      <c r="O25" s="116"/>
    </row>
    <row r="26" spans="1:17" ht="16.5" customHeight="1" thickBot="1" x14ac:dyDescent="0.45">
      <c r="A26" s="109" t="s">
        <v>39</v>
      </c>
      <c r="B26" s="224" t="s">
        <v>112</v>
      </c>
      <c r="C26" s="225"/>
      <c r="D26" s="225"/>
      <c r="E26" s="225"/>
      <c r="F26" s="226"/>
      <c r="G26" s="233" t="s">
        <v>113</v>
      </c>
      <c r="H26" s="234"/>
      <c r="I26" s="234"/>
      <c r="J26" s="235"/>
      <c r="K26" s="116"/>
      <c r="L26" s="116"/>
      <c r="M26" s="116"/>
      <c r="N26" s="116"/>
      <c r="O26" s="116"/>
    </row>
    <row r="27" spans="1:17" ht="105" customHeight="1" thickBot="1" x14ac:dyDescent="0.45">
      <c r="A27" s="105" t="s">
        <v>108</v>
      </c>
      <c r="B27" s="227" t="s">
        <v>114</v>
      </c>
      <c r="C27" s="228"/>
      <c r="D27" s="228"/>
      <c r="E27" s="228"/>
      <c r="F27" s="229"/>
      <c r="G27" s="236" t="s">
        <v>119</v>
      </c>
      <c r="H27" s="237"/>
      <c r="I27" s="237"/>
      <c r="J27" s="238"/>
      <c r="K27" s="116"/>
      <c r="L27" s="116"/>
      <c r="M27" s="116"/>
      <c r="N27" s="116"/>
      <c r="O27" s="116"/>
    </row>
    <row r="28" spans="1:17" ht="105" customHeight="1" thickBot="1" x14ac:dyDescent="0.45">
      <c r="A28" s="107" t="s">
        <v>110</v>
      </c>
      <c r="B28" s="230" t="s">
        <v>116</v>
      </c>
      <c r="C28" s="231"/>
      <c r="D28" s="231"/>
      <c r="E28" s="231"/>
      <c r="F28" s="232"/>
      <c r="G28" s="197" t="s">
        <v>118</v>
      </c>
      <c r="H28" s="198"/>
      <c r="I28" s="198"/>
      <c r="J28" s="199"/>
      <c r="K28" s="116"/>
      <c r="L28" s="116"/>
      <c r="M28" s="116"/>
      <c r="N28" s="116"/>
      <c r="O28" s="116"/>
    </row>
    <row r="29" spans="1:17" ht="63" customHeight="1" thickBot="1" x14ac:dyDescent="0.45">
      <c r="A29" s="108" t="s">
        <v>111</v>
      </c>
      <c r="B29" s="203" t="s">
        <v>117</v>
      </c>
      <c r="C29" s="204"/>
      <c r="D29" s="204"/>
      <c r="E29" s="204"/>
      <c r="F29" s="205"/>
      <c r="G29" s="203" t="s">
        <v>121</v>
      </c>
      <c r="H29" s="204"/>
      <c r="I29" s="204"/>
      <c r="J29" s="205"/>
      <c r="K29" s="116"/>
      <c r="L29" s="116"/>
      <c r="M29" s="116"/>
      <c r="N29" s="116"/>
      <c r="O29" s="116"/>
    </row>
    <row r="30" spans="1:17" ht="76.5" customHeight="1" thickBot="1" x14ac:dyDescent="0.45">
      <c r="A30" s="106" t="s">
        <v>109</v>
      </c>
      <c r="B30" s="206" t="s">
        <v>115</v>
      </c>
      <c r="C30" s="207"/>
      <c r="D30" s="207"/>
      <c r="E30" s="207"/>
      <c r="F30" s="208"/>
      <c r="G30" s="209" t="s">
        <v>120</v>
      </c>
      <c r="H30" s="210"/>
      <c r="I30" s="210"/>
      <c r="J30" s="211"/>
      <c r="K30" s="116"/>
      <c r="L30" s="116"/>
      <c r="M30" s="116"/>
      <c r="N30" s="116"/>
      <c r="O30" s="116"/>
    </row>
    <row r="31" spans="1:17" x14ac:dyDescent="0.4">
      <c r="A31" s="116"/>
      <c r="B31" s="116"/>
      <c r="C31" s="116"/>
      <c r="D31" s="116"/>
      <c r="E31" s="116"/>
      <c r="F31" s="116"/>
      <c r="G31" s="116"/>
      <c r="H31" s="116"/>
      <c r="I31" s="116"/>
      <c r="J31" s="116"/>
      <c r="K31" s="116"/>
      <c r="L31" s="116"/>
      <c r="M31" s="116"/>
      <c r="N31" s="116"/>
      <c r="O31" s="116"/>
    </row>
    <row r="32" spans="1:17" x14ac:dyDescent="0.4">
      <c r="A32" s="116"/>
      <c r="B32" s="116"/>
      <c r="C32" s="116"/>
      <c r="D32" s="116"/>
      <c r="E32" s="116"/>
      <c r="F32" s="116"/>
      <c r="G32" s="116"/>
      <c r="H32" s="116"/>
      <c r="I32" s="116"/>
      <c r="J32" s="116"/>
      <c r="K32" s="116"/>
      <c r="L32" s="116"/>
      <c r="M32" s="116"/>
      <c r="N32" s="116"/>
      <c r="O32" s="116"/>
    </row>
    <row r="33" spans="1:15" x14ac:dyDescent="0.4">
      <c r="A33" s="116"/>
      <c r="B33" s="116"/>
      <c r="C33" s="116"/>
      <c r="D33" s="116"/>
      <c r="E33" s="116"/>
      <c r="F33" s="116"/>
      <c r="G33" s="116"/>
      <c r="H33" s="116"/>
      <c r="I33" s="116"/>
      <c r="J33" s="116"/>
      <c r="K33" s="116"/>
      <c r="L33" s="116"/>
      <c r="M33" s="116"/>
      <c r="N33" s="116"/>
      <c r="O33" s="116"/>
    </row>
    <row r="34" spans="1:15" x14ac:dyDescent="0.4">
      <c r="A34" s="116"/>
      <c r="B34" s="116"/>
      <c r="C34" s="116"/>
      <c r="D34" s="116"/>
      <c r="E34" s="116"/>
      <c r="F34" s="116"/>
      <c r="G34" s="116"/>
      <c r="H34" s="116"/>
      <c r="I34" s="116"/>
      <c r="J34" s="116"/>
      <c r="K34" s="116"/>
      <c r="L34" s="116"/>
      <c r="M34" s="116"/>
      <c r="N34" s="116"/>
      <c r="O34" s="116"/>
    </row>
    <row r="35" spans="1:15" x14ac:dyDescent="0.4">
      <c r="A35" s="116"/>
      <c r="B35" s="116"/>
      <c r="C35" s="116"/>
      <c r="D35" s="116"/>
      <c r="E35" s="116"/>
      <c r="F35" s="116"/>
      <c r="G35" s="116"/>
      <c r="H35" s="116"/>
      <c r="I35" s="116"/>
      <c r="J35" s="116"/>
      <c r="K35" s="116"/>
      <c r="L35" s="116"/>
      <c r="M35" s="116"/>
      <c r="N35" s="116"/>
      <c r="O35" s="116"/>
    </row>
    <row r="36" spans="1:15" x14ac:dyDescent="0.4">
      <c r="A36" s="116"/>
      <c r="B36" s="116"/>
      <c r="C36" s="116"/>
      <c r="D36" s="116"/>
      <c r="E36" s="116"/>
      <c r="F36" s="116"/>
      <c r="G36" s="116"/>
      <c r="H36" s="116"/>
      <c r="I36" s="116"/>
      <c r="J36" s="116"/>
      <c r="K36" s="116"/>
      <c r="L36" s="116"/>
      <c r="M36" s="116"/>
      <c r="N36" s="116"/>
      <c r="O36" s="116"/>
    </row>
    <row r="37" spans="1:15" x14ac:dyDescent="0.4">
      <c r="A37" s="116"/>
      <c r="B37" s="116"/>
      <c r="C37" s="116"/>
      <c r="D37" s="116"/>
      <c r="E37" s="116"/>
      <c r="F37" s="116"/>
      <c r="G37" s="116"/>
      <c r="H37" s="116"/>
      <c r="I37" s="116"/>
      <c r="J37" s="116"/>
      <c r="K37" s="116"/>
      <c r="L37" s="116"/>
      <c r="M37" s="116"/>
      <c r="N37" s="116"/>
      <c r="O37" s="116"/>
    </row>
    <row r="38" spans="1:15" x14ac:dyDescent="0.4">
      <c r="A38" s="116"/>
      <c r="B38" s="116"/>
      <c r="C38" s="116"/>
      <c r="D38" s="116"/>
      <c r="E38" s="116"/>
      <c r="F38" s="116"/>
      <c r="G38" s="116"/>
      <c r="H38" s="116"/>
      <c r="I38" s="116"/>
      <c r="J38" s="116"/>
      <c r="K38" s="116"/>
      <c r="L38" s="116"/>
      <c r="M38" s="116"/>
      <c r="N38" s="116"/>
      <c r="O38" s="116"/>
    </row>
    <row r="39" spans="1:15" x14ac:dyDescent="0.4">
      <c r="A39" s="116"/>
      <c r="B39" s="116"/>
      <c r="C39" s="116"/>
      <c r="D39" s="116"/>
      <c r="E39" s="116"/>
      <c r="F39" s="116"/>
      <c r="G39" s="116"/>
      <c r="H39" s="116"/>
      <c r="I39" s="116"/>
      <c r="J39" s="116"/>
      <c r="K39" s="116"/>
      <c r="L39" s="116"/>
      <c r="M39" s="116"/>
      <c r="N39" s="116"/>
      <c r="O39" s="116"/>
    </row>
    <row r="40" spans="1:15" x14ac:dyDescent="0.4">
      <c r="A40" s="116"/>
      <c r="B40" s="116"/>
      <c r="C40" s="116"/>
      <c r="D40" s="116"/>
      <c r="E40" s="116"/>
      <c r="F40" s="116"/>
      <c r="G40" s="116"/>
      <c r="H40" s="116"/>
      <c r="I40" s="116"/>
      <c r="J40" s="116"/>
      <c r="K40" s="116"/>
      <c r="L40" s="116"/>
      <c r="M40" s="116"/>
      <c r="N40" s="116"/>
      <c r="O40" s="116"/>
    </row>
    <row r="41" spans="1:15" x14ac:dyDescent="0.4">
      <c r="A41" s="116"/>
      <c r="B41" s="116"/>
      <c r="C41" s="116"/>
      <c r="D41" s="116"/>
      <c r="E41" s="116"/>
      <c r="F41" s="116"/>
      <c r="G41" s="116"/>
      <c r="H41" s="116"/>
      <c r="I41" s="116"/>
      <c r="J41" s="116"/>
      <c r="K41" s="116"/>
      <c r="L41" s="116"/>
      <c r="M41" s="116"/>
      <c r="N41" s="116"/>
      <c r="O41" s="116"/>
    </row>
    <row r="42" spans="1:15" x14ac:dyDescent="0.4">
      <c r="A42" s="116"/>
      <c r="B42" s="116"/>
      <c r="C42" s="116"/>
      <c r="D42" s="116"/>
      <c r="E42" s="116"/>
      <c r="F42" s="116"/>
      <c r="G42" s="116"/>
      <c r="H42" s="116"/>
      <c r="I42" s="116"/>
      <c r="J42" s="116"/>
      <c r="K42" s="116"/>
      <c r="L42" s="116"/>
      <c r="M42" s="116"/>
      <c r="N42" s="116"/>
      <c r="O42" s="116"/>
    </row>
    <row r="43" spans="1:15" x14ac:dyDescent="0.4">
      <c r="A43" s="116"/>
      <c r="B43" s="116"/>
      <c r="C43" s="116"/>
      <c r="D43" s="116"/>
      <c r="E43" s="116"/>
      <c r="F43" s="116"/>
      <c r="G43" s="116"/>
      <c r="H43" s="116"/>
      <c r="I43" s="116"/>
      <c r="J43" s="116"/>
      <c r="K43" s="116"/>
      <c r="L43" s="116"/>
      <c r="M43" s="116"/>
      <c r="N43" s="116"/>
      <c r="O43" s="116"/>
    </row>
    <row r="44" spans="1:15" x14ac:dyDescent="0.4">
      <c r="A44" s="116"/>
      <c r="B44" s="116"/>
      <c r="C44" s="116"/>
      <c r="D44" s="116"/>
      <c r="E44" s="116"/>
      <c r="F44" s="116"/>
      <c r="G44" s="116"/>
      <c r="H44" s="116"/>
      <c r="I44" s="116"/>
      <c r="J44" s="116"/>
      <c r="K44" s="116"/>
      <c r="L44" s="116"/>
      <c r="M44" s="116"/>
      <c r="N44" s="116"/>
    </row>
    <row r="45" spans="1:15" x14ac:dyDescent="0.4">
      <c r="A45" s="116"/>
      <c r="B45" s="116"/>
      <c r="C45" s="116"/>
      <c r="D45" s="116"/>
      <c r="E45" s="116"/>
      <c r="F45" s="116"/>
      <c r="G45" s="116"/>
      <c r="H45" s="116"/>
      <c r="I45" s="116"/>
      <c r="J45" s="116"/>
      <c r="K45" s="116"/>
    </row>
    <row r="46" spans="1:15" x14ac:dyDescent="0.4">
      <c r="A46" s="116"/>
      <c r="B46" s="116"/>
      <c r="C46" s="116"/>
      <c r="D46" s="116"/>
      <c r="E46" s="116"/>
      <c r="F46" s="116"/>
      <c r="G46" s="116"/>
      <c r="H46" s="116"/>
      <c r="I46" s="116"/>
      <c r="J46" s="116"/>
      <c r="K46" s="116"/>
    </row>
    <row r="47" spans="1:15" x14ac:dyDescent="0.4">
      <c r="A47" s="116"/>
      <c r="B47" s="116"/>
      <c r="C47" s="116"/>
      <c r="D47" s="116"/>
      <c r="E47" s="116"/>
      <c r="F47" s="116"/>
      <c r="G47" s="116"/>
      <c r="H47" s="116"/>
      <c r="I47" s="116"/>
      <c r="J47" s="116"/>
      <c r="K47" s="116"/>
    </row>
    <row r="48" spans="1:15" x14ac:dyDescent="0.4">
      <c r="A48" s="116"/>
      <c r="B48" s="116"/>
      <c r="C48" s="116"/>
      <c r="D48" s="116"/>
      <c r="E48" s="116"/>
      <c r="F48" s="116"/>
      <c r="G48" s="116"/>
      <c r="H48" s="116"/>
      <c r="I48" s="116"/>
      <c r="J48" s="116"/>
      <c r="K48" s="116"/>
    </row>
    <row r="49" spans="1:11" x14ac:dyDescent="0.4">
      <c r="A49" s="116"/>
      <c r="B49" s="116"/>
      <c r="C49" s="116"/>
      <c r="D49" s="116"/>
      <c r="E49" s="116"/>
      <c r="H49" s="116"/>
      <c r="I49" s="116"/>
      <c r="J49" s="116"/>
      <c r="K49" s="116"/>
    </row>
    <row r="50" spans="1:11" x14ac:dyDescent="0.4">
      <c r="A50" s="116"/>
      <c r="B50" s="116"/>
      <c r="C50" s="116"/>
      <c r="D50" s="116"/>
      <c r="E50" s="116"/>
      <c r="H50" s="116"/>
      <c r="I50" s="116"/>
      <c r="J50" s="116"/>
      <c r="K50" s="116"/>
    </row>
    <row r="51" spans="1:11" x14ac:dyDescent="0.4">
      <c r="A51" s="116"/>
      <c r="B51" s="116"/>
      <c r="C51" s="116"/>
      <c r="D51" s="116"/>
      <c r="E51" s="116"/>
      <c r="H51" s="116"/>
      <c r="I51" s="116"/>
      <c r="J51" s="116"/>
      <c r="K51" s="116"/>
    </row>
    <row r="52" spans="1:11" x14ac:dyDescent="0.4">
      <c r="A52" s="116"/>
      <c r="B52" s="116"/>
      <c r="C52" s="116"/>
      <c r="D52" s="116"/>
      <c r="H52" s="116"/>
      <c r="I52" s="116"/>
    </row>
  </sheetData>
  <mergeCells count="18">
    <mergeCell ref="G26:J26"/>
    <mergeCell ref="G27:J27"/>
    <mergeCell ref="G28:J28"/>
    <mergeCell ref="A1:D1"/>
    <mergeCell ref="B29:F29"/>
    <mergeCell ref="B30:F30"/>
    <mergeCell ref="G29:J29"/>
    <mergeCell ref="G30:J30"/>
    <mergeCell ref="A2:D2"/>
    <mergeCell ref="B3:N3"/>
    <mergeCell ref="B4:N4"/>
    <mergeCell ref="A12:N12"/>
    <mergeCell ref="A22:K22"/>
    <mergeCell ref="B14:K14"/>
    <mergeCell ref="B15:K15"/>
    <mergeCell ref="B26:F26"/>
    <mergeCell ref="B27:F27"/>
    <mergeCell ref="B28:F28"/>
  </mergeCells>
  <printOptions horizontalCentered="1"/>
  <pageMargins left="0.2" right="0.2" top="0.75" bottom="0.75" header="0.3" footer="0.3"/>
  <pageSetup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9458E-3FE1-4A4B-BC31-2068303AC816}">
  <dimension ref="A1:Q59"/>
  <sheetViews>
    <sheetView workbookViewId="0">
      <selection activeCell="A4" sqref="A4"/>
    </sheetView>
  </sheetViews>
  <sheetFormatPr defaultColWidth="15.7265625" defaultRowHeight="14.5" x14ac:dyDescent="0.4"/>
  <cols>
    <col min="1" max="1" width="17.453125" style="48" customWidth="1"/>
    <col min="2" max="2" width="14.26953125" style="48" bestFit="1" customWidth="1"/>
    <col min="3" max="3" width="9.81640625" style="48" bestFit="1" customWidth="1"/>
    <col min="4" max="4" width="8.54296875" style="48" bestFit="1" customWidth="1"/>
    <col min="5" max="5" width="11.1796875" style="48" bestFit="1" customWidth="1"/>
    <col min="6" max="10" width="8.7265625" style="48" customWidth="1"/>
    <col min="11" max="11" width="4.7265625" style="48" customWidth="1"/>
    <col min="12" max="17" width="10.7265625" style="48" customWidth="1"/>
    <col min="18" max="16384" width="15.7265625" style="48"/>
  </cols>
  <sheetData>
    <row r="1" spans="1:17" x14ac:dyDescent="0.4">
      <c r="A1" s="51" t="s">
        <v>157</v>
      </c>
      <c r="B1" s="52"/>
      <c r="C1" s="52"/>
      <c r="D1" s="52"/>
      <c r="E1" s="53"/>
      <c r="F1" s="53"/>
      <c r="G1" s="53"/>
      <c r="H1" s="53"/>
      <c r="I1" s="53"/>
      <c r="J1" s="53"/>
      <c r="K1" s="53"/>
      <c r="L1" s="53"/>
      <c r="M1" s="53"/>
      <c r="N1" s="53"/>
      <c r="O1" s="53"/>
      <c r="P1" s="53"/>
      <c r="Q1" s="54"/>
    </row>
    <row r="2" spans="1:17" ht="21" customHeight="1" x14ac:dyDescent="0.4">
      <c r="A2" s="55" t="s">
        <v>160</v>
      </c>
      <c r="B2" s="56"/>
      <c r="C2" s="56"/>
      <c r="D2" s="56"/>
      <c r="E2" s="57"/>
      <c r="F2" s="57"/>
      <c r="G2" s="57"/>
      <c r="H2" s="57"/>
      <c r="I2" s="57"/>
      <c r="J2" s="57"/>
      <c r="K2" s="57"/>
      <c r="L2" s="57"/>
      <c r="M2" s="57"/>
      <c r="N2" s="57"/>
      <c r="O2" s="57"/>
      <c r="P2" s="57"/>
      <c r="Q2" s="58"/>
    </row>
    <row r="3" spans="1:17" ht="15" thickBot="1" x14ac:dyDescent="0.45">
      <c r="A3" s="59" t="s">
        <v>162</v>
      </c>
      <c r="B3" s="60"/>
      <c r="C3" s="60"/>
      <c r="D3" s="60"/>
      <c r="E3" s="61"/>
      <c r="F3" s="61"/>
      <c r="G3" s="61"/>
      <c r="H3" s="61"/>
      <c r="I3" s="61"/>
      <c r="J3" s="61"/>
      <c r="K3" s="61"/>
      <c r="L3" s="61"/>
      <c r="M3" s="61"/>
      <c r="N3" s="61"/>
      <c r="O3" s="61"/>
      <c r="P3" s="61"/>
      <c r="Q3" s="62"/>
    </row>
    <row r="4" spans="1:17" ht="15" thickBot="1" x14ac:dyDescent="0.45">
      <c r="A4" s="117" t="s">
        <v>166</v>
      </c>
      <c r="B4" s="118"/>
      <c r="C4" s="60"/>
      <c r="D4" s="60"/>
      <c r="E4" s="61"/>
      <c r="F4" s="61"/>
      <c r="G4" s="61"/>
      <c r="H4" s="61"/>
      <c r="I4" s="61"/>
      <c r="J4" s="61"/>
      <c r="K4" s="61"/>
      <c r="L4" s="61"/>
      <c r="M4" s="61"/>
      <c r="N4" s="61"/>
      <c r="O4" s="61"/>
      <c r="P4" s="61"/>
      <c r="Q4" s="62"/>
    </row>
    <row r="5" spans="1:17" ht="15" thickBot="1" x14ac:dyDescent="0.45">
      <c r="A5" s="102"/>
      <c r="B5" s="102"/>
      <c r="C5" s="102"/>
      <c r="D5" s="102"/>
      <c r="F5" s="50"/>
      <c r="G5" s="50"/>
      <c r="H5" s="50"/>
      <c r="I5" s="50"/>
      <c r="J5" s="50"/>
      <c r="L5" s="50"/>
      <c r="M5" s="50"/>
      <c r="N5" s="50"/>
      <c r="O5" s="50"/>
      <c r="P5" s="50"/>
      <c r="Q5" s="104"/>
    </row>
    <row r="6" spans="1:17" ht="15.75" customHeight="1" thickBot="1" x14ac:dyDescent="0.45">
      <c r="B6" s="49"/>
      <c r="C6" s="49"/>
      <c r="D6" s="49"/>
      <c r="E6" s="104"/>
      <c r="F6" s="241" t="s">
        <v>149</v>
      </c>
      <c r="G6" s="242"/>
      <c r="H6" s="242"/>
      <c r="I6" s="242"/>
      <c r="J6" s="243"/>
      <c r="L6" s="241" t="s">
        <v>165</v>
      </c>
      <c r="M6" s="242"/>
      <c r="N6" s="242"/>
      <c r="O6" s="242"/>
      <c r="P6" s="242"/>
      <c r="Q6" s="243"/>
    </row>
    <row r="7" spans="1:17" ht="73" thickBot="1" x14ac:dyDescent="0.45">
      <c r="A7" s="69" t="s">
        <v>144</v>
      </c>
      <c r="B7" s="65" t="s">
        <v>148</v>
      </c>
      <c r="C7" s="65" t="s">
        <v>146</v>
      </c>
      <c r="D7" s="65" t="s">
        <v>147</v>
      </c>
      <c r="E7" s="65" t="s">
        <v>145</v>
      </c>
      <c r="F7" s="66" t="s">
        <v>150</v>
      </c>
      <c r="G7" s="66" t="s">
        <v>151</v>
      </c>
      <c r="H7" s="66" t="s">
        <v>152</v>
      </c>
      <c r="I7" s="66" t="s">
        <v>153</v>
      </c>
      <c r="J7" s="66" t="s">
        <v>154</v>
      </c>
      <c r="K7" s="34"/>
      <c r="L7" s="67" t="s">
        <v>151</v>
      </c>
      <c r="M7" s="67" t="s">
        <v>152</v>
      </c>
      <c r="N7" s="67" t="s">
        <v>153</v>
      </c>
      <c r="O7" s="67" t="s">
        <v>154</v>
      </c>
      <c r="P7" s="67" t="s">
        <v>156</v>
      </c>
      <c r="Q7" s="68" t="s">
        <v>155</v>
      </c>
    </row>
    <row r="8" spans="1:17" ht="15" thickBot="1" x14ac:dyDescent="0.45">
      <c r="A8" s="38" t="s">
        <v>107</v>
      </c>
      <c r="B8" s="39" t="s">
        <v>140</v>
      </c>
      <c r="C8" s="39" t="s">
        <v>141</v>
      </c>
      <c r="D8" s="39">
        <v>2011</v>
      </c>
      <c r="E8" s="39"/>
      <c r="F8" s="39"/>
      <c r="G8" s="39"/>
      <c r="H8" s="39"/>
      <c r="I8" s="39"/>
      <c r="J8" s="40"/>
      <c r="K8" s="34"/>
      <c r="L8" s="39"/>
      <c r="M8" s="39"/>
      <c r="N8" s="39"/>
      <c r="O8" s="39"/>
      <c r="P8" s="40"/>
      <c r="Q8" s="40"/>
    </row>
    <row r="9" spans="1:17" ht="15" thickBot="1" x14ac:dyDescent="0.45">
      <c r="A9" s="38" t="s">
        <v>107</v>
      </c>
      <c r="B9" s="39" t="s">
        <v>140</v>
      </c>
      <c r="C9" s="39" t="s">
        <v>141</v>
      </c>
      <c r="D9" s="39">
        <v>2012</v>
      </c>
      <c r="E9" s="39"/>
      <c r="F9" s="39"/>
      <c r="G9" s="39"/>
      <c r="H9" s="39"/>
      <c r="I9" s="39"/>
      <c r="J9" s="40"/>
      <c r="K9" s="34"/>
      <c r="L9" s="39"/>
      <c r="M9" s="39"/>
      <c r="N9" s="39"/>
      <c r="O9" s="39"/>
      <c r="P9" s="40"/>
      <c r="Q9" s="40"/>
    </row>
    <row r="10" spans="1:17" ht="15" thickBot="1" x14ac:dyDescent="0.45">
      <c r="A10" s="38" t="s">
        <v>107</v>
      </c>
      <c r="B10" s="39" t="s">
        <v>140</v>
      </c>
      <c r="C10" s="39" t="s">
        <v>141</v>
      </c>
      <c r="D10" s="39">
        <v>2013</v>
      </c>
      <c r="E10" s="39"/>
      <c r="F10" s="39"/>
      <c r="G10" s="39"/>
      <c r="H10" s="39"/>
      <c r="I10" s="39"/>
      <c r="J10" s="40"/>
      <c r="K10" s="34"/>
      <c r="L10" s="39"/>
      <c r="M10" s="39"/>
      <c r="N10" s="39"/>
      <c r="O10" s="39"/>
      <c r="P10" s="40"/>
      <c r="Q10" s="40"/>
    </row>
    <row r="11" spans="1:17" ht="15" thickBot="1" x14ac:dyDescent="0.45">
      <c r="A11" s="38" t="s">
        <v>107</v>
      </c>
      <c r="B11" s="39" t="s">
        <v>140</v>
      </c>
      <c r="C11" s="39" t="s">
        <v>141</v>
      </c>
      <c r="D11" s="39">
        <v>2014</v>
      </c>
      <c r="E11" s="39"/>
      <c r="F11" s="39"/>
      <c r="G11" s="39"/>
      <c r="H11" s="39"/>
      <c r="I11" s="39"/>
      <c r="J11" s="40"/>
      <c r="K11" s="34"/>
      <c r="L11" s="39"/>
      <c r="M11" s="39"/>
      <c r="N11" s="39"/>
      <c r="O11" s="39"/>
      <c r="P11" s="40"/>
      <c r="Q11" s="40"/>
    </row>
    <row r="12" spans="1:17" ht="15" thickBot="1" x14ac:dyDescent="0.45">
      <c r="A12" s="38" t="s">
        <v>107</v>
      </c>
      <c r="B12" s="39" t="s">
        <v>140</v>
      </c>
      <c r="C12" s="39" t="s">
        <v>141</v>
      </c>
      <c r="D12" s="39">
        <v>2015</v>
      </c>
      <c r="E12" s="39"/>
      <c r="F12" s="39"/>
      <c r="G12" s="39"/>
      <c r="H12" s="39"/>
      <c r="I12" s="39"/>
      <c r="J12" s="40"/>
      <c r="K12" s="34"/>
      <c r="L12" s="39"/>
      <c r="M12" s="39"/>
      <c r="N12" s="39"/>
      <c r="O12" s="39"/>
      <c r="P12" s="40"/>
      <c r="Q12" s="40"/>
    </row>
    <row r="13" spans="1:17" ht="15" thickBot="1" x14ac:dyDescent="0.45">
      <c r="A13" s="38" t="s">
        <v>107</v>
      </c>
      <c r="B13" s="39" t="s">
        <v>140</v>
      </c>
      <c r="C13" s="39" t="s">
        <v>141</v>
      </c>
      <c r="D13" s="39">
        <v>2016</v>
      </c>
      <c r="E13" s="39"/>
      <c r="F13" s="39"/>
      <c r="G13" s="39"/>
      <c r="H13" s="39"/>
      <c r="I13" s="39"/>
      <c r="J13" s="40"/>
      <c r="K13" s="34"/>
      <c r="L13" s="39"/>
      <c r="M13" s="39"/>
      <c r="N13" s="39"/>
      <c r="O13" s="39"/>
      <c r="P13" s="40"/>
      <c r="Q13" s="40"/>
    </row>
    <row r="14" spans="1:17" ht="15" thickBot="1" x14ac:dyDescent="0.45">
      <c r="A14" s="38" t="s">
        <v>107</v>
      </c>
      <c r="B14" s="39" t="s">
        <v>140</v>
      </c>
      <c r="C14" s="39" t="s">
        <v>141</v>
      </c>
      <c r="D14" s="39">
        <v>2017</v>
      </c>
      <c r="E14" s="39"/>
      <c r="F14" s="39"/>
      <c r="G14" s="39"/>
      <c r="H14" s="39"/>
      <c r="I14" s="39"/>
      <c r="J14" s="40"/>
      <c r="K14" s="34"/>
      <c r="L14" s="39"/>
      <c r="M14" s="39"/>
      <c r="N14" s="39"/>
      <c r="O14" s="39"/>
      <c r="P14" s="40"/>
      <c r="Q14" s="40"/>
    </row>
    <row r="15" spans="1:17" ht="15" thickBot="1" x14ac:dyDescent="0.45">
      <c r="A15" s="38" t="s">
        <v>107</v>
      </c>
      <c r="B15" s="39" t="s">
        <v>140</v>
      </c>
      <c r="C15" s="39" t="s">
        <v>141</v>
      </c>
      <c r="D15" s="39">
        <v>2018</v>
      </c>
      <c r="E15" s="39"/>
      <c r="F15" s="39"/>
      <c r="G15" s="39"/>
      <c r="H15" s="39"/>
      <c r="I15" s="39"/>
      <c r="J15" s="40"/>
      <c r="K15" s="34"/>
      <c r="L15" s="39"/>
      <c r="M15" s="39"/>
      <c r="N15" s="39"/>
      <c r="O15" s="39"/>
      <c r="P15" s="40"/>
      <c r="Q15" s="40"/>
    </row>
    <row r="16" spans="1:17" ht="15" thickBot="1" x14ac:dyDescent="0.45">
      <c r="A16" s="38" t="s">
        <v>107</v>
      </c>
      <c r="B16" s="39" t="s">
        <v>140</v>
      </c>
      <c r="C16" s="39" t="s">
        <v>141</v>
      </c>
      <c r="D16" s="39">
        <v>2019</v>
      </c>
      <c r="E16" s="39"/>
      <c r="F16" s="39"/>
      <c r="G16" s="39"/>
      <c r="H16" s="39"/>
      <c r="I16" s="39"/>
      <c r="J16" s="40"/>
      <c r="K16" s="34"/>
      <c r="L16" s="39"/>
      <c r="M16" s="39"/>
      <c r="N16" s="39"/>
      <c r="O16" s="39"/>
      <c r="P16" s="40"/>
      <c r="Q16" s="40"/>
    </row>
    <row r="17" spans="1:17" ht="15" thickBot="1" x14ac:dyDescent="0.45">
      <c r="A17" s="38" t="s">
        <v>107</v>
      </c>
      <c r="B17" s="39" t="s">
        <v>140</v>
      </c>
      <c r="C17" s="39" t="s">
        <v>141</v>
      </c>
      <c r="D17" s="39">
        <v>2020</v>
      </c>
      <c r="E17" s="39"/>
      <c r="F17" s="39"/>
      <c r="G17" s="39"/>
      <c r="H17" s="39"/>
      <c r="I17" s="39"/>
      <c r="J17" s="40"/>
      <c r="K17" s="34"/>
      <c r="L17" s="39"/>
      <c r="M17" s="39"/>
      <c r="N17" s="39"/>
      <c r="O17" s="39"/>
      <c r="P17" s="40"/>
      <c r="Q17" s="40"/>
    </row>
    <row r="18" spans="1:17" ht="15" thickBot="1" x14ac:dyDescent="0.45">
      <c r="A18" s="38" t="s">
        <v>107</v>
      </c>
      <c r="B18" s="39" t="s">
        <v>140</v>
      </c>
      <c r="C18" s="39" t="s">
        <v>141</v>
      </c>
      <c r="D18" s="39">
        <v>2021</v>
      </c>
      <c r="E18" s="39"/>
      <c r="F18" s="39"/>
      <c r="G18" s="39"/>
      <c r="H18" s="39"/>
      <c r="I18" s="39"/>
      <c r="J18" s="40"/>
      <c r="K18" s="34"/>
      <c r="L18" s="39"/>
      <c r="M18" s="39"/>
      <c r="N18" s="39"/>
      <c r="O18" s="39"/>
      <c r="P18" s="40"/>
      <c r="Q18" s="40"/>
    </row>
    <row r="19" spans="1:17" ht="15" thickBot="1" x14ac:dyDescent="0.45">
      <c r="A19" s="38" t="s">
        <v>107</v>
      </c>
      <c r="B19" s="39" t="s">
        <v>140</v>
      </c>
      <c r="C19" s="39" t="s">
        <v>141</v>
      </c>
      <c r="D19" s="39">
        <v>2022</v>
      </c>
      <c r="E19" s="39"/>
      <c r="F19" s="39"/>
      <c r="G19" s="39"/>
      <c r="H19" s="39"/>
      <c r="I19" s="39"/>
      <c r="J19" s="40"/>
      <c r="K19" s="34"/>
      <c r="L19" s="39"/>
      <c r="M19" s="39"/>
      <c r="N19" s="39"/>
      <c r="O19" s="39"/>
      <c r="P19" s="40"/>
      <c r="Q19" s="40"/>
    </row>
    <row r="20" spans="1:17" ht="15" thickBot="1" x14ac:dyDescent="0.45">
      <c r="A20" s="34"/>
      <c r="B20" s="34"/>
      <c r="C20" s="34"/>
      <c r="D20" s="41"/>
      <c r="E20" s="35"/>
      <c r="F20" s="34"/>
      <c r="G20" s="34"/>
      <c r="H20" s="34"/>
      <c r="I20" s="34"/>
      <c r="J20" s="36"/>
      <c r="K20" s="34"/>
      <c r="L20" s="34"/>
      <c r="M20" s="34"/>
      <c r="N20" s="34"/>
      <c r="O20" s="34"/>
      <c r="P20" s="36"/>
      <c r="Q20" s="36"/>
    </row>
    <row r="21" spans="1:17" ht="15" thickBot="1" x14ac:dyDescent="0.45">
      <c r="A21" s="38" t="s">
        <v>107</v>
      </c>
      <c r="B21" s="39" t="s">
        <v>140</v>
      </c>
      <c r="C21" s="39" t="s">
        <v>142</v>
      </c>
      <c r="D21" s="39">
        <v>2011</v>
      </c>
      <c r="E21" s="39"/>
      <c r="F21" s="39"/>
      <c r="G21" s="39"/>
      <c r="H21" s="39"/>
      <c r="I21" s="39"/>
      <c r="J21" s="45"/>
      <c r="K21" s="34"/>
      <c r="L21" s="39"/>
      <c r="M21" s="39"/>
      <c r="N21" s="39"/>
      <c r="O21" s="39"/>
      <c r="P21" s="45"/>
      <c r="Q21" s="45"/>
    </row>
    <row r="22" spans="1:17" ht="15" thickBot="1" x14ac:dyDescent="0.45">
      <c r="A22" s="42" t="s">
        <v>107</v>
      </c>
      <c r="B22" s="43" t="s">
        <v>140</v>
      </c>
      <c r="C22" s="43" t="s">
        <v>142</v>
      </c>
      <c r="D22" s="43">
        <v>2012</v>
      </c>
      <c r="E22" s="43"/>
      <c r="F22" s="43"/>
      <c r="G22" s="43"/>
      <c r="H22" s="43"/>
      <c r="I22" s="43"/>
      <c r="J22" s="44"/>
      <c r="K22" s="34"/>
      <c r="L22" s="43"/>
      <c r="M22" s="43"/>
      <c r="N22" s="43"/>
      <c r="O22" s="43"/>
      <c r="P22" s="44"/>
      <c r="Q22" s="44"/>
    </row>
    <row r="23" spans="1:17" ht="15" thickBot="1" x14ac:dyDescent="0.45">
      <c r="A23" s="38" t="s">
        <v>107</v>
      </c>
      <c r="B23" s="39" t="s">
        <v>140</v>
      </c>
      <c r="C23" s="39" t="s">
        <v>142</v>
      </c>
      <c r="D23" s="39">
        <v>2013</v>
      </c>
      <c r="E23" s="39"/>
      <c r="F23" s="39"/>
      <c r="G23" s="39"/>
      <c r="H23" s="39"/>
      <c r="I23" s="39"/>
      <c r="J23" s="45"/>
      <c r="K23" s="34"/>
      <c r="L23" s="39"/>
      <c r="M23" s="39"/>
      <c r="N23" s="39"/>
      <c r="O23" s="39"/>
      <c r="P23" s="45"/>
      <c r="Q23" s="45"/>
    </row>
    <row r="24" spans="1:17" ht="15" thickBot="1" x14ac:dyDescent="0.45">
      <c r="A24" s="38" t="s">
        <v>107</v>
      </c>
      <c r="B24" s="39" t="s">
        <v>140</v>
      </c>
      <c r="C24" s="39" t="s">
        <v>142</v>
      </c>
      <c r="D24" s="39">
        <v>2014</v>
      </c>
      <c r="E24" s="39"/>
      <c r="F24" s="39"/>
      <c r="G24" s="39"/>
      <c r="H24" s="39"/>
      <c r="I24" s="39"/>
      <c r="J24" s="45"/>
      <c r="K24" s="34"/>
      <c r="L24" s="39"/>
      <c r="M24" s="39"/>
      <c r="N24" s="39"/>
      <c r="O24" s="39"/>
      <c r="P24" s="45"/>
      <c r="Q24" s="45"/>
    </row>
    <row r="25" spans="1:17" ht="15" thickBot="1" x14ac:dyDescent="0.45">
      <c r="A25" s="42" t="s">
        <v>107</v>
      </c>
      <c r="B25" s="43" t="s">
        <v>140</v>
      </c>
      <c r="C25" s="43" t="s">
        <v>142</v>
      </c>
      <c r="D25" s="43">
        <v>2015</v>
      </c>
      <c r="E25" s="43"/>
      <c r="F25" s="43"/>
      <c r="G25" s="43"/>
      <c r="H25" s="43"/>
      <c r="I25" s="43"/>
      <c r="J25" s="44"/>
      <c r="K25" s="34"/>
      <c r="L25" s="43"/>
      <c r="M25" s="43"/>
      <c r="N25" s="43"/>
      <c r="O25" s="43"/>
      <c r="P25" s="44"/>
      <c r="Q25" s="44"/>
    </row>
    <row r="26" spans="1:17" ht="15" thickBot="1" x14ac:dyDescent="0.45">
      <c r="A26" s="38" t="s">
        <v>107</v>
      </c>
      <c r="B26" s="39" t="s">
        <v>140</v>
      </c>
      <c r="C26" s="39" t="s">
        <v>142</v>
      </c>
      <c r="D26" s="39">
        <v>2016</v>
      </c>
      <c r="E26" s="39"/>
      <c r="F26" s="39"/>
      <c r="G26" s="39"/>
      <c r="H26" s="39"/>
      <c r="I26" s="39"/>
      <c r="J26" s="45"/>
      <c r="K26" s="34"/>
      <c r="L26" s="39"/>
      <c r="M26" s="39"/>
      <c r="N26" s="39"/>
      <c r="O26" s="39"/>
      <c r="P26" s="45"/>
      <c r="Q26" s="45"/>
    </row>
    <row r="27" spans="1:17" ht="15" thickBot="1" x14ac:dyDescent="0.45">
      <c r="A27" s="38" t="s">
        <v>107</v>
      </c>
      <c r="B27" s="39" t="s">
        <v>140</v>
      </c>
      <c r="C27" s="39" t="s">
        <v>142</v>
      </c>
      <c r="D27" s="39">
        <v>2017</v>
      </c>
      <c r="E27" s="39"/>
      <c r="F27" s="39"/>
      <c r="G27" s="39"/>
      <c r="H27" s="39"/>
      <c r="I27" s="39"/>
      <c r="J27" s="45"/>
      <c r="K27" s="34"/>
      <c r="L27" s="39"/>
      <c r="M27" s="39"/>
      <c r="N27" s="39"/>
      <c r="O27" s="39"/>
      <c r="P27" s="45"/>
      <c r="Q27" s="45"/>
    </row>
    <row r="28" spans="1:17" ht="15" thickBot="1" x14ac:dyDescent="0.45">
      <c r="A28" s="42" t="s">
        <v>107</v>
      </c>
      <c r="B28" s="43" t="s">
        <v>140</v>
      </c>
      <c r="C28" s="43" t="s">
        <v>142</v>
      </c>
      <c r="D28" s="43">
        <v>2018</v>
      </c>
      <c r="E28" s="43"/>
      <c r="F28" s="43"/>
      <c r="G28" s="43"/>
      <c r="H28" s="43"/>
      <c r="I28" s="43"/>
      <c r="J28" s="44"/>
      <c r="K28" s="34"/>
      <c r="L28" s="43"/>
      <c r="M28" s="43"/>
      <c r="N28" s="43"/>
      <c r="O28" s="43"/>
      <c r="P28" s="44"/>
      <c r="Q28" s="44"/>
    </row>
    <row r="29" spans="1:17" ht="15" thickBot="1" x14ac:dyDescent="0.45">
      <c r="A29" s="38" t="s">
        <v>107</v>
      </c>
      <c r="B29" s="39" t="s">
        <v>140</v>
      </c>
      <c r="C29" s="39" t="s">
        <v>142</v>
      </c>
      <c r="D29" s="39">
        <v>2019</v>
      </c>
      <c r="E29" s="39"/>
      <c r="F29" s="39"/>
      <c r="G29" s="39"/>
      <c r="H29" s="39"/>
      <c r="I29" s="39"/>
      <c r="J29" s="45"/>
      <c r="K29" s="34"/>
      <c r="L29" s="39"/>
      <c r="M29" s="39"/>
      <c r="N29" s="39"/>
      <c r="O29" s="39"/>
      <c r="P29" s="45"/>
      <c r="Q29" s="45"/>
    </row>
    <row r="30" spans="1:17" ht="15" thickBot="1" x14ac:dyDescent="0.45">
      <c r="A30" s="38" t="s">
        <v>107</v>
      </c>
      <c r="B30" s="39" t="s">
        <v>140</v>
      </c>
      <c r="C30" s="39" t="s">
        <v>142</v>
      </c>
      <c r="D30" s="39">
        <v>2020</v>
      </c>
      <c r="E30" s="39"/>
      <c r="F30" s="39"/>
      <c r="G30" s="39"/>
      <c r="H30" s="39"/>
      <c r="I30" s="39"/>
      <c r="J30" s="45"/>
      <c r="K30" s="34"/>
      <c r="L30" s="39"/>
      <c r="M30" s="39"/>
      <c r="N30" s="39"/>
      <c r="O30" s="39"/>
      <c r="P30" s="45"/>
      <c r="Q30" s="45"/>
    </row>
    <row r="31" spans="1:17" ht="15" thickBot="1" x14ac:dyDescent="0.45">
      <c r="A31" s="42" t="s">
        <v>107</v>
      </c>
      <c r="B31" s="43" t="s">
        <v>140</v>
      </c>
      <c r="C31" s="43" t="s">
        <v>142</v>
      </c>
      <c r="D31" s="43">
        <v>2021</v>
      </c>
      <c r="E31" s="43"/>
      <c r="F31" s="43"/>
      <c r="G31" s="43"/>
      <c r="H31" s="43"/>
      <c r="I31" s="43"/>
      <c r="J31" s="44"/>
      <c r="K31" s="34"/>
      <c r="L31" s="43"/>
      <c r="M31" s="43"/>
      <c r="N31" s="43"/>
      <c r="O31" s="43"/>
      <c r="P31" s="44"/>
      <c r="Q31" s="44"/>
    </row>
    <row r="32" spans="1:17" ht="15" thickBot="1" x14ac:dyDescent="0.45">
      <c r="A32" s="38" t="s">
        <v>107</v>
      </c>
      <c r="B32" s="39" t="s">
        <v>140</v>
      </c>
      <c r="C32" s="39" t="s">
        <v>142</v>
      </c>
      <c r="D32" s="39">
        <v>2022</v>
      </c>
      <c r="E32" s="39"/>
      <c r="F32" s="39"/>
      <c r="G32" s="39"/>
      <c r="H32" s="39"/>
      <c r="I32" s="39"/>
      <c r="J32" s="45"/>
      <c r="K32" s="34"/>
      <c r="L32" s="39"/>
      <c r="M32" s="39"/>
      <c r="N32" s="39"/>
      <c r="O32" s="39"/>
      <c r="P32" s="45"/>
      <c r="Q32" s="45"/>
    </row>
    <row r="33" spans="1:17" x14ac:dyDescent="0.4">
      <c r="A33" s="46"/>
      <c r="B33" s="46"/>
      <c r="C33" s="46"/>
      <c r="D33" s="46"/>
      <c r="E33" s="46"/>
      <c r="F33" s="46"/>
      <c r="G33" s="46"/>
      <c r="H33" s="46"/>
      <c r="I33" s="46"/>
      <c r="J33" s="47"/>
      <c r="K33" s="34"/>
      <c r="L33" s="46"/>
      <c r="M33" s="46"/>
      <c r="N33" s="46"/>
      <c r="O33" s="46"/>
      <c r="P33" s="47"/>
      <c r="Q33" s="47"/>
    </row>
    <row r="34" spans="1:17" x14ac:dyDescent="0.4">
      <c r="A34" s="34"/>
      <c r="B34" s="34"/>
      <c r="C34" s="34"/>
      <c r="D34" s="34"/>
      <c r="E34" s="34"/>
      <c r="F34" s="34"/>
      <c r="G34" s="34"/>
      <c r="H34" s="34"/>
      <c r="I34" s="34"/>
      <c r="J34" s="37"/>
      <c r="K34" s="34"/>
      <c r="L34" s="34"/>
      <c r="M34" s="34"/>
      <c r="N34" s="34"/>
      <c r="O34" s="34"/>
      <c r="P34" s="37"/>
      <c r="Q34" s="37"/>
    </row>
    <row r="35" spans="1:17" ht="15" thickBot="1" x14ac:dyDescent="0.45">
      <c r="A35" s="38" t="s">
        <v>107</v>
      </c>
      <c r="B35" s="39" t="s">
        <v>143</v>
      </c>
      <c r="C35" s="39" t="s">
        <v>141</v>
      </c>
      <c r="D35" s="39">
        <v>2011</v>
      </c>
      <c r="E35" s="39"/>
      <c r="F35" s="39"/>
      <c r="G35" s="39"/>
      <c r="H35" s="39"/>
      <c r="I35" s="39"/>
      <c r="J35" s="45"/>
      <c r="K35" s="34"/>
      <c r="L35" s="39"/>
      <c r="M35" s="39"/>
      <c r="N35" s="39"/>
      <c r="O35" s="39"/>
      <c r="P35" s="45"/>
      <c r="Q35" s="45"/>
    </row>
    <row r="36" spans="1:17" ht="15" thickBot="1" x14ac:dyDescent="0.45">
      <c r="A36" s="42" t="s">
        <v>107</v>
      </c>
      <c r="B36" s="43" t="s">
        <v>143</v>
      </c>
      <c r="C36" s="43" t="s">
        <v>141</v>
      </c>
      <c r="D36" s="43">
        <v>2012</v>
      </c>
      <c r="E36" s="43"/>
      <c r="F36" s="43"/>
      <c r="G36" s="43"/>
      <c r="H36" s="43"/>
      <c r="I36" s="43"/>
      <c r="J36" s="44"/>
      <c r="K36" s="34"/>
      <c r="L36" s="43"/>
      <c r="M36" s="43"/>
      <c r="N36" s="43"/>
      <c r="O36" s="43"/>
      <c r="P36" s="44"/>
      <c r="Q36" s="44"/>
    </row>
    <row r="37" spans="1:17" ht="15" thickBot="1" x14ac:dyDescent="0.45">
      <c r="A37" s="38" t="s">
        <v>107</v>
      </c>
      <c r="B37" s="39" t="s">
        <v>143</v>
      </c>
      <c r="C37" s="39" t="s">
        <v>141</v>
      </c>
      <c r="D37" s="39">
        <v>2013</v>
      </c>
      <c r="E37" s="39"/>
      <c r="F37" s="39"/>
      <c r="G37" s="39"/>
      <c r="H37" s="39"/>
      <c r="I37" s="39"/>
      <c r="J37" s="45"/>
      <c r="K37" s="34"/>
      <c r="L37" s="39"/>
      <c r="M37" s="39"/>
      <c r="N37" s="39"/>
      <c r="O37" s="39"/>
      <c r="P37" s="45"/>
      <c r="Q37" s="45"/>
    </row>
    <row r="38" spans="1:17" ht="15" thickBot="1" x14ac:dyDescent="0.45">
      <c r="A38" s="38" t="s">
        <v>107</v>
      </c>
      <c r="B38" s="39" t="s">
        <v>143</v>
      </c>
      <c r="C38" s="39" t="s">
        <v>141</v>
      </c>
      <c r="D38" s="39">
        <v>2014</v>
      </c>
      <c r="E38" s="39"/>
      <c r="F38" s="39"/>
      <c r="G38" s="39"/>
      <c r="H38" s="39"/>
      <c r="I38" s="39"/>
      <c r="J38" s="45"/>
      <c r="K38" s="34"/>
      <c r="L38" s="39"/>
      <c r="M38" s="39"/>
      <c r="N38" s="39"/>
      <c r="O38" s="39"/>
      <c r="P38" s="45"/>
      <c r="Q38" s="45"/>
    </row>
    <row r="39" spans="1:17" ht="15" thickBot="1" x14ac:dyDescent="0.45">
      <c r="A39" s="42" t="s">
        <v>107</v>
      </c>
      <c r="B39" s="43" t="s">
        <v>143</v>
      </c>
      <c r="C39" s="43" t="s">
        <v>141</v>
      </c>
      <c r="D39" s="43">
        <v>2015</v>
      </c>
      <c r="E39" s="43"/>
      <c r="F39" s="43"/>
      <c r="G39" s="43"/>
      <c r="H39" s="43"/>
      <c r="I39" s="43"/>
      <c r="J39" s="44"/>
      <c r="K39" s="34"/>
      <c r="L39" s="43"/>
      <c r="M39" s="43"/>
      <c r="N39" s="43"/>
      <c r="O39" s="43"/>
      <c r="P39" s="44"/>
      <c r="Q39" s="44"/>
    </row>
    <row r="40" spans="1:17" ht="15" thickBot="1" x14ac:dyDescent="0.45">
      <c r="A40" s="38" t="s">
        <v>107</v>
      </c>
      <c r="B40" s="39" t="s">
        <v>143</v>
      </c>
      <c r="C40" s="39" t="s">
        <v>141</v>
      </c>
      <c r="D40" s="39">
        <v>2016</v>
      </c>
      <c r="E40" s="39"/>
      <c r="F40" s="39"/>
      <c r="G40" s="39"/>
      <c r="H40" s="39"/>
      <c r="I40" s="39"/>
      <c r="J40" s="45"/>
      <c r="K40" s="34"/>
      <c r="L40" s="39"/>
      <c r="M40" s="39"/>
      <c r="N40" s="39"/>
      <c r="O40" s="39"/>
      <c r="P40" s="45"/>
      <c r="Q40" s="45"/>
    </row>
    <row r="41" spans="1:17" ht="15" thickBot="1" x14ac:dyDescent="0.45">
      <c r="A41" s="38" t="s">
        <v>107</v>
      </c>
      <c r="B41" s="39" t="s">
        <v>143</v>
      </c>
      <c r="C41" s="39" t="s">
        <v>141</v>
      </c>
      <c r="D41" s="39">
        <v>2017</v>
      </c>
      <c r="E41" s="39"/>
      <c r="F41" s="39"/>
      <c r="G41" s="39"/>
      <c r="H41" s="39"/>
      <c r="I41" s="39"/>
      <c r="J41" s="45"/>
      <c r="K41" s="34"/>
      <c r="L41" s="39"/>
      <c r="M41" s="39"/>
      <c r="N41" s="39"/>
      <c r="O41" s="39"/>
      <c r="P41" s="45"/>
      <c r="Q41" s="45"/>
    </row>
    <row r="42" spans="1:17" ht="15" thickBot="1" x14ac:dyDescent="0.45">
      <c r="A42" s="42" t="s">
        <v>107</v>
      </c>
      <c r="B42" s="43" t="s">
        <v>143</v>
      </c>
      <c r="C42" s="43" t="s">
        <v>141</v>
      </c>
      <c r="D42" s="43">
        <v>2018</v>
      </c>
      <c r="E42" s="43"/>
      <c r="F42" s="43"/>
      <c r="G42" s="43"/>
      <c r="H42" s="43"/>
      <c r="I42" s="43"/>
      <c r="J42" s="44"/>
      <c r="K42" s="34"/>
      <c r="L42" s="43"/>
      <c r="M42" s="43"/>
      <c r="N42" s="43"/>
      <c r="O42" s="43"/>
      <c r="P42" s="44"/>
      <c r="Q42" s="44"/>
    </row>
    <row r="43" spans="1:17" ht="15" thickBot="1" x14ac:dyDescent="0.45">
      <c r="A43" s="38" t="s">
        <v>107</v>
      </c>
      <c r="B43" s="39" t="s">
        <v>143</v>
      </c>
      <c r="C43" s="39" t="s">
        <v>141</v>
      </c>
      <c r="D43" s="39">
        <v>2019</v>
      </c>
      <c r="E43" s="39"/>
      <c r="F43" s="39"/>
      <c r="G43" s="39"/>
      <c r="H43" s="39"/>
      <c r="I43" s="39"/>
      <c r="J43" s="45"/>
      <c r="K43" s="34"/>
      <c r="L43" s="39"/>
      <c r="M43" s="39"/>
      <c r="N43" s="39"/>
      <c r="O43" s="39"/>
      <c r="P43" s="45"/>
      <c r="Q43" s="45"/>
    </row>
    <row r="44" spans="1:17" ht="15" thickBot="1" x14ac:dyDescent="0.45">
      <c r="A44" s="38" t="s">
        <v>107</v>
      </c>
      <c r="B44" s="39" t="s">
        <v>143</v>
      </c>
      <c r="C44" s="39" t="s">
        <v>141</v>
      </c>
      <c r="D44" s="39">
        <v>2020</v>
      </c>
      <c r="E44" s="39"/>
      <c r="F44" s="39"/>
      <c r="G44" s="39"/>
      <c r="H44" s="39"/>
      <c r="I44" s="39"/>
      <c r="J44" s="45"/>
      <c r="K44" s="34"/>
      <c r="L44" s="39"/>
      <c r="M44" s="39"/>
      <c r="N44" s="39"/>
      <c r="O44" s="39"/>
      <c r="P44" s="45"/>
      <c r="Q44" s="45"/>
    </row>
    <row r="45" spans="1:17" ht="15" thickBot="1" x14ac:dyDescent="0.45">
      <c r="A45" s="42" t="s">
        <v>107</v>
      </c>
      <c r="B45" s="43" t="s">
        <v>143</v>
      </c>
      <c r="C45" s="43" t="s">
        <v>141</v>
      </c>
      <c r="D45" s="43">
        <v>2021</v>
      </c>
      <c r="E45" s="43"/>
      <c r="F45" s="43"/>
      <c r="G45" s="43"/>
      <c r="H45" s="43"/>
      <c r="I45" s="43"/>
      <c r="J45" s="44"/>
      <c r="K45" s="34"/>
      <c r="L45" s="43"/>
      <c r="M45" s="43"/>
      <c r="N45" s="43"/>
      <c r="O45" s="43"/>
      <c r="P45" s="44"/>
      <c r="Q45" s="44"/>
    </row>
    <row r="46" spans="1:17" ht="15" thickBot="1" x14ac:dyDescent="0.45">
      <c r="A46" s="42" t="s">
        <v>107</v>
      </c>
      <c r="B46" s="43" t="s">
        <v>143</v>
      </c>
      <c r="C46" s="43" t="s">
        <v>141</v>
      </c>
      <c r="D46" s="43">
        <v>2022</v>
      </c>
      <c r="E46" s="43"/>
      <c r="F46" s="43"/>
      <c r="G46" s="43"/>
      <c r="H46" s="43"/>
      <c r="I46" s="43"/>
      <c r="J46" s="44"/>
      <c r="K46" s="34"/>
      <c r="L46" s="43"/>
      <c r="M46" s="43"/>
      <c r="N46" s="43"/>
      <c r="O46" s="43"/>
      <c r="P46" s="44"/>
      <c r="Q46" s="44"/>
    </row>
    <row r="47" spans="1:17" ht="15" thickBot="1" x14ac:dyDescent="0.45">
      <c r="A47" s="34"/>
      <c r="B47" s="34"/>
      <c r="C47" s="34"/>
      <c r="D47" s="34"/>
      <c r="E47" s="34"/>
      <c r="F47" s="34"/>
      <c r="G47" s="34"/>
      <c r="H47" s="34"/>
      <c r="I47" s="34"/>
      <c r="J47" s="37"/>
      <c r="K47" s="34"/>
      <c r="L47" s="34"/>
      <c r="M47" s="34"/>
      <c r="N47" s="34"/>
      <c r="O47" s="34"/>
      <c r="P47" s="37"/>
      <c r="Q47" s="37"/>
    </row>
    <row r="48" spans="1:17" ht="15" thickBot="1" x14ac:dyDescent="0.45">
      <c r="A48" s="38" t="s">
        <v>107</v>
      </c>
      <c r="B48" s="39" t="s">
        <v>143</v>
      </c>
      <c r="C48" s="43" t="s">
        <v>142</v>
      </c>
      <c r="D48" s="39">
        <v>2011</v>
      </c>
      <c r="E48" s="39"/>
      <c r="F48" s="39"/>
      <c r="G48" s="39"/>
      <c r="H48" s="39"/>
      <c r="I48" s="39"/>
      <c r="J48" s="45"/>
      <c r="K48" s="34"/>
      <c r="L48" s="39"/>
      <c r="M48" s="39"/>
      <c r="N48" s="39"/>
      <c r="O48" s="39"/>
      <c r="P48" s="45"/>
      <c r="Q48" s="45"/>
    </row>
    <row r="49" spans="1:17" ht="15" thickBot="1" x14ac:dyDescent="0.45">
      <c r="A49" s="42" t="s">
        <v>107</v>
      </c>
      <c r="B49" s="43" t="s">
        <v>143</v>
      </c>
      <c r="C49" s="43" t="s">
        <v>142</v>
      </c>
      <c r="D49" s="43">
        <v>2012</v>
      </c>
      <c r="E49" s="43"/>
      <c r="F49" s="43"/>
      <c r="G49" s="43"/>
      <c r="H49" s="43"/>
      <c r="I49" s="43"/>
      <c r="J49" s="44"/>
      <c r="K49" s="34"/>
      <c r="L49" s="43"/>
      <c r="M49" s="43"/>
      <c r="N49" s="43"/>
      <c r="O49" s="43"/>
      <c r="P49" s="44"/>
      <c r="Q49" s="44"/>
    </row>
    <row r="50" spans="1:17" ht="15" thickBot="1" x14ac:dyDescent="0.45">
      <c r="A50" s="38" t="s">
        <v>107</v>
      </c>
      <c r="B50" s="39" t="s">
        <v>143</v>
      </c>
      <c r="C50" s="43" t="s">
        <v>142</v>
      </c>
      <c r="D50" s="39">
        <v>2013</v>
      </c>
      <c r="E50" s="39"/>
      <c r="F50" s="39"/>
      <c r="G50" s="39"/>
      <c r="H50" s="39"/>
      <c r="I50" s="39"/>
      <c r="J50" s="45"/>
      <c r="K50" s="34"/>
      <c r="L50" s="39"/>
      <c r="M50" s="39"/>
      <c r="N50" s="39"/>
      <c r="O50" s="39"/>
      <c r="P50" s="45"/>
      <c r="Q50" s="45"/>
    </row>
    <row r="51" spans="1:17" ht="15" thickBot="1" x14ac:dyDescent="0.45">
      <c r="A51" s="38" t="s">
        <v>107</v>
      </c>
      <c r="B51" s="39" t="s">
        <v>143</v>
      </c>
      <c r="C51" s="43" t="s">
        <v>142</v>
      </c>
      <c r="D51" s="39">
        <v>2014</v>
      </c>
      <c r="E51" s="39"/>
      <c r="F51" s="39"/>
      <c r="G51" s="39"/>
      <c r="H51" s="39"/>
      <c r="I51" s="39"/>
      <c r="J51" s="45"/>
      <c r="K51" s="34"/>
      <c r="L51" s="39"/>
      <c r="M51" s="39"/>
      <c r="N51" s="39"/>
      <c r="O51" s="39"/>
      <c r="P51" s="45"/>
      <c r="Q51" s="45"/>
    </row>
    <row r="52" spans="1:17" ht="15" thickBot="1" x14ac:dyDescent="0.45">
      <c r="A52" s="42" t="s">
        <v>107</v>
      </c>
      <c r="B52" s="43" t="s">
        <v>143</v>
      </c>
      <c r="C52" s="43" t="s">
        <v>142</v>
      </c>
      <c r="D52" s="43">
        <v>2015</v>
      </c>
      <c r="E52" s="43"/>
      <c r="F52" s="43"/>
      <c r="G52" s="43"/>
      <c r="H52" s="43"/>
      <c r="I52" s="43"/>
      <c r="J52" s="44"/>
      <c r="K52" s="34"/>
      <c r="L52" s="43"/>
      <c r="M52" s="43"/>
      <c r="N52" s="43"/>
      <c r="O52" s="43"/>
      <c r="P52" s="44"/>
      <c r="Q52" s="44"/>
    </row>
    <row r="53" spans="1:17" ht="15" thickBot="1" x14ac:dyDescent="0.45">
      <c r="A53" s="38" t="s">
        <v>107</v>
      </c>
      <c r="B53" s="39" t="s">
        <v>143</v>
      </c>
      <c r="C53" s="43" t="s">
        <v>142</v>
      </c>
      <c r="D53" s="39">
        <v>2016</v>
      </c>
      <c r="E53" s="39"/>
      <c r="F53" s="39"/>
      <c r="G53" s="39"/>
      <c r="H53" s="39"/>
      <c r="I53" s="39"/>
      <c r="J53" s="45"/>
      <c r="K53" s="34"/>
      <c r="L53" s="39"/>
      <c r="M53" s="39"/>
      <c r="N53" s="39"/>
      <c r="O53" s="39"/>
      <c r="P53" s="45"/>
      <c r="Q53" s="45"/>
    </row>
    <row r="54" spans="1:17" ht="15" thickBot="1" x14ac:dyDescent="0.45">
      <c r="A54" s="38" t="s">
        <v>107</v>
      </c>
      <c r="B54" s="39" t="s">
        <v>143</v>
      </c>
      <c r="C54" s="43" t="s">
        <v>142</v>
      </c>
      <c r="D54" s="39">
        <v>2017</v>
      </c>
      <c r="E54" s="39"/>
      <c r="F54" s="39"/>
      <c r="G54" s="39"/>
      <c r="H54" s="39"/>
      <c r="I54" s="39"/>
      <c r="J54" s="45"/>
      <c r="K54" s="34"/>
      <c r="L54" s="39"/>
      <c r="M54" s="39"/>
      <c r="N54" s="39"/>
      <c r="O54" s="39"/>
      <c r="P54" s="45"/>
      <c r="Q54" s="45"/>
    </row>
    <row r="55" spans="1:17" ht="15" thickBot="1" x14ac:dyDescent="0.45">
      <c r="A55" s="42" t="s">
        <v>107</v>
      </c>
      <c r="B55" s="43" t="s">
        <v>143</v>
      </c>
      <c r="C55" s="43" t="s">
        <v>142</v>
      </c>
      <c r="D55" s="43">
        <v>2018</v>
      </c>
      <c r="E55" s="43"/>
      <c r="F55" s="43"/>
      <c r="G55" s="43"/>
      <c r="H55" s="43"/>
      <c r="I55" s="43"/>
      <c r="J55" s="44"/>
      <c r="K55" s="34"/>
      <c r="L55" s="43"/>
      <c r="M55" s="43"/>
      <c r="N55" s="43"/>
      <c r="O55" s="43"/>
      <c r="P55" s="44"/>
      <c r="Q55" s="44"/>
    </row>
    <row r="56" spans="1:17" ht="15" thickBot="1" x14ac:dyDescent="0.45">
      <c r="A56" s="38" t="s">
        <v>107</v>
      </c>
      <c r="B56" s="39" t="s">
        <v>143</v>
      </c>
      <c r="C56" s="43" t="s">
        <v>142</v>
      </c>
      <c r="D56" s="39">
        <v>2019</v>
      </c>
      <c r="E56" s="39"/>
      <c r="F56" s="39"/>
      <c r="G56" s="39"/>
      <c r="H56" s="39"/>
      <c r="I56" s="39"/>
      <c r="J56" s="45"/>
      <c r="K56" s="34"/>
      <c r="L56" s="39"/>
      <c r="M56" s="39"/>
      <c r="N56" s="39"/>
      <c r="O56" s="39"/>
      <c r="P56" s="45"/>
      <c r="Q56" s="45"/>
    </row>
    <row r="57" spans="1:17" ht="15" thickBot="1" x14ac:dyDescent="0.45">
      <c r="A57" s="38" t="s">
        <v>107</v>
      </c>
      <c r="B57" s="39" t="s">
        <v>143</v>
      </c>
      <c r="C57" s="43" t="s">
        <v>142</v>
      </c>
      <c r="D57" s="39">
        <v>2020</v>
      </c>
      <c r="E57" s="39"/>
      <c r="F57" s="39"/>
      <c r="G57" s="39"/>
      <c r="H57" s="39"/>
      <c r="I57" s="39"/>
      <c r="J57" s="45"/>
      <c r="K57" s="34"/>
      <c r="L57" s="39"/>
      <c r="M57" s="39"/>
      <c r="N57" s="39"/>
      <c r="O57" s="39"/>
      <c r="P57" s="45"/>
      <c r="Q57" s="45"/>
    </row>
    <row r="58" spans="1:17" ht="15" thickBot="1" x14ac:dyDescent="0.45">
      <c r="A58" s="42" t="s">
        <v>107</v>
      </c>
      <c r="B58" s="43" t="s">
        <v>143</v>
      </c>
      <c r="C58" s="43" t="s">
        <v>142</v>
      </c>
      <c r="D58" s="43">
        <v>2021</v>
      </c>
      <c r="E58" s="43"/>
      <c r="F58" s="43"/>
      <c r="G58" s="43"/>
      <c r="H58" s="43"/>
      <c r="I58" s="43"/>
      <c r="J58" s="44"/>
      <c r="K58" s="34"/>
      <c r="L58" s="43"/>
      <c r="M58" s="43"/>
      <c r="N58" s="43"/>
      <c r="O58" s="43"/>
      <c r="P58" s="44"/>
      <c r="Q58" s="44"/>
    </row>
    <row r="59" spans="1:17" ht="15" thickBot="1" x14ac:dyDescent="0.45">
      <c r="A59" s="42" t="s">
        <v>107</v>
      </c>
      <c r="B59" s="43" t="s">
        <v>143</v>
      </c>
      <c r="C59" s="43" t="s">
        <v>142</v>
      </c>
      <c r="D59" s="43">
        <v>2022</v>
      </c>
      <c r="E59" s="43"/>
      <c r="F59" s="43"/>
      <c r="G59" s="43"/>
      <c r="H59" s="43"/>
      <c r="I59" s="43"/>
      <c r="J59" s="44"/>
      <c r="K59" s="34"/>
      <c r="L59" s="43"/>
      <c r="M59" s="43"/>
      <c r="N59" s="43"/>
      <c r="O59" s="43"/>
      <c r="P59" s="44"/>
      <c r="Q59" s="44"/>
    </row>
  </sheetData>
  <mergeCells count="2">
    <mergeCell ref="F6:J6"/>
    <mergeCell ref="L6:Q6"/>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1BB95-17D2-4197-A17F-4377E2D8108A}">
  <dimension ref="A1:Q58"/>
  <sheetViews>
    <sheetView workbookViewId="0">
      <selection activeCell="S7" sqref="S7"/>
    </sheetView>
  </sheetViews>
  <sheetFormatPr defaultColWidth="15.7265625" defaultRowHeight="14.5" x14ac:dyDescent="0.4"/>
  <cols>
    <col min="1" max="1" width="17.453125" style="48" customWidth="1"/>
    <col min="2" max="2" width="14.26953125" style="48" bestFit="1" customWidth="1"/>
    <col min="3" max="3" width="9.81640625" style="48" bestFit="1" customWidth="1"/>
    <col min="4" max="4" width="8.54296875" style="48" bestFit="1" customWidth="1"/>
    <col min="5" max="5" width="11.1796875" style="48" bestFit="1" customWidth="1"/>
    <col min="6" max="10" width="8.7265625" style="48" customWidth="1"/>
    <col min="11" max="11" width="4.7265625" style="48" customWidth="1"/>
    <col min="12" max="17" width="10.7265625" style="48" customWidth="1"/>
    <col min="18" max="16384" width="15.7265625" style="48"/>
  </cols>
  <sheetData>
    <row r="1" spans="1:17" x14ac:dyDescent="0.4">
      <c r="A1" s="51" t="s">
        <v>158</v>
      </c>
      <c r="B1" s="52"/>
      <c r="C1" s="52"/>
      <c r="D1" s="52"/>
      <c r="E1" s="53"/>
      <c r="F1" s="53"/>
      <c r="G1" s="53"/>
      <c r="H1" s="53"/>
      <c r="I1" s="53"/>
      <c r="J1" s="53"/>
      <c r="K1" s="53"/>
      <c r="L1" s="53"/>
      <c r="M1" s="53"/>
      <c r="N1" s="53"/>
      <c r="O1" s="53"/>
      <c r="P1" s="53"/>
      <c r="Q1" s="54"/>
    </row>
    <row r="2" spans="1:17" ht="21" customHeight="1" x14ac:dyDescent="0.4">
      <c r="A2" s="55" t="s">
        <v>160</v>
      </c>
      <c r="B2" s="56"/>
      <c r="C2" s="56"/>
      <c r="D2" s="56"/>
      <c r="E2" s="57"/>
      <c r="F2" s="57"/>
      <c r="G2" s="57"/>
      <c r="H2" s="57"/>
      <c r="I2" s="57"/>
      <c r="J2" s="57"/>
      <c r="K2" s="57"/>
      <c r="L2" s="57"/>
      <c r="M2" s="57"/>
      <c r="N2" s="57"/>
      <c r="O2" s="57"/>
      <c r="P2" s="57"/>
      <c r="Q2" s="58"/>
    </row>
    <row r="3" spans="1:17" ht="21" customHeight="1" thickBot="1" x14ac:dyDescent="0.45">
      <c r="A3" s="59" t="s">
        <v>159</v>
      </c>
      <c r="B3" s="60"/>
      <c r="C3" s="60"/>
      <c r="D3" s="60"/>
      <c r="E3" s="61"/>
      <c r="F3" s="61"/>
      <c r="G3" s="61"/>
      <c r="H3" s="61"/>
      <c r="I3" s="61"/>
      <c r="J3" s="61"/>
      <c r="K3" s="61"/>
      <c r="L3" s="61"/>
      <c r="M3" s="61"/>
      <c r="N3" s="61"/>
      <c r="O3" s="61"/>
      <c r="P3" s="61"/>
      <c r="Q3" s="62"/>
    </row>
    <row r="4" spans="1:17" customFormat="1" ht="21" customHeight="1" thickBot="1" x14ac:dyDescent="0.4">
      <c r="A4" s="117" t="s">
        <v>166</v>
      </c>
      <c r="B4" s="117"/>
      <c r="C4" s="117"/>
      <c r="D4" s="117"/>
      <c r="E4" s="117"/>
      <c r="F4" s="117"/>
      <c r="G4" s="117"/>
      <c r="H4" s="117"/>
      <c r="I4" s="117"/>
      <c r="J4" s="117"/>
      <c r="K4" s="117"/>
      <c r="L4" s="117"/>
      <c r="M4" s="117"/>
      <c r="N4" s="117"/>
      <c r="O4" s="118"/>
      <c r="P4" s="118"/>
      <c r="Q4" s="119"/>
    </row>
    <row r="5" spans="1:17" ht="15.75" customHeight="1" thickBot="1" x14ac:dyDescent="0.45">
      <c r="A5" s="101"/>
      <c r="B5" s="102"/>
      <c r="C5" s="102"/>
      <c r="D5" s="102"/>
      <c r="F5" s="50"/>
      <c r="G5" s="50"/>
      <c r="H5" s="50"/>
      <c r="I5" s="50"/>
      <c r="J5" s="50"/>
      <c r="L5" s="50"/>
      <c r="M5" s="50"/>
      <c r="N5" s="50"/>
      <c r="O5" s="50"/>
      <c r="P5" s="50"/>
      <c r="Q5" s="100"/>
    </row>
    <row r="6" spans="1:17" ht="15.75" customHeight="1" thickBot="1" x14ac:dyDescent="0.45">
      <c r="A6" s="103"/>
      <c r="B6" s="49"/>
      <c r="C6" s="49"/>
      <c r="D6" s="49"/>
      <c r="E6" s="104"/>
      <c r="F6" s="241" t="s">
        <v>149</v>
      </c>
      <c r="G6" s="242"/>
      <c r="H6" s="242"/>
      <c r="I6" s="242"/>
      <c r="J6" s="243"/>
      <c r="L6" s="241" t="s">
        <v>165</v>
      </c>
      <c r="M6" s="242"/>
      <c r="N6" s="242"/>
      <c r="O6" s="242"/>
      <c r="P6" s="242"/>
      <c r="Q6" s="244"/>
    </row>
    <row r="7" spans="1:17" ht="73" thickBot="1" x14ac:dyDescent="0.45">
      <c r="A7" s="83" t="s">
        <v>144</v>
      </c>
      <c r="B7" s="65" t="s">
        <v>148</v>
      </c>
      <c r="C7" s="65" t="s">
        <v>146</v>
      </c>
      <c r="D7" s="65" t="s">
        <v>147</v>
      </c>
      <c r="E7" s="65" t="s">
        <v>145</v>
      </c>
      <c r="F7" s="64" t="s">
        <v>150</v>
      </c>
      <c r="G7" s="64" t="s">
        <v>151</v>
      </c>
      <c r="H7" s="64" t="s">
        <v>152</v>
      </c>
      <c r="I7" s="64" t="s">
        <v>153</v>
      </c>
      <c r="J7" s="64" t="s">
        <v>154</v>
      </c>
      <c r="K7" s="34"/>
      <c r="L7" s="63" t="s">
        <v>151</v>
      </c>
      <c r="M7" s="63" t="s">
        <v>152</v>
      </c>
      <c r="N7" s="63" t="s">
        <v>153</v>
      </c>
      <c r="O7" s="63" t="s">
        <v>154</v>
      </c>
      <c r="P7" s="63" t="s">
        <v>156</v>
      </c>
      <c r="Q7" s="84" t="s">
        <v>155</v>
      </c>
    </row>
    <row r="8" spans="1:17" ht="15.75" customHeight="1" thickBot="1" x14ac:dyDescent="0.45">
      <c r="A8" s="85" t="s">
        <v>107</v>
      </c>
      <c r="B8" s="39" t="s">
        <v>140</v>
      </c>
      <c r="C8" s="39" t="s">
        <v>141</v>
      </c>
      <c r="D8" s="39">
        <v>2011</v>
      </c>
      <c r="E8" s="39"/>
      <c r="F8" s="39"/>
      <c r="G8" s="39"/>
      <c r="H8" s="39"/>
      <c r="I8" s="39"/>
      <c r="J8" s="40"/>
      <c r="K8" s="34"/>
      <c r="L8" s="39"/>
      <c r="M8" s="39"/>
      <c r="N8" s="39"/>
      <c r="O8" s="39"/>
      <c r="P8" s="40"/>
      <c r="Q8" s="86"/>
    </row>
    <row r="9" spans="1:17" ht="15" thickBot="1" x14ac:dyDescent="0.45">
      <c r="A9" s="85" t="s">
        <v>107</v>
      </c>
      <c r="B9" s="39" t="s">
        <v>140</v>
      </c>
      <c r="C9" s="39" t="s">
        <v>141</v>
      </c>
      <c r="D9" s="39">
        <v>2012</v>
      </c>
      <c r="E9" s="39"/>
      <c r="F9" s="39"/>
      <c r="G9" s="39"/>
      <c r="H9" s="39"/>
      <c r="I9" s="39"/>
      <c r="J9" s="40"/>
      <c r="K9" s="34"/>
      <c r="L9" s="39"/>
      <c r="M9" s="39"/>
      <c r="N9" s="39"/>
      <c r="O9" s="39"/>
      <c r="P9" s="40"/>
      <c r="Q9" s="86"/>
    </row>
    <row r="10" spans="1:17" ht="15" thickBot="1" x14ac:dyDescent="0.45">
      <c r="A10" s="85" t="s">
        <v>107</v>
      </c>
      <c r="B10" s="39" t="s">
        <v>140</v>
      </c>
      <c r="C10" s="39" t="s">
        <v>141</v>
      </c>
      <c r="D10" s="39">
        <v>2013</v>
      </c>
      <c r="E10" s="39"/>
      <c r="F10" s="39"/>
      <c r="G10" s="39"/>
      <c r="H10" s="39"/>
      <c r="I10" s="39"/>
      <c r="J10" s="40"/>
      <c r="K10" s="34"/>
      <c r="L10" s="39"/>
      <c r="M10" s="39"/>
      <c r="N10" s="39"/>
      <c r="O10" s="39"/>
      <c r="P10" s="40"/>
      <c r="Q10" s="86"/>
    </row>
    <row r="11" spans="1:17" ht="15" thickBot="1" x14ac:dyDescent="0.45">
      <c r="A11" s="85" t="s">
        <v>107</v>
      </c>
      <c r="B11" s="39" t="s">
        <v>140</v>
      </c>
      <c r="C11" s="39" t="s">
        <v>141</v>
      </c>
      <c r="D11" s="39">
        <v>2014</v>
      </c>
      <c r="E11" s="39"/>
      <c r="F11" s="39"/>
      <c r="G11" s="39"/>
      <c r="H11" s="39"/>
      <c r="I11" s="39"/>
      <c r="J11" s="40"/>
      <c r="K11" s="34"/>
      <c r="L11" s="39"/>
      <c r="M11" s="39"/>
      <c r="N11" s="39"/>
      <c r="O11" s="39"/>
      <c r="P11" s="40"/>
      <c r="Q11" s="86"/>
    </row>
    <row r="12" spans="1:17" ht="15" thickBot="1" x14ac:dyDescent="0.45">
      <c r="A12" s="85" t="s">
        <v>107</v>
      </c>
      <c r="B12" s="39" t="s">
        <v>140</v>
      </c>
      <c r="C12" s="39" t="s">
        <v>141</v>
      </c>
      <c r="D12" s="39">
        <v>2015</v>
      </c>
      <c r="E12" s="39"/>
      <c r="F12" s="39"/>
      <c r="G12" s="39"/>
      <c r="H12" s="39"/>
      <c r="I12" s="39"/>
      <c r="J12" s="40"/>
      <c r="K12" s="34"/>
      <c r="L12" s="39"/>
      <c r="M12" s="39"/>
      <c r="N12" s="39"/>
      <c r="O12" s="39"/>
      <c r="P12" s="40"/>
      <c r="Q12" s="86"/>
    </row>
    <row r="13" spans="1:17" ht="15" thickBot="1" x14ac:dyDescent="0.45">
      <c r="A13" s="85" t="s">
        <v>107</v>
      </c>
      <c r="B13" s="39" t="s">
        <v>140</v>
      </c>
      <c r="C13" s="39" t="s">
        <v>141</v>
      </c>
      <c r="D13" s="39">
        <v>2016</v>
      </c>
      <c r="E13" s="39"/>
      <c r="F13" s="39"/>
      <c r="G13" s="39"/>
      <c r="H13" s="39"/>
      <c r="I13" s="39"/>
      <c r="J13" s="40"/>
      <c r="K13" s="34"/>
      <c r="L13" s="39"/>
      <c r="M13" s="39"/>
      <c r="N13" s="39"/>
      <c r="O13" s="39"/>
      <c r="P13" s="40"/>
      <c r="Q13" s="86"/>
    </row>
    <row r="14" spans="1:17" ht="15" thickBot="1" x14ac:dyDescent="0.45">
      <c r="A14" s="85" t="s">
        <v>107</v>
      </c>
      <c r="B14" s="39" t="s">
        <v>140</v>
      </c>
      <c r="C14" s="39" t="s">
        <v>141</v>
      </c>
      <c r="D14" s="39">
        <v>2017</v>
      </c>
      <c r="E14" s="39"/>
      <c r="F14" s="39"/>
      <c r="G14" s="39"/>
      <c r="H14" s="39"/>
      <c r="I14" s="39"/>
      <c r="J14" s="40"/>
      <c r="K14" s="34"/>
      <c r="L14" s="39"/>
      <c r="M14" s="39"/>
      <c r="N14" s="39"/>
      <c r="O14" s="39"/>
      <c r="P14" s="40"/>
      <c r="Q14" s="86"/>
    </row>
    <row r="15" spans="1:17" ht="15" thickBot="1" x14ac:dyDescent="0.45">
      <c r="A15" s="85" t="s">
        <v>107</v>
      </c>
      <c r="B15" s="39" t="s">
        <v>140</v>
      </c>
      <c r="C15" s="39" t="s">
        <v>141</v>
      </c>
      <c r="D15" s="39">
        <v>2018</v>
      </c>
      <c r="E15" s="39"/>
      <c r="F15" s="39"/>
      <c r="G15" s="39"/>
      <c r="H15" s="39"/>
      <c r="I15" s="39"/>
      <c r="J15" s="40"/>
      <c r="K15" s="34"/>
      <c r="L15" s="39"/>
      <c r="M15" s="39"/>
      <c r="N15" s="39"/>
      <c r="O15" s="39"/>
      <c r="P15" s="40"/>
      <c r="Q15" s="86"/>
    </row>
    <row r="16" spans="1:17" ht="15" thickBot="1" x14ac:dyDescent="0.45">
      <c r="A16" s="85" t="s">
        <v>107</v>
      </c>
      <c r="B16" s="39" t="s">
        <v>140</v>
      </c>
      <c r="C16" s="39" t="s">
        <v>141</v>
      </c>
      <c r="D16" s="39">
        <v>2019</v>
      </c>
      <c r="E16" s="39"/>
      <c r="F16" s="39"/>
      <c r="G16" s="39"/>
      <c r="H16" s="39"/>
      <c r="I16" s="39"/>
      <c r="J16" s="40"/>
      <c r="K16" s="34"/>
      <c r="L16" s="39"/>
      <c r="M16" s="39"/>
      <c r="N16" s="39"/>
      <c r="O16" s="39"/>
      <c r="P16" s="40"/>
      <c r="Q16" s="86"/>
    </row>
    <row r="17" spans="1:17" ht="15" thickBot="1" x14ac:dyDescent="0.45">
      <c r="A17" s="85" t="s">
        <v>107</v>
      </c>
      <c r="B17" s="39" t="s">
        <v>140</v>
      </c>
      <c r="C17" s="39" t="s">
        <v>141</v>
      </c>
      <c r="D17" s="39">
        <v>2020</v>
      </c>
      <c r="E17" s="39"/>
      <c r="F17" s="39"/>
      <c r="G17" s="39"/>
      <c r="H17" s="39"/>
      <c r="I17" s="39"/>
      <c r="J17" s="40"/>
      <c r="K17" s="34"/>
      <c r="L17" s="39"/>
      <c r="M17" s="39"/>
      <c r="N17" s="39"/>
      <c r="O17" s="39"/>
      <c r="P17" s="40"/>
      <c r="Q17" s="86"/>
    </row>
    <row r="18" spans="1:17" ht="15" thickBot="1" x14ac:dyDescent="0.45">
      <c r="A18" s="85" t="s">
        <v>107</v>
      </c>
      <c r="B18" s="39" t="s">
        <v>140</v>
      </c>
      <c r="C18" s="39" t="s">
        <v>141</v>
      </c>
      <c r="D18" s="39">
        <v>2021</v>
      </c>
      <c r="E18" s="39"/>
      <c r="F18" s="39"/>
      <c r="G18" s="39"/>
      <c r="H18" s="39"/>
      <c r="I18" s="39"/>
      <c r="J18" s="40"/>
      <c r="K18" s="34"/>
      <c r="L18" s="39"/>
      <c r="M18" s="39"/>
      <c r="N18" s="39"/>
      <c r="O18" s="39"/>
      <c r="P18" s="40"/>
      <c r="Q18" s="86"/>
    </row>
    <row r="19" spans="1:17" ht="15" thickBot="1" x14ac:dyDescent="0.45">
      <c r="A19" s="85" t="s">
        <v>107</v>
      </c>
      <c r="B19" s="39" t="s">
        <v>140</v>
      </c>
      <c r="C19" s="39" t="s">
        <v>141</v>
      </c>
      <c r="D19" s="39">
        <v>2022</v>
      </c>
      <c r="E19" s="39"/>
      <c r="F19" s="39"/>
      <c r="G19" s="39"/>
      <c r="H19" s="39"/>
      <c r="I19" s="39"/>
      <c r="J19" s="40"/>
      <c r="K19" s="34"/>
      <c r="L19" s="39"/>
      <c r="M19" s="39"/>
      <c r="N19" s="39"/>
      <c r="O19" s="39"/>
      <c r="P19" s="40"/>
      <c r="Q19" s="86"/>
    </row>
    <row r="20" spans="1:17" ht="15" thickBot="1" x14ac:dyDescent="0.45">
      <c r="A20" s="87"/>
      <c r="B20" s="34"/>
      <c r="C20" s="34"/>
      <c r="D20" s="41"/>
      <c r="E20" s="35"/>
      <c r="F20" s="34"/>
      <c r="G20" s="34"/>
      <c r="H20" s="34"/>
      <c r="I20" s="34"/>
      <c r="J20" s="36"/>
      <c r="K20" s="34"/>
      <c r="L20" s="34"/>
      <c r="M20" s="34"/>
      <c r="N20" s="34"/>
      <c r="O20" s="34"/>
      <c r="P20" s="36"/>
      <c r="Q20" s="88"/>
    </row>
    <row r="21" spans="1:17" ht="15" thickBot="1" x14ac:dyDescent="0.45">
      <c r="A21" s="85" t="s">
        <v>107</v>
      </c>
      <c r="B21" s="39" t="s">
        <v>140</v>
      </c>
      <c r="C21" s="39" t="s">
        <v>142</v>
      </c>
      <c r="D21" s="39">
        <v>2011</v>
      </c>
      <c r="E21" s="39"/>
      <c r="F21" s="39"/>
      <c r="G21" s="39"/>
      <c r="H21" s="39"/>
      <c r="I21" s="39"/>
      <c r="J21" s="45"/>
      <c r="K21" s="34"/>
      <c r="L21" s="39"/>
      <c r="M21" s="39"/>
      <c r="N21" s="39"/>
      <c r="O21" s="39"/>
      <c r="P21" s="45"/>
      <c r="Q21" s="89"/>
    </row>
    <row r="22" spans="1:17" ht="15" thickBot="1" x14ac:dyDescent="0.45">
      <c r="A22" s="90" t="s">
        <v>107</v>
      </c>
      <c r="B22" s="43" t="s">
        <v>140</v>
      </c>
      <c r="C22" s="43" t="s">
        <v>142</v>
      </c>
      <c r="D22" s="43">
        <v>2012</v>
      </c>
      <c r="E22" s="43"/>
      <c r="F22" s="43"/>
      <c r="G22" s="43"/>
      <c r="H22" s="43"/>
      <c r="I22" s="43"/>
      <c r="J22" s="44"/>
      <c r="K22" s="34"/>
      <c r="L22" s="43"/>
      <c r="M22" s="43"/>
      <c r="N22" s="43"/>
      <c r="O22" s="43"/>
      <c r="P22" s="44"/>
      <c r="Q22" s="91"/>
    </row>
    <row r="23" spans="1:17" ht="15" thickBot="1" x14ac:dyDescent="0.45">
      <c r="A23" s="85" t="s">
        <v>107</v>
      </c>
      <c r="B23" s="39" t="s">
        <v>140</v>
      </c>
      <c r="C23" s="39" t="s">
        <v>142</v>
      </c>
      <c r="D23" s="39">
        <v>2013</v>
      </c>
      <c r="E23" s="39"/>
      <c r="F23" s="39"/>
      <c r="G23" s="39"/>
      <c r="H23" s="39"/>
      <c r="I23" s="39"/>
      <c r="J23" s="45"/>
      <c r="K23" s="34"/>
      <c r="L23" s="39"/>
      <c r="M23" s="39"/>
      <c r="N23" s="39"/>
      <c r="O23" s="39"/>
      <c r="P23" s="45"/>
      <c r="Q23" s="89"/>
    </row>
    <row r="24" spans="1:17" ht="15" thickBot="1" x14ac:dyDescent="0.45">
      <c r="A24" s="85" t="s">
        <v>107</v>
      </c>
      <c r="B24" s="39" t="s">
        <v>140</v>
      </c>
      <c r="C24" s="39" t="s">
        <v>142</v>
      </c>
      <c r="D24" s="39">
        <v>2014</v>
      </c>
      <c r="E24" s="39"/>
      <c r="F24" s="39"/>
      <c r="G24" s="39"/>
      <c r="H24" s="39"/>
      <c r="I24" s="39"/>
      <c r="J24" s="45"/>
      <c r="K24" s="34"/>
      <c r="L24" s="39"/>
      <c r="M24" s="39"/>
      <c r="N24" s="39"/>
      <c r="O24" s="39"/>
      <c r="P24" s="45"/>
      <c r="Q24" s="89"/>
    </row>
    <row r="25" spans="1:17" ht="15" thickBot="1" x14ac:dyDescent="0.45">
      <c r="A25" s="90" t="s">
        <v>107</v>
      </c>
      <c r="B25" s="43" t="s">
        <v>140</v>
      </c>
      <c r="C25" s="43" t="s">
        <v>142</v>
      </c>
      <c r="D25" s="43">
        <v>2015</v>
      </c>
      <c r="E25" s="43"/>
      <c r="F25" s="43"/>
      <c r="G25" s="43"/>
      <c r="H25" s="43"/>
      <c r="I25" s="43"/>
      <c r="J25" s="44"/>
      <c r="K25" s="34"/>
      <c r="L25" s="43"/>
      <c r="M25" s="43"/>
      <c r="N25" s="43"/>
      <c r="O25" s="43"/>
      <c r="P25" s="44"/>
      <c r="Q25" s="91"/>
    </row>
    <row r="26" spans="1:17" ht="15" thickBot="1" x14ac:dyDescent="0.45">
      <c r="A26" s="85" t="s">
        <v>107</v>
      </c>
      <c r="B26" s="39" t="s">
        <v>140</v>
      </c>
      <c r="C26" s="39" t="s">
        <v>142</v>
      </c>
      <c r="D26" s="39">
        <v>2016</v>
      </c>
      <c r="E26" s="39"/>
      <c r="F26" s="39"/>
      <c r="G26" s="39"/>
      <c r="H26" s="39"/>
      <c r="I26" s="39"/>
      <c r="J26" s="45"/>
      <c r="K26" s="34"/>
      <c r="L26" s="39"/>
      <c r="M26" s="39"/>
      <c r="N26" s="39"/>
      <c r="O26" s="39"/>
      <c r="P26" s="45"/>
      <c r="Q26" s="89"/>
    </row>
    <row r="27" spans="1:17" ht="15" thickBot="1" x14ac:dyDescent="0.45">
      <c r="A27" s="85" t="s">
        <v>107</v>
      </c>
      <c r="B27" s="39" t="s">
        <v>140</v>
      </c>
      <c r="C27" s="39" t="s">
        <v>142</v>
      </c>
      <c r="D27" s="39">
        <v>2017</v>
      </c>
      <c r="E27" s="39"/>
      <c r="F27" s="39"/>
      <c r="G27" s="39"/>
      <c r="H27" s="39"/>
      <c r="I27" s="39"/>
      <c r="J27" s="45"/>
      <c r="K27" s="34"/>
      <c r="L27" s="39"/>
      <c r="M27" s="39"/>
      <c r="N27" s="39"/>
      <c r="O27" s="39"/>
      <c r="P27" s="45"/>
      <c r="Q27" s="89"/>
    </row>
    <row r="28" spans="1:17" ht="15" thickBot="1" x14ac:dyDescent="0.45">
      <c r="A28" s="90" t="s">
        <v>107</v>
      </c>
      <c r="B28" s="43" t="s">
        <v>140</v>
      </c>
      <c r="C28" s="43" t="s">
        <v>142</v>
      </c>
      <c r="D28" s="43">
        <v>2018</v>
      </c>
      <c r="E28" s="43"/>
      <c r="F28" s="43"/>
      <c r="G28" s="43"/>
      <c r="H28" s="43"/>
      <c r="I28" s="43"/>
      <c r="J28" s="44"/>
      <c r="K28" s="34"/>
      <c r="L28" s="43"/>
      <c r="M28" s="43"/>
      <c r="N28" s="43"/>
      <c r="O28" s="43"/>
      <c r="P28" s="44"/>
      <c r="Q28" s="91"/>
    </row>
    <row r="29" spans="1:17" ht="15" thickBot="1" x14ac:dyDescent="0.45">
      <c r="A29" s="85" t="s">
        <v>107</v>
      </c>
      <c r="B29" s="39" t="s">
        <v>140</v>
      </c>
      <c r="C29" s="39" t="s">
        <v>142</v>
      </c>
      <c r="D29" s="39">
        <v>2019</v>
      </c>
      <c r="E29" s="39"/>
      <c r="F29" s="39"/>
      <c r="G29" s="39"/>
      <c r="H29" s="39"/>
      <c r="I29" s="39"/>
      <c r="J29" s="45"/>
      <c r="K29" s="34"/>
      <c r="L29" s="39"/>
      <c r="M29" s="39"/>
      <c r="N29" s="39"/>
      <c r="O29" s="39"/>
      <c r="P29" s="45"/>
      <c r="Q29" s="89"/>
    </row>
    <row r="30" spans="1:17" ht="15" thickBot="1" x14ac:dyDescent="0.45">
      <c r="A30" s="85" t="s">
        <v>107</v>
      </c>
      <c r="B30" s="39" t="s">
        <v>140</v>
      </c>
      <c r="C30" s="39" t="s">
        <v>142</v>
      </c>
      <c r="D30" s="39">
        <v>2020</v>
      </c>
      <c r="E30" s="39"/>
      <c r="F30" s="39"/>
      <c r="G30" s="39"/>
      <c r="H30" s="39"/>
      <c r="I30" s="39"/>
      <c r="J30" s="45"/>
      <c r="K30" s="34"/>
      <c r="L30" s="39"/>
      <c r="M30" s="39"/>
      <c r="N30" s="39"/>
      <c r="O30" s="39"/>
      <c r="P30" s="45"/>
      <c r="Q30" s="89"/>
    </row>
    <row r="31" spans="1:17" ht="15" thickBot="1" x14ac:dyDescent="0.45">
      <c r="A31" s="90" t="s">
        <v>107</v>
      </c>
      <c r="B31" s="43" t="s">
        <v>140</v>
      </c>
      <c r="C31" s="43" t="s">
        <v>142</v>
      </c>
      <c r="D31" s="43">
        <v>2021</v>
      </c>
      <c r="E31" s="43"/>
      <c r="F31" s="43"/>
      <c r="G31" s="43"/>
      <c r="H31" s="43"/>
      <c r="I31" s="43"/>
      <c r="J31" s="44"/>
      <c r="K31" s="34"/>
      <c r="L31" s="43"/>
      <c r="M31" s="43"/>
      <c r="N31" s="43"/>
      <c r="O31" s="43"/>
      <c r="P31" s="44"/>
      <c r="Q31" s="91"/>
    </row>
    <row r="32" spans="1:17" ht="15" thickBot="1" x14ac:dyDescent="0.45">
      <c r="A32" s="85" t="s">
        <v>107</v>
      </c>
      <c r="B32" s="39" t="s">
        <v>140</v>
      </c>
      <c r="C32" s="39" t="s">
        <v>142</v>
      </c>
      <c r="D32" s="39">
        <v>2022</v>
      </c>
      <c r="E32" s="39"/>
      <c r="F32" s="39"/>
      <c r="G32" s="39"/>
      <c r="H32" s="39"/>
      <c r="I32" s="39"/>
      <c r="J32" s="45"/>
      <c r="K32" s="34"/>
      <c r="L32" s="39"/>
      <c r="M32" s="39"/>
      <c r="N32" s="39"/>
      <c r="O32" s="39"/>
      <c r="P32" s="45"/>
      <c r="Q32" s="89"/>
    </row>
    <row r="33" spans="1:17" x14ac:dyDescent="0.4">
      <c r="A33" s="92"/>
      <c r="B33" s="46"/>
      <c r="C33" s="46"/>
      <c r="D33" s="46"/>
      <c r="E33" s="46"/>
      <c r="F33" s="46"/>
      <c r="G33" s="46"/>
      <c r="H33" s="46"/>
      <c r="I33" s="46"/>
      <c r="J33" s="47"/>
      <c r="K33" s="34"/>
      <c r="L33" s="46"/>
      <c r="M33" s="46"/>
      <c r="N33" s="46"/>
      <c r="O33" s="46"/>
      <c r="P33" s="47"/>
      <c r="Q33" s="93"/>
    </row>
    <row r="34" spans="1:17" ht="15" thickBot="1" x14ac:dyDescent="0.45">
      <c r="A34" s="85" t="s">
        <v>107</v>
      </c>
      <c r="B34" s="39" t="s">
        <v>143</v>
      </c>
      <c r="C34" s="39" t="s">
        <v>141</v>
      </c>
      <c r="D34" s="39">
        <v>2011</v>
      </c>
      <c r="E34" s="39"/>
      <c r="F34" s="39"/>
      <c r="G34" s="39"/>
      <c r="H34" s="39"/>
      <c r="I34" s="39"/>
      <c r="J34" s="45"/>
      <c r="K34" s="34"/>
      <c r="L34" s="39"/>
      <c r="M34" s="39"/>
      <c r="N34" s="39"/>
      <c r="O34" s="39"/>
      <c r="P34" s="45"/>
      <c r="Q34" s="89"/>
    </row>
    <row r="35" spans="1:17" ht="15" thickBot="1" x14ac:dyDescent="0.45">
      <c r="A35" s="90" t="s">
        <v>107</v>
      </c>
      <c r="B35" s="43" t="s">
        <v>143</v>
      </c>
      <c r="C35" s="43" t="s">
        <v>141</v>
      </c>
      <c r="D35" s="43">
        <v>2012</v>
      </c>
      <c r="E35" s="43"/>
      <c r="F35" s="43"/>
      <c r="G35" s="43"/>
      <c r="H35" s="43"/>
      <c r="I35" s="43"/>
      <c r="J35" s="44"/>
      <c r="K35" s="34"/>
      <c r="L35" s="43"/>
      <c r="M35" s="43"/>
      <c r="N35" s="43"/>
      <c r="O35" s="43"/>
      <c r="P35" s="44"/>
      <c r="Q35" s="91"/>
    </row>
    <row r="36" spans="1:17" ht="15" thickBot="1" x14ac:dyDescent="0.45">
      <c r="A36" s="85" t="s">
        <v>107</v>
      </c>
      <c r="B36" s="39" t="s">
        <v>143</v>
      </c>
      <c r="C36" s="39" t="s">
        <v>141</v>
      </c>
      <c r="D36" s="39">
        <v>2013</v>
      </c>
      <c r="E36" s="39"/>
      <c r="F36" s="39"/>
      <c r="G36" s="39"/>
      <c r="H36" s="39"/>
      <c r="I36" s="39"/>
      <c r="J36" s="45"/>
      <c r="K36" s="34"/>
      <c r="L36" s="39"/>
      <c r="M36" s="39"/>
      <c r="N36" s="39"/>
      <c r="O36" s="39"/>
      <c r="P36" s="45"/>
      <c r="Q36" s="89"/>
    </row>
    <row r="37" spans="1:17" ht="15" thickBot="1" x14ac:dyDescent="0.45">
      <c r="A37" s="85" t="s">
        <v>107</v>
      </c>
      <c r="B37" s="39" t="s">
        <v>143</v>
      </c>
      <c r="C37" s="39" t="s">
        <v>141</v>
      </c>
      <c r="D37" s="39">
        <v>2014</v>
      </c>
      <c r="E37" s="39"/>
      <c r="F37" s="39"/>
      <c r="G37" s="39"/>
      <c r="H37" s="39"/>
      <c r="I37" s="39"/>
      <c r="J37" s="45"/>
      <c r="K37" s="34"/>
      <c r="L37" s="39"/>
      <c r="M37" s="39"/>
      <c r="N37" s="39"/>
      <c r="O37" s="39"/>
      <c r="P37" s="45"/>
      <c r="Q37" s="89"/>
    </row>
    <row r="38" spans="1:17" ht="15" thickBot="1" x14ac:dyDescent="0.45">
      <c r="A38" s="90" t="s">
        <v>107</v>
      </c>
      <c r="B38" s="43" t="s">
        <v>143</v>
      </c>
      <c r="C38" s="43" t="s">
        <v>141</v>
      </c>
      <c r="D38" s="43">
        <v>2015</v>
      </c>
      <c r="E38" s="43"/>
      <c r="F38" s="43"/>
      <c r="G38" s="43"/>
      <c r="H38" s="43"/>
      <c r="I38" s="43"/>
      <c r="J38" s="44"/>
      <c r="K38" s="34"/>
      <c r="L38" s="43"/>
      <c r="M38" s="43"/>
      <c r="N38" s="43"/>
      <c r="O38" s="43"/>
      <c r="P38" s="44"/>
      <c r="Q38" s="91"/>
    </row>
    <row r="39" spans="1:17" ht="15" thickBot="1" x14ac:dyDescent="0.45">
      <c r="A39" s="85" t="s">
        <v>107</v>
      </c>
      <c r="B39" s="39" t="s">
        <v>143</v>
      </c>
      <c r="C39" s="39" t="s">
        <v>141</v>
      </c>
      <c r="D39" s="39">
        <v>2016</v>
      </c>
      <c r="E39" s="39"/>
      <c r="F39" s="39"/>
      <c r="G39" s="39"/>
      <c r="H39" s="39"/>
      <c r="I39" s="39"/>
      <c r="J39" s="45"/>
      <c r="K39" s="34"/>
      <c r="L39" s="39"/>
      <c r="M39" s="39"/>
      <c r="N39" s="39"/>
      <c r="O39" s="39"/>
      <c r="P39" s="45"/>
      <c r="Q39" s="89"/>
    </row>
    <row r="40" spans="1:17" ht="15" thickBot="1" x14ac:dyDescent="0.45">
      <c r="A40" s="85" t="s">
        <v>107</v>
      </c>
      <c r="B40" s="39" t="s">
        <v>143</v>
      </c>
      <c r="C40" s="39" t="s">
        <v>141</v>
      </c>
      <c r="D40" s="39">
        <v>2017</v>
      </c>
      <c r="E40" s="39"/>
      <c r="F40" s="39"/>
      <c r="G40" s="39"/>
      <c r="H40" s="39"/>
      <c r="I40" s="39"/>
      <c r="J40" s="45"/>
      <c r="K40" s="34"/>
      <c r="L40" s="39"/>
      <c r="M40" s="39"/>
      <c r="N40" s="39"/>
      <c r="O40" s="39"/>
      <c r="P40" s="45"/>
      <c r="Q40" s="89"/>
    </row>
    <row r="41" spans="1:17" ht="15" thickBot="1" x14ac:dyDescent="0.45">
      <c r="A41" s="90" t="s">
        <v>107</v>
      </c>
      <c r="B41" s="43" t="s">
        <v>143</v>
      </c>
      <c r="C41" s="43" t="s">
        <v>141</v>
      </c>
      <c r="D41" s="43">
        <v>2018</v>
      </c>
      <c r="E41" s="43"/>
      <c r="F41" s="43"/>
      <c r="G41" s="43"/>
      <c r="H41" s="43"/>
      <c r="I41" s="43"/>
      <c r="J41" s="44"/>
      <c r="K41" s="34"/>
      <c r="L41" s="43"/>
      <c r="M41" s="43"/>
      <c r="N41" s="43"/>
      <c r="O41" s="43"/>
      <c r="P41" s="44"/>
      <c r="Q41" s="91"/>
    </row>
    <row r="42" spans="1:17" ht="15" thickBot="1" x14ac:dyDescent="0.45">
      <c r="A42" s="85" t="s">
        <v>107</v>
      </c>
      <c r="B42" s="39" t="s">
        <v>143</v>
      </c>
      <c r="C42" s="39" t="s">
        <v>141</v>
      </c>
      <c r="D42" s="39">
        <v>2019</v>
      </c>
      <c r="E42" s="39"/>
      <c r="F42" s="39"/>
      <c r="G42" s="39"/>
      <c r="H42" s="39"/>
      <c r="I42" s="39"/>
      <c r="J42" s="45"/>
      <c r="K42" s="34"/>
      <c r="L42" s="39"/>
      <c r="M42" s="39"/>
      <c r="N42" s="39"/>
      <c r="O42" s="39"/>
      <c r="P42" s="45"/>
      <c r="Q42" s="89"/>
    </row>
    <row r="43" spans="1:17" ht="15" thickBot="1" x14ac:dyDescent="0.45">
      <c r="A43" s="85" t="s">
        <v>107</v>
      </c>
      <c r="B43" s="39" t="s">
        <v>143</v>
      </c>
      <c r="C43" s="39" t="s">
        <v>141</v>
      </c>
      <c r="D43" s="39">
        <v>2020</v>
      </c>
      <c r="E43" s="39"/>
      <c r="F43" s="39"/>
      <c r="G43" s="39"/>
      <c r="H43" s="39"/>
      <c r="I43" s="39"/>
      <c r="J43" s="45"/>
      <c r="K43" s="34"/>
      <c r="L43" s="39"/>
      <c r="M43" s="39"/>
      <c r="N43" s="39"/>
      <c r="O43" s="39"/>
      <c r="P43" s="45"/>
      <c r="Q43" s="89"/>
    </row>
    <row r="44" spans="1:17" ht="15" thickBot="1" x14ac:dyDescent="0.45">
      <c r="A44" s="90" t="s">
        <v>107</v>
      </c>
      <c r="B44" s="43" t="s">
        <v>143</v>
      </c>
      <c r="C44" s="43" t="s">
        <v>141</v>
      </c>
      <c r="D44" s="43">
        <v>2021</v>
      </c>
      <c r="E44" s="43"/>
      <c r="F44" s="43"/>
      <c r="G44" s="43"/>
      <c r="H44" s="43"/>
      <c r="I44" s="43"/>
      <c r="J44" s="44"/>
      <c r="K44" s="34"/>
      <c r="L44" s="43"/>
      <c r="M44" s="43"/>
      <c r="N44" s="43"/>
      <c r="O44" s="43"/>
      <c r="P44" s="44"/>
      <c r="Q44" s="91"/>
    </row>
    <row r="45" spans="1:17" ht="15" thickBot="1" x14ac:dyDescent="0.45">
      <c r="A45" s="90" t="s">
        <v>107</v>
      </c>
      <c r="B45" s="43" t="s">
        <v>143</v>
      </c>
      <c r="C45" s="43" t="s">
        <v>141</v>
      </c>
      <c r="D45" s="43">
        <v>2022</v>
      </c>
      <c r="E45" s="43"/>
      <c r="F45" s="43"/>
      <c r="G45" s="43"/>
      <c r="H45" s="43"/>
      <c r="I45" s="43"/>
      <c r="J45" s="44"/>
      <c r="K45" s="34"/>
      <c r="L45" s="43"/>
      <c r="M45" s="43"/>
      <c r="N45" s="43"/>
      <c r="O45" s="43"/>
      <c r="P45" s="44"/>
      <c r="Q45" s="91"/>
    </row>
    <row r="46" spans="1:17" ht="15" thickBot="1" x14ac:dyDescent="0.45">
      <c r="A46" s="87"/>
      <c r="B46" s="34"/>
      <c r="C46" s="34"/>
      <c r="D46" s="34"/>
      <c r="E46" s="34"/>
      <c r="F46" s="34"/>
      <c r="G46" s="34"/>
      <c r="H46" s="34"/>
      <c r="I46" s="34"/>
      <c r="J46" s="37"/>
      <c r="K46" s="34"/>
      <c r="L46" s="34"/>
      <c r="M46" s="34"/>
      <c r="N46" s="34"/>
      <c r="O46" s="34"/>
      <c r="P46" s="37"/>
      <c r="Q46" s="94"/>
    </row>
    <row r="47" spans="1:17" ht="15" thickBot="1" x14ac:dyDescent="0.45">
      <c r="A47" s="85" t="s">
        <v>107</v>
      </c>
      <c r="B47" s="39" t="s">
        <v>143</v>
      </c>
      <c r="C47" s="43" t="s">
        <v>142</v>
      </c>
      <c r="D47" s="39">
        <v>2011</v>
      </c>
      <c r="E47" s="39"/>
      <c r="F47" s="39"/>
      <c r="G47" s="39"/>
      <c r="H47" s="39"/>
      <c r="I47" s="39"/>
      <c r="J47" s="45"/>
      <c r="K47" s="34"/>
      <c r="L47" s="39"/>
      <c r="M47" s="39"/>
      <c r="N47" s="39"/>
      <c r="O47" s="39"/>
      <c r="P47" s="45"/>
      <c r="Q47" s="89"/>
    </row>
    <row r="48" spans="1:17" ht="15" thickBot="1" x14ac:dyDescent="0.45">
      <c r="A48" s="90" t="s">
        <v>107</v>
      </c>
      <c r="B48" s="43" t="s">
        <v>143</v>
      </c>
      <c r="C48" s="43" t="s">
        <v>142</v>
      </c>
      <c r="D48" s="43">
        <v>2012</v>
      </c>
      <c r="E48" s="43"/>
      <c r="F48" s="43"/>
      <c r="G48" s="43"/>
      <c r="H48" s="43"/>
      <c r="I48" s="43"/>
      <c r="J48" s="44"/>
      <c r="K48" s="34"/>
      <c r="L48" s="43"/>
      <c r="M48" s="43"/>
      <c r="N48" s="43"/>
      <c r="O48" s="43"/>
      <c r="P48" s="44"/>
      <c r="Q48" s="91"/>
    </row>
    <row r="49" spans="1:17" ht="15" thickBot="1" x14ac:dyDescent="0.45">
      <c r="A49" s="85" t="s">
        <v>107</v>
      </c>
      <c r="B49" s="39" t="s">
        <v>143</v>
      </c>
      <c r="C49" s="43" t="s">
        <v>142</v>
      </c>
      <c r="D49" s="39">
        <v>2013</v>
      </c>
      <c r="E49" s="39"/>
      <c r="F49" s="39"/>
      <c r="G49" s="39"/>
      <c r="H49" s="39"/>
      <c r="I49" s="39"/>
      <c r="J49" s="45"/>
      <c r="K49" s="34"/>
      <c r="L49" s="39"/>
      <c r="M49" s="39"/>
      <c r="N49" s="39"/>
      <c r="O49" s="39"/>
      <c r="P49" s="45"/>
      <c r="Q49" s="89"/>
    </row>
    <row r="50" spans="1:17" ht="15" thickBot="1" x14ac:dyDescent="0.45">
      <c r="A50" s="85" t="s">
        <v>107</v>
      </c>
      <c r="B50" s="39" t="s">
        <v>143</v>
      </c>
      <c r="C50" s="43" t="s">
        <v>142</v>
      </c>
      <c r="D50" s="39">
        <v>2014</v>
      </c>
      <c r="E50" s="39"/>
      <c r="F50" s="39"/>
      <c r="G50" s="39"/>
      <c r="H50" s="39"/>
      <c r="I50" s="39"/>
      <c r="J50" s="45"/>
      <c r="K50" s="34"/>
      <c r="L50" s="39"/>
      <c r="M50" s="39"/>
      <c r="N50" s="39"/>
      <c r="O50" s="39"/>
      <c r="P50" s="45"/>
      <c r="Q50" s="89"/>
    </row>
    <row r="51" spans="1:17" ht="15" thickBot="1" x14ac:dyDescent="0.45">
      <c r="A51" s="90" t="s">
        <v>107</v>
      </c>
      <c r="B51" s="43" t="s">
        <v>143</v>
      </c>
      <c r="C51" s="43" t="s">
        <v>142</v>
      </c>
      <c r="D51" s="43">
        <v>2015</v>
      </c>
      <c r="E51" s="43"/>
      <c r="F51" s="43"/>
      <c r="G51" s="43"/>
      <c r="H51" s="43"/>
      <c r="I51" s="43"/>
      <c r="J51" s="44"/>
      <c r="K51" s="34"/>
      <c r="L51" s="43"/>
      <c r="M51" s="43"/>
      <c r="N51" s="43"/>
      <c r="O51" s="43"/>
      <c r="P51" s="44"/>
      <c r="Q51" s="91"/>
    </row>
    <row r="52" spans="1:17" ht="15" thickBot="1" x14ac:dyDescent="0.45">
      <c r="A52" s="85" t="s">
        <v>107</v>
      </c>
      <c r="B52" s="39" t="s">
        <v>143</v>
      </c>
      <c r="C52" s="43" t="s">
        <v>142</v>
      </c>
      <c r="D52" s="39">
        <v>2016</v>
      </c>
      <c r="E52" s="39"/>
      <c r="F52" s="39"/>
      <c r="G52" s="39"/>
      <c r="H52" s="39"/>
      <c r="I52" s="39"/>
      <c r="J52" s="45"/>
      <c r="K52" s="34"/>
      <c r="L52" s="39"/>
      <c r="M52" s="39"/>
      <c r="N52" s="39"/>
      <c r="O52" s="39"/>
      <c r="P52" s="45"/>
      <c r="Q52" s="89"/>
    </row>
    <row r="53" spans="1:17" ht="15" thickBot="1" x14ac:dyDescent="0.45">
      <c r="A53" s="85" t="s">
        <v>107</v>
      </c>
      <c r="B53" s="39" t="s">
        <v>143</v>
      </c>
      <c r="C53" s="43" t="s">
        <v>142</v>
      </c>
      <c r="D53" s="39">
        <v>2017</v>
      </c>
      <c r="E53" s="39"/>
      <c r="F53" s="39"/>
      <c r="G53" s="39"/>
      <c r="H53" s="39"/>
      <c r="I53" s="39"/>
      <c r="J53" s="45"/>
      <c r="K53" s="34"/>
      <c r="L53" s="39"/>
      <c r="M53" s="39"/>
      <c r="N53" s="39"/>
      <c r="O53" s="39"/>
      <c r="P53" s="45"/>
      <c r="Q53" s="89"/>
    </row>
    <row r="54" spans="1:17" ht="15" thickBot="1" x14ac:dyDescent="0.45">
      <c r="A54" s="90" t="s">
        <v>107</v>
      </c>
      <c r="B54" s="43" t="s">
        <v>143</v>
      </c>
      <c r="C54" s="43" t="s">
        <v>142</v>
      </c>
      <c r="D54" s="43">
        <v>2018</v>
      </c>
      <c r="E54" s="43"/>
      <c r="F54" s="43"/>
      <c r="G54" s="43"/>
      <c r="H54" s="43"/>
      <c r="I54" s="43"/>
      <c r="J54" s="44"/>
      <c r="K54" s="34"/>
      <c r="L54" s="43"/>
      <c r="M54" s="43"/>
      <c r="N54" s="43"/>
      <c r="O54" s="43"/>
      <c r="P54" s="44"/>
      <c r="Q54" s="91"/>
    </row>
    <row r="55" spans="1:17" ht="15" thickBot="1" x14ac:dyDescent="0.45">
      <c r="A55" s="85" t="s">
        <v>107</v>
      </c>
      <c r="B55" s="39" t="s">
        <v>143</v>
      </c>
      <c r="C55" s="43" t="s">
        <v>142</v>
      </c>
      <c r="D55" s="39">
        <v>2019</v>
      </c>
      <c r="E55" s="39"/>
      <c r="F55" s="39"/>
      <c r="G55" s="39"/>
      <c r="H55" s="39"/>
      <c r="I55" s="39"/>
      <c r="J55" s="45"/>
      <c r="K55" s="34"/>
      <c r="L55" s="39"/>
      <c r="M55" s="39"/>
      <c r="N55" s="39"/>
      <c r="O55" s="39"/>
      <c r="P55" s="45"/>
      <c r="Q55" s="89"/>
    </row>
    <row r="56" spans="1:17" ht="15" thickBot="1" x14ac:dyDescent="0.45">
      <c r="A56" s="85" t="s">
        <v>107</v>
      </c>
      <c r="B56" s="39" t="s">
        <v>143</v>
      </c>
      <c r="C56" s="43" t="s">
        <v>142</v>
      </c>
      <c r="D56" s="39">
        <v>2020</v>
      </c>
      <c r="E56" s="39"/>
      <c r="F56" s="39"/>
      <c r="G56" s="39"/>
      <c r="H56" s="39"/>
      <c r="I56" s="39"/>
      <c r="J56" s="45"/>
      <c r="K56" s="34"/>
      <c r="L56" s="39"/>
      <c r="M56" s="39"/>
      <c r="N56" s="39"/>
      <c r="O56" s="39"/>
      <c r="P56" s="45"/>
      <c r="Q56" s="89"/>
    </row>
    <row r="57" spans="1:17" ht="15" thickBot="1" x14ac:dyDescent="0.45">
      <c r="A57" s="90" t="s">
        <v>107</v>
      </c>
      <c r="B57" s="43" t="s">
        <v>143</v>
      </c>
      <c r="C57" s="43" t="s">
        <v>142</v>
      </c>
      <c r="D57" s="43">
        <v>2021</v>
      </c>
      <c r="E57" s="43"/>
      <c r="F57" s="43"/>
      <c r="G57" s="43"/>
      <c r="H57" s="43"/>
      <c r="I57" s="43"/>
      <c r="J57" s="44"/>
      <c r="K57" s="34"/>
      <c r="L57" s="43"/>
      <c r="M57" s="43"/>
      <c r="N57" s="43"/>
      <c r="O57" s="43"/>
      <c r="P57" s="44"/>
      <c r="Q57" s="91"/>
    </row>
    <row r="58" spans="1:17" ht="15" thickBot="1" x14ac:dyDescent="0.45">
      <c r="A58" s="95" t="s">
        <v>107</v>
      </c>
      <c r="B58" s="96" t="s">
        <v>143</v>
      </c>
      <c r="C58" s="96" t="s">
        <v>142</v>
      </c>
      <c r="D58" s="96">
        <v>2022</v>
      </c>
      <c r="E58" s="96"/>
      <c r="F58" s="96"/>
      <c r="G58" s="96"/>
      <c r="H58" s="96"/>
      <c r="I58" s="96"/>
      <c r="J58" s="97"/>
      <c r="K58" s="98"/>
      <c r="L58" s="96"/>
      <c r="M58" s="96"/>
      <c r="N58" s="96"/>
      <c r="O58" s="96"/>
      <c r="P58" s="97"/>
      <c r="Q58" s="99"/>
    </row>
  </sheetData>
  <mergeCells count="2">
    <mergeCell ref="F6:J6"/>
    <mergeCell ref="L6:Q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3"/>
  <sheetViews>
    <sheetView tabSelected="1" topLeftCell="A3" zoomScale="90" zoomScaleNormal="90" zoomScaleSheetLayoutView="100" workbookViewId="0">
      <selection activeCell="F10" sqref="F10"/>
    </sheetView>
  </sheetViews>
  <sheetFormatPr defaultColWidth="9.1796875" defaultRowHeight="16.5" x14ac:dyDescent="0.45"/>
  <cols>
    <col min="1" max="1" width="25.1796875" style="124" customWidth="1"/>
    <col min="2" max="2" width="22.54296875" style="124" bestFit="1" customWidth="1"/>
    <col min="3" max="3" width="32.1796875" style="1" customWidth="1"/>
    <col min="4" max="4" width="20.7265625" style="70" customWidth="1"/>
    <col min="5" max="5" width="21.81640625" style="134" bestFit="1" customWidth="1"/>
    <col min="6" max="6" width="20.7265625" style="114" customWidth="1"/>
    <col min="7" max="13" width="9.1796875" style="114"/>
    <col min="14" max="14" width="0" style="114" hidden="1" customWidth="1"/>
    <col min="15" max="17" width="9.1796875" style="114" hidden="1" customWidth="1"/>
    <col min="18" max="16384" width="9.1796875" style="114"/>
  </cols>
  <sheetData>
    <row r="1" spans="1:15" x14ac:dyDescent="0.45">
      <c r="A1" s="245" t="s">
        <v>233</v>
      </c>
      <c r="B1" s="245"/>
      <c r="C1" s="245"/>
      <c r="D1" s="245"/>
      <c r="E1" s="245"/>
      <c r="F1"/>
    </row>
    <row r="2" spans="1:15" ht="66" customHeight="1" x14ac:dyDescent="0.45">
      <c r="A2" s="245"/>
      <c r="B2" s="245"/>
      <c r="C2" s="245"/>
      <c r="D2" s="245"/>
      <c r="E2" s="245"/>
      <c r="F2"/>
      <c r="M2" s="129"/>
      <c r="N2" s="129"/>
      <c r="O2" s="129"/>
    </row>
    <row r="3" spans="1:15" ht="77.25" customHeight="1" x14ac:dyDescent="0.45">
      <c r="A3" s="133" t="s">
        <v>188</v>
      </c>
      <c r="B3" s="82" t="s">
        <v>797</v>
      </c>
      <c r="C3" s="82" t="s">
        <v>795</v>
      </c>
      <c r="D3" s="82" t="s">
        <v>230</v>
      </c>
      <c r="E3" s="125" t="s">
        <v>229</v>
      </c>
      <c r="J3" s="129"/>
      <c r="K3" s="129"/>
      <c r="L3" s="129"/>
    </row>
  </sheetData>
  <autoFilter ref="A3:E3" xr:uid="{00000000-0001-0000-0200-000000000000}"/>
  <mergeCells count="1">
    <mergeCell ref="A1:E2"/>
  </mergeCells>
  <dataValidations count="1">
    <dataValidation type="list" allowBlank="1" showInputMessage="1" showErrorMessage="1" sqref="B1:B1048576" xr:uid="{5C76CB3C-D2A1-4B2E-9A7A-2DBF37A5870D}">
      <formula1>"Certificate, Diploma, Associate, Bachelor Masters, Doctorate"</formula1>
    </dataValidation>
  </dataValidations>
  <printOptions horizontalCentered="1"/>
  <pageMargins left="0.2" right="0.2" top="0.75" bottom="0.75" header="0.3" footer="0.3"/>
  <pageSetup scale="86"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7857ED8-7DBB-4FD8-9906-4866B950CF24}">
          <x14:formula1>
            <xm:f>Sheet1!$A$1:$A$868</xm:f>
          </x14:formula1>
          <xm:sqref>C4:C1048576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O49"/>
  <sheetViews>
    <sheetView topLeftCell="A19" zoomScale="90" zoomScaleNormal="90" workbookViewId="0">
      <selection activeCell="G1" sqref="G1:K1"/>
    </sheetView>
  </sheetViews>
  <sheetFormatPr defaultColWidth="9.1796875" defaultRowHeight="16.5" x14ac:dyDescent="0.45"/>
  <cols>
    <col min="1" max="1" width="19.453125" style="114" bestFit="1" customWidth="1"/>
    <col min="2" max="2" width="31.7265625" style="114" bestFit="1" customWidth="1"/>
    <col min="3" max="3" width="16.26953125" style="114" bestFit="1" customWidth="1"/>
    <col min="4" max="4" width="10.81640625" style="114" bestFit="1" customWidth="1"/>
    <col min="5" max="5" width="13.81640625" style="114" bestFit="1" customWidth="1"/>
    <col min="6" max="6" width="2.26953125" bestFit="1" customWidth="1"/>
    <col min="7" max="7" width="19.453125" style="114" bestFit="1" customWidth="1"/>
    <col min="8" max="8" width="31.7265625" style="114" bestFit="1" customWidth="1"/>
    <col min="9" max="9" width="16.26953125" style="114" bestFit="1" customWidth="1"/>
    <col min="10" max="10" width="10.81640625" style="114" bestFit="1" customWidth="1"/>
    <col min="11" max="11" width="13.81640625" style="114" bestFit="1" customWidth="1"/>
    <col min="12" max="12" width="9.1796875" style="114" customWidth="1"/>
    <col min="13" max="13" width="9.1796875" style="114" hidden="1" customWidth="1"/>
    <col min="14" max="16" width="9.1796875" style="114" customWidth="1"/>
    <col min="17" max="16384" width="9.1796875" style="114"/>
  </cols>
  <sheetData>
    <row r="1" spans="1:15" ht="62.25" customHeight="1" x14ac:dyDescent="0.45">
      <c r="A1" s="246" t="s">
        <v>234</v>
      </c>
      <c r="B1" s="247"/>
      <c r="C1" s="247"/>
      <c r="D1" s="247"/>
      <c r="E1" s="248"/>
      <c r="F1" t="s">
        <v>190</v>
      </c>
      <c r="G1" s="246" t="s">
        <v>238</v>
      </c>
      <c r="H1" s="247"/>
      <c r="I1" s="247"/>
      <c r="J1" s="247"/>
      <c r="K1" s="248"/>
      <c r="L1" s="113"/>
      <c r="M1" s="113"/>
      <c r="N1" s="113"/>
      <c r="O1" s="113"/>
    </row>
    <row r="2" spans="1:15" s="111" customFormat="1" x14ac:dyDescent="0.35">
      <c r="A2" s="132" t="s">
        <v>188</v>
      </c>
      <c r="B2" s="132" t="s">
        <v>10</v>
      </c>
      <c r="C2" s="121" t="s">
        <v>235</v>
      </c>
      <c r="D2" s="120" t="s">
        <v>236</v>
      </c>
      <c r="E2" s="135" t="s">
        <v>237</v>
      </c>
      <c r="F2"/>
      <c r="G2" s="132" t="s">
        <v>188</v>
      </c>
      <c r="H2" s="132" t="s">
        <v>10</v>
      </c>
      <c r="I2" s="143" t="s">
        <v>235</v>
      </c>
      <c r="J2" s="146" t="s">
        <v>236</v>
      </c>
      <c r="K2" s="149" t="s">
        <v>237</v>
      </c>
      <c r="L2" s="71"/>
      <c r="M2" s="71"/>
      <c r="N2" s="71"/>
      <c r="O2" s="71"/>
    </row>
    <row r="3" spans="1:15" s="111" customFormat="1" x14ac:dyDescent="0.35">
      <c r="A3" s="260" t="s">
        <v>191</v>
      </c>
      <c r="B3" s="136" t="s">
        <v>105</v>
      </c>
      <c r="C3" s="137"/>
      <c r="D3" s="139"/>
      <c r="E3" s="141"/>
      <c r="F3"/>
      <c r="G3" s="260" t="s">
        <v>191</v>
      </c>
      <c r="H3" s="136" t="s">
        <v>105</v>
      </c>
      <c r="I3" s="144"/>
      <c r="J3" s="147"/>
      <c r="K3" s="150"/>
      <c r="L3" s="71"/>
      <c r="M3" s="71"/>
      <c r="N3" s="71"/>
      <c r="O3" s="71"/>
    </row>
    <row r="4" spans="1:15" s="111" customFormat="1" x14ac:dyDescent="0.35">
      <c r="A4" s="260"/>
      <c r="B4" s="136" t="s">
        <v>189</v>
      </c>
      <c r="C4" s="137"/>
      <c r="D4" s="139"/>
      <c r="E4" s="141"/>
      <c r="F4"/>
      <c r="G4" s="260"/>
      <c r="H4" s="136" t="s">
        <v>189</v>
      </c>
      <c r="I4" s="144"/>
      <c r="J4" s="147"/>
      <c r="K4" s="150"/>
      <c r="L4" s="71"/>
      <c r="M4" s="71"/>
      <c r="N4" s="71"/>
      <c r="O4" s="71"/>
    </row>
    <row r="5" spans="1:15" x14ac:dyDescent="0.45">
      <c r="A5" s="259" t="s">
        <v>192</v>
      </c>
      <c r="B5" s="152" t="s">
        <v>105</v>
      </c>
      <c r="C5" s="138"/>
      <c r="D5" s="140"/>
      <c r="E5" s="142"/>
      <c r="G5" s="259" t="s">
        <v>192</v>
      </c>
      <c r="H5" s="152" t="s">
        <v>105</v>
      </c>
      <c r="I5" s="145"/>
      <c r="J5" s="148"/>
      <c r="K5" s="151"/>
      <c r="L5" s="113"/>
      <c r="M5" s="113"/>
      <c r="N5" s="113"/>
      <c r="O5" s="113"/>
    </row>
    <row r="6" spans="1:15" x14ac:dyDescent="0.45">
      <c r="A6" s="259"/>
      <c r="B6" s="152" t="s">
        <v>189</v>
      </c>
      <c r="C6" s="138"/>
      <c r="D6" s="140"/>
      <c r="E6" s="141"/>
      <c r="G6" s="259"/>
      <c r="H6" s="152" t="s">
        <v>189</v>
      </c>
      <c r="I6" s="145"/>
      <c r="J6" s="148"/>
      <c r="K6" s="150"/>
      <c r="L6" s="113"/>
      <c r="M6" s="113"/>
      <c r="N6" s="113"/>
      <c r="O6" s="113"/>
    </row>
    <row r="7" spans="1:15" x14ac:dyDescent="0.45">
      <c r="A7" s="260" t="s">
        <v>193</v>
      </c>
      <c r="B7" s="136" t="s">
        <v>105</v>
      </c>
      <c r="C7" s="138"/>
      <c r="D7" s="140"/>
      <c r="E7" s="142"/>
      <c r="G7" s="260" t="s">
        <v>193</v>
      </c>
      <c r="H7" s="136" t="s">
        <v>105</v>
      </c>
      <c r="I7" s="145"/>
      <c r="J7" s="148"/>
      <c r="K7" s="151"/>
    </row>
    <row r="8" spans="1:15" x14ac:dyDescent="0.45">
      <c r="A8" s="260"/>
      <c r="B8" s="136" t="s">
        <v>189</v>
      </c>
      <c r="C8" s="138"/>
      <c r="D8" s="140"/>
      <c r="E8" s="142"/>
      <c r="G8" s="260"/>
      <c r="H8" s="136" t="s">
        <v>189</v>
      </c>
      <c r="I8" s="145"/>
      <c r="J8" s="148"/>
      <c r="K8" s="151"/>
    </row>
    <row r="9" spans="1:15" ht="17.25" customHeight="1" x14ac:dyDescent="0.45">
      <c r="A9" s="259" t="s">
        <v>194</v>
      </c>
      <c r="B9" s="152" t="s">
        <v>105</v>
      </c>
      <c r="C9" s="138"/>
      <c r="D9" s="140"/>
      <c r="E9" s="142"/>
      <c r="G9" s="259" t="s">
        <v>194</v>
      </c>
      <c r="H9" s="152" t="s">
        <v>105</v>
      </c>
      <c r="I9" s="145"/>
      <c r="J9" s="148"/>
      <c r="K9" s="151"/>
    </row>
    <row r="10" spans="1:15" x14ac:dyDescent="0.45">
      <c r="A10" s="259"/>
      <c r="B10" s="152" t="s">
        <v>189</v>
      </c>
      <c r="C10" s="138"/>
      <c r="D10" s="140"/>
      <c r="E10" s="142"/>
      <c r="G10" s="259"/>
      <c r="H10" s="152" t="s">
        <v>189</v>
      </c>
      <c r="I10" s="145"/>
      <c r="J10" s="148"/>
      <c r="K10" s="151"/>
    </row>
    <row r="11" spans="1:15" x14ac:dyDescent="0.45">
      <c r="A11" s="260" t="s">
        <v>195</v>
      </c>
      <c r="B11" s="136" t="s">
        <v>105</v>
      </c>
      <c r="C11" s="138"/>
      <c r="D11" s="140"/>
      <c r="E11" s="142"/>
      <c r="G11" s="260" t="s">
        <v>195</v>
      </c>
      <c r="H11" s="136" t="s">
        <v>105</v>
      </c>
      <c r="I11" s="145"/>
      <c r="J11" s="148"/>
      <c r="K11" s="151"/>
    </row>
    <row r="12" spans="1:15" x14ac:dyDescent="0.45">
      <c r="A12" s="260"/>
      <c r="B12" s="136" t="s">
        <v>189</v>
      </c>
      <c r="C12" s="138"/>
      <c r="D12" s="140"/>
      <c r="E12" s="142"/>
      <c r="G12" s="260"/>
      <c r="H12" s="136" t="s">
        <v>189</v>
      </c>
      <c r="I12" s="145"/>
      <c r="J12" s="148"/>
      <c r="K12" s="151"/>
    </row>
    <row r="13" spans="1:15" x14ac:dyDescent="0.45">
      <c r="A13" s="259" t="s">
        <v>196</v>
      </c>
      <c r="B13" s="152" t="s">
        <v>105</v>
      </c>
      <c r="C13" s="138"/>
      <c r="D13" s="140"/>
      <c r="E13" s="142"/>
      <c r="G13" s="259" t="s">
        <v>196</v>
      </c>
      <c r="H13" s="152" t="s">
        <v>105</v>
      </c>
      <c r="I13" s="145"/>
      <c r="J13" s="148"/>
      <c r="K13" s="151"/>
    </row>
    <row r="14" spans="1:15" x14ac:dyDescent="0.45">
      <c r="A14" s="259"/>
      <c r="B14" s="152" t="s">
        <v>189</v>
      </c>
      <c r="C14" s="138"/>
      <c r="D14" s="140"/>
      <c r="E14" s="142"/>
      <c r="G14" s="259"/>
      <c r="H14" s="152" t="s">
        <v>189</v>
      </c>
      <c r="I14" s="145"/>
      <c r="J14" s="148"/>
      <c r="K14" s="151"/>
    </row>
    <row r="15" spans="1:15" x14ac:dyDescent="0.45">
      <c r="A15" s="260" t="s">
        <v>197</v>
      </c>
      <c r="B15" s="136" t="s">
        <v>105</v>
      </c>
      <c r="C15" s="138"/>
      <c r="D15" s="140"/>
      <c r="E15" s="142"/>
      <c r="G15" s="260" t="s">
        <v>197</v>
      </c>
      <c r="H15" s="136" t="s">
        <v>105</v>
      </c>
      <c r="I15" s="145"/>
      <c r="J15" s="148"/>
      <c r="K15" s="151"/>
    </row>
    <row r="16" spans="1:15" x14ac:dyDescent="0.45">
      <c r="A16" s="260"/>
      <c r="B16" s="136" t="s">
        <v>189</v>
      </c>
      <c r="C16" s="138"/>
      <c r="D16" s="140"/>
      <c r="E16" s="142"/>
      <c r="G16" s="260"/>
      <c r="H16" s="136" t="s">
        <v>189</v>
      </c>
      <c r="I16" s="145"/>
      <c r="J16" s="148"/>
      <c r="K16" s="151"/>
    </row>
    <row r="17" spans="1:11" x14ac:dyDescent="0.45">
      <c r="A17" s="259" t="s">
        <v>198</v>
      </c>
      <c r="B17" s="152" t="s">
        <v>105</v>
      </c>
      <c r="C17" s="138"/>
      <c r="D17" s="140"/>
      <c r="E17" s="142"/>
      <c r="G17" s="259" t="s">
        <v>198</v>
      </c>
      <c r="H17" s="152" t="s">
        <v>105</v>
      </c>
      <c r="I17" s="145"/>
      <c r="J17" s="148"/>
      <c r="K17" s="151"/>
    </row>
    <row r="18" spans="1:11" x14ac:dyDescent="0.45">
      <c r="A18" s="259"/>
      <c r="B18" s="152" t="s">
        <v>189</v>
      </c>
      <c r="C18" s="138"/>
      <c r="D18" s="140"/>
      <c r="E18" s="142"/>
      <c r="G18" s="259"/>
      <c r="H18" s="152" t="s">
        <v>189</v>
      </c>
      <c r="I18" s="145"/>
      <c r="J18" s="148"/>
      <c r="K18" s="151"/>
    </row>
    <row r="19" spans="1:11" x14ac:dyDescent="0.45">
      <c r="A19" s="260" t="s">
        <v>199</v>
      </c>
      <c r="B19" s="136" t="s">
        <v>105</v>
      </c>
      <c r="C19" s="138"/>
      <c r="D19" s="140"/>
      <c r="E19" s="142"/>
      <c r="G19" s="260" t="s">
        <v>199</v>
      </c>
      <c r="H19" s="136" t="s">
        <v>105</v>
      </c>
      <c r="I19" s="145"/>
      <c r="J19" s="148"/>
      <c r="K19" s="151"/>
    </row>
    <row r="20" spans="1:11" x14ac:dyDescent="0.45">
      <c r="A20" s="260"/>
      <c r="B20" s="136" t="s">
        <v>189</v>
      </c>
      <c r="C20" s="138"/>
      <c r="D20" s="140"/>
      <c r="E20" s="142"/>
      <c r="G20" s="260"/>
      <c r="H20" s="136" t="s">
        <v>189</v>
      </c>
      <c r="I20" s="145"/>
      <c r="J20" s="148"/>
      <c r="K20" s="151"/>
    </row>
    <row r="21" spans="1:11" x14ac:dyDescent="0.45">
      <c r="A21" s="259" t="s">
        <v>200</v>
      </c>
      <c r="B21" s="152" t="s">
        <v>105</v>
      </c>
      <c r="C21" s="138"/>
      <c r="D21" s="140"/>
      <c r="E21" s="142"/>
      <c r="G21" s="259" t="s">
        <v>200</v>
      </c>
      <c r="H21" s="152" t="s">
        <v>105</v>
      </c>
      <c r="I21" s="145"/>
      <c r="J21" s="148"/>
      <c r="K21" s="151"/>
    </row>
    <row r="22" spans="1:11" x14ac:dyDescent="0.45">
      <c r="A22" s="259"/>
      <c r="B22" s="152" t="s">
        <v>189</v>
      </c>
      <c r="C22" s="138"/>
      <c r="D22" s="140"/>
      <c r="E22" s="142"/>
      <c r="G22" s="259"/>
      <c r="H22" s="152" t="s">
        <v>189</v>
      </c>
      <c r="I22" s="145"/>
      <c r="J22" s="148"/>
      <c r="K22" s="151"/>
    </row>
    <row r="23" spans="1:11" x14ac:dyDescent="0.45">
      <c r="A23" s="260" t="s">
        <v>201</v>
      </c>
      <c r="B23" s="136" t="s">
        <v>105</v>
      </c>
      <c r="C23" s="138"/>
      <c r="D23" s="140"/>
      <c r="E23" s="142"/>
      <c r="G23" s="260" t="s">
        <v>201</v>
      </c>
      <c r="H23" s="136" t="s">
        <v>105</v>
      </c>
      <c r="I23" s="145"/>
      <c r="J23" s="148"/>
      <c r="K23" s="151"/>
    </row>
    <row r="24" spans="1:11" x14ac:dyDescent="0.45">
      <c r="A24" s="260"/>
      <c r="B24" s="136" t="s">
        <v>189</v>
      </c>
      <c r="C24" s="138"/>
      <c r="D24" s="140"/>
      <c r="E24" s="142"/>
      <c r="G24" s="260"/>
      <c r="H24" s="136" t="s">
        <v>189</v>
      </c>
      <c r="I24" s="145"/>
      <c r="J24" s="148"/>
      <c r="K24" s="151"/>
    </row>
    <row r="25" spans="1:11" x14ac:dyDescent="0.45">
      <c r="A25" s="259" t="s">
        <v>202</v>
      </c>
      <c r="B25" s="152" t="s">
        <v>105</v>
      </c>
      <c r="C25" s="138"/>
      <c r="D25" s="140"/>
      <c r="E25" s="142"/>
      <c r="G25" s="259" t="s">
        <v>202</v>
      </c>
      <c r="H25" s="152" t="s">
        <v>105</v>
      </c>
      <c r="I25" s="145"/>
      <c r="J25" s="148"/>
      <c r="K25" s="151"/>
    </row>
    <row r="26" spans="1:11" x14ac:dyDescent="0.45">
      <c r="A26" s="259"/>
      <c r="B26" s="152" t="s">
        <v>189</v>
      </c>
      <c r="C26" s="138"/>
      <c r="D26" s="140"/>
      <c r="E26" s="142"/>
      <c r="G26" s="259"/>
      <c r="H26" s="152" t="s">
        <v>189</v>
      </c>
      <c r="I26" s="145"/>
      <c r="J26" s="148"/>
      <c r="K26" s="151"/>
    </row>
    <row r="27" spans="1:11" x14ac:dyDescent="0.45">
      <c r="A27" s="260" t="s">
        <v>203</v>
      </c>
      <c r="B27" s="136" t="s">
        <v>105</v>
      </c>
      <c r="C27" s="138"/>
      <c r="D27" s="140"/>
      <c r="E27" s="142"/>
      <c r="G27" s="260" t="s">
        <v>203</v>
      </c>
      <c r="H27" s="136" t="s">
        <v>105</v>
      </c>
      <c r="I27" s="145"/>
      <c r="J27" s="148"/>
      <c r="K27" s="151"/>
    </row>
    <row r="28" spans="1:11" x14ac:dyDescent="0.45">
      <c r="A28" s="260"/>
      <c r="B28" s="136" t="s">
        <v>189</v>
      </c>
      <c r="C28" s="138"/>
      <c r="D28" s="140"/>
      <c r="E28" s="142"/>
      <c r="G28" s="260"/>
      <c r="H28" s="136" t="s">
        <v>189</v>
      </c>
      <c r="I28" s="145"/>
      <c r="J28" s="148"/>
      <c r="K28" s="151"/>
    </row>
    <row r="29" spans="1:11" x14ac:dyDescent="0.45">
      <c r="A29" s="255" t="s">
        <v>211</v>
      </c>
      <c r="B29" s="152" t="s">
        <v>104</v>
      </c>
      <c r="C29" s="138"/>
      <c r="D29" s="140"/>
      <c r="E29" s="142"/>
      <c r="G29" s="255" t="s">
        <v>211</v>
      </c>
      <c r="H29" s="152" t="s">
        <v>104</v>
      </c>
      <c r="I29" s="145"/>
      <c r="J29" s="148"/>
      <c r="K29" s="151"/>
    </row>
    <row r="30" spans="1:11" x14ac:dyDescent="0.45">
      <c r="A30" s="256"/>
      <c r="B30" s="152" t="s">
        <v>204</v>
      </c>
      <c r="C30" s="138"/>
      <c r="D30" s="140"/>
      <c r="E30" s="142"/>
      <c r="G30" s="256"/>
      <c r="H30" s="152" t="s">
        <v>204</v>
      </c>
      <c r="I30" s="145"/>
      <c r="J30" s="148"/>
      <c r="K30" s="151"/>
    </row>
    <row r="31" spans="1:11" x14ac:dyDescent="0.45">
      <c r="A31" s="257" t="s">
        <v>212</v>
      </c>
      <c r="B31" s="136" t="s">
        <v>104</v>
      </c>
      <c r="C31" s="138"/>
      <c r="D31" s="140"/>
      <c r="E31" s="142"/>
      <c r="G31" s="257" t="s">
        <v>212</v>
      </c>
      <c r="H31" s="136" t="s">
        <v>104</v>
      </c>
      <c r="I31" s="145"/>
      <c r="J31" s="148"/>
      <c r="K31" s="151"/>
    </row>
    <row r="32" spans="1:11" x14ac:dyDescent="0.45">
      <c r="A32" s="258"/>
      <c r="B32" s="136" t="s">
        <v>204</v>
      </c>
      <c r="C32" s="138"/>
      <c r="D32" s="140"/>
      <c r="E32" s="142"/>
      <c r="G32" s="258"/>
      <c r="H32" s="136" t="s">
        <v>204</v>
      </c>
      <c r="I32" s="145"/>
      <c r="J32" s="148"/>
      <c r="K32" s="151"/>
    </row>
    <row r="33" spans="1:11" x14ac:dyDescent="0.45">
      <c r="A33" s="255" t="s">
        <v>213</v>
      </c>
      <c r="B33" s="152" t="s">
        <v>104</v>
      </c>
      <c r="C33" s="138"/>
      <c r="D33" s="140"/>
      <c r="E33" s="142"/>
      <c r="G33" s="255" t="s">
        <v>213</v>
      </c>
      <c r="H33" s="152" t="s">
        <v>104</v>
      </c>
      <c r="I33" s="145"/>
      <c r="J33" s="148"/>
      <c r="K33" s="151"/>
    </row>
    <row r="34" spans="1:11" x14ac:dyDescent="0.45">
      <c r="A34" s="256"/>
      <c r="B34" s="152" t="s">
        <v>204</v>
      </c>
      <c r="C34" s="138"/>
      <c r="D34" s="140"/>
      <c r="E34" s="142"/>
      <c r="G34" s="256"/>
      <c r="H34" s="152" t="s">
        <v>204</v>
      </c>
      <c r="I34" s="145"/>
      <c r="J34" s="148"/>
      <c r="K34" s="151"/>
    </row>
    <row r="35" spans="1:11" x14ac:dyDescent="0.45">
      <c r="A35" s="257" t="s">
        <v>214</v>
      </c>
      <c r="B35" s="136" t="s">
        <v>104</v>
      </c>
      <c r="C35" s="138"/>
      <c r="D35" s="140"/>
      <c r="E35" s="142"/>
      <c r="G35" s="257" t="s">
        <v>214</v>
      </c>
      <c r="H35" s="136" t="s">
        <v>104</v>
      </c>
      <c r="I35" s="145"/>
      <c r="J35" s="148"/>
      <c r="K35" s="151"/>
    </row>
    <row r="36" spans="1:11" x14ac:dyDescent="0.45">
      <c r="A36" s="258"/>
      <c r="B36" s="136" t="s">
        <v>204</v>
      </c>
      <c r="C36" s="138"/>
      <c r="D36" s="140"/>
      <c r="E36" s="142"/>
      <c r="G36" s="258"/>
      <c r="H36" s="136" t="s">
        <v>204</v>
      </c>
      <c r="I36" s="145"/>
      <c r="J36" s="148"/>
      <c r="K36" s="151"/>
    </row>
    <row r="37" spans="1:11" x14ac:dyDescent="0.45">
      <c r="A37" s="259" t="s">
        <v>215</v>
      </c>
      <c r="B37" s="152" t="s">
        <v>104</v>
      </c>
      <c r="C37" s="138"/>
      <c r="D37" s="140"/>
      <c r="E37" s="142"/>
      <c r="G37" s="259" t="s">
        <v>215</v>
      </c>
      <c r="H37" s="152" t="s">
        <v>104</v>
      </c>
      <c r="I37" s="145"/>
      <c r="J37" s="148"/>
      <c r="K37" s="151"/>
    </row>
    <row r="38" spans="1:11" x14ac:dyDescent="0.45">
      <c r="A38" s="259"/>
      <c r="B38" s="152" t="s">
        <v>204</v>
      </c>
      <c r="C38" s="138"/>
      <c r="D38" s="140"/>
      <c r="E38" s="142"/>
      <c r="G38" s="259"/>
      <c r="H38" s="152" t="s">
        <v>204</v>
      </c>
      <c r="I38" s="145"/>
      <c r="J38" s="148"/>
      <c r="K38" s="151"/>
    </row>
    <row r="39" spans="1:11" x14ac:dyDescent="0.45">
      <c r="A39" s="260" t="s">
        <v>195</v>
      </c>
      <c r="B39" s="136" t="s">
        <v>104</v>
      </c>
      <c r="C39" s="138"/>
      <c r="D39" s="140"/>
      <c r="E39" s="142"/>
      <c r="G39" s="260" t="s">
        <v>195</v>
      </c>
      <c r="H39" s="136" t="s">
        <v>104</v>
      </c>
      <c r="I39" s="145"/>
      <c r="J39" s="148"/>
      <c r="K39" s="151"/>
    </row>
    <row r="40" spans="1:11" x14ac:dyDescent="0.45">
      <c r="A40" s="260"/>
      <c r="B40" s="136" t="s">
        <v>204</v>
      </c>
      <c r="C40" s="138"/>
      <c r="D40" s="140"/>
      <c r="E40" s="142"/>
      <c r="G40" s="260"/>
      <c r="H40" s="136" t="s">
        <v>204</v>
      </c>
      <c r="I40" s="145"/>
      <c r="J40" s="148"/>
      <c r="K40" s="151"/>
    </row>
    <row r="41" spans="1:11" x14ac:dyDescent="0.45">
      <c r="A41" s="259" t="s">
        <v>216</v>
      </c>
      <c r="B41" s="152" t="s">
        <v>104</v>
      </c>
      <c r="C41" s="138"/>
      <c r="D41" s="140"/>
      <c r="E41" s="142"/>
      <c r="G41" s="259" t="s">
        <v>216</v>
      </c>
      <c r="H41" s="152" t="s">
        <v>104</v>
      </c>
      <c r="I41" s="145"/>
      <c r="J41" s="148"/>
      <c r="K41" s="151"/>
    </row>
    <row r="42" spans="1:11" x14ac:dyDescent="0.45">
      <c r="A42" s="259"/>
      <c r="B42" s="152" t="s">
        <v>204</v>
      </c>
      <c r="C42" s="138"/>
      <c r="D42" s="140"/>
      <c r="E42" s="142"/>
      <c r="G42" s="259"/>
      <c r="H42" s="152" t="s">
        <v>204</v>
      </c>
      <c r="I42" s="145"/>
      <c r="J42" s="148"/>
      <c r="K42" s="151"/>
    </row>
    <row r="43" spans="1:11" x14ac:dyDescent="0.45">
      <c r="A43" s="260" t="s">
        <v>217</v>
      </c>
      <c r="B43" s="136" t="s">
        <v>104</v>
      </c>
      <c r="C43" s="138"/>
      <c r="D43" s="140"/>
      <c r="E43" s="142"/>
      <c r="G43" s="260" t="s">
        <v>217</v>
      </c>
      <c r="H43" s="136" t="s">
        <v>104</v>
      </c>
      <c r="I43" s="145"/>
      <c r="J43" s="148"/>
      <c r="K43" s="151"/>
    </row>
    <row r="44" spans="1:11" x14ac:dyDescent="0.45">
      <c r="A44" s="260"/>
      <c r="B44" s="136" t="s">
        <v>204</v>
      </c>
      <c r="C44" s="138"/>
      <c r="D44" s="140"/>
      <c r="E44" s="142"/>
      <c r="G44" s="260"/>
      <c r="H44" s="136" t="s">
        <v>204</v>
      </c>
      <c r="I44" s="145"/>
      <c r="J44" s="148"/>
      <c r="K44" s="151"/>
    </row>
    <row r="45" spans="1:11" x14ac:dyDescent="0.45">
      <c r="A45" s="252" t="s">
        <v>218</v>
      </c>
      <c r="B45" s="152" t="s">
        <v>104</v>
      </c>
      <c r="C45" s="138"/>
      <c r="D45" s="140"/>
      <c r="E45" s="142"/>
      <c r="G45" s="252" t="s">
        <v>218</v>
      </c>
      <c r="H45" s="152" t="s">
        <v>104</v>
      </c>
      <c r="I45" s="145"/>
      <c r="J45" s="148"/>
      <c r="K45" s="151"/>
    </row>
    <row r="46" spans="1:11" x14ac:dyDescent="0.45">
      <c r="A46" s="253"/>
      <c r="B46" s="152" t="s">
        <v>204</v>
      </c>
      <c r="C46" s="138"/>
      <c r="D46" s="140"/>
      <c r="E46" s="142"/>
      <c r="G46" s="253"/>
      <c r="H46" s="152" t="s">
        <v>204</v>
      </c>
      <c r="I46" s="145"/>
      <c r="J46" s="148"/>
      <c r="K46" s="151"/>
    </row>
    <row r="47" spans="1:11" x14ac:dyDescent="0.45">
      <c r="A47" s="254" t="s">
        <v>197</v>
      </c>
      <c r="B47" s="136" t="s">
        <v>104</v>
      </c>
      <c r="C47" s="138"/>
      <c r="D47" s="140"/>
      <c r="E47" s="142"/>
      <c r="G47" s="254" t="s">
        <v>197</v>
      </c>
      <c r="H47" s="136" t="s">
        <v>104</v>
      </c>
      <c r="I47" s="145"/>
      <c r="J47" s="148"/>
      <c r="K47" s="151"/>
    </row>
    <row r="48" spans="1:11" x14ac:dyDescent="0.45">
      <c r="A48" s="254"/>
      <c r="B48" s="136" t="s">
        <v>204</v>
      </c>
      <c r="C48" s="138"/>
      <c r="D48" s="140"/>
      <c r="E48" s="142"/>
      <c r="G48" s="254"/>
      <c r="H48" s="136" t="s">
        <v>204</v>
      </c>
      <c r="I48" s="145"/>
      <c r="J48" s="148"/>
      <c r="K48" s="151"/>
    </row>
    <row r="49" spans="1:11" ht="33.75" customHeight="1" x14ac:dyDescent="0.45">
      <c r="A49" s="249" t="s">
        <v>161</v>
      </c>
      <c r="B49" s="250"/>
      <c r="C49" s="250"/>
      <c r="D49" s="250"/>
      <c r="E49" s="251"/>
      <c r="G49" s="249" t="s">
        <v>206</v>
      </c>
      <c r="H49" s="250"/>
      <c r="I49" s="250"/>
      <c r="J49" s="250"/>
      <c r="K49" s="251"/>
    </row>
  </sheetData>
  <mergeCells count="50">
    <mergeCell ref="G45:G46"/>
    <mergeCell ref="G47:G48"/>
    <mergeCell ref="A37:A38"/>
    <mergeCell ref="A39:A40"/>
    <mergeCell ref="A41:A42"/>
    <mergeCell ref="A43:A44"/>
    <mergeCell ref="G3:G4"/>
    <mergeCell ref="G5:G6"/>
    <mergeCell ref="G7:G8"/>
    <mergeCell ref="G9:G10"/>
    <mergeCell ref="G11:G12"/>
    <mergeCell ref="G13:G14"/>
    <mergeCell ref="G15:G16"/>
    <mergeCell ref="G17:G18"/>
    <mergeCell ref="G19:G20"/>
    <mergeCell ref="G21:G22"/>
    <mergeCell ref="G23:G24"/>
    <mergeCell ref="G25:G26"/>
    <mergeCell ref="A31:A32"/>
    <mergeCell ref="A33:A34"/>
    <mergeCell ref="A35:A36"/>
    <mergeCell ref="A25:A26"/>
    <mergeCell ref="A27:A28"/>
    <mergeCell ref="G27:G28"/>
    <mergeCell ref="A17:A18"/>
    <mergeCell ref="A19:A20"/>
    <mergeCell ref="A21:A22"/>
    <mergeCell ref="A23:A24"/>
    <mergeCell ref="A29:A30"/>
    <mergeCell ref="A7:A8"/>
    <mergeCell ref="A9:A10"/>
    <mergeCell ref="A11:A12"/>
    <mergeCell ref="A13:A14"/>
    <mergeCell ref="A15:A16"/>
    <mergeCell ref="A1:E1"/>
    <mergeCell ref="G1:K1"/>
    <mergeCell ref="A49:E49"/>
    <mergeCell ref="G49:K49"/>
    <mergeCell ref="A45:A46"/>
    <mergeCell ref="A47:A48"/>
    <mergeCell ref="G29:G30"/>
    <mergeCell ref="G31:G32"/>
    <mergeCell ref="G33:G34"/>
    <mergeCell ref="G35:G36"/>
    <mergeCell ref="G37:G38"/>
    <mergeCell ref="G39:G40"/>
    <mergeCell ref="G41:G42"/>
    <mergeCell ref="G43:G44"/>
    <mergeCell ref="A3:A4"/>
    <mergeCell ref="A5:A6"/>
  </mergeCells>
  <printOptions horizontalCentered="1"/>
  <pageMargins left="0.2" right="0.2" top="0.75" bottom="0.75" header="0.3" footer="0.3"/>
  <pageSetup scale="77"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40"/>
  <sheetViews>
    <sheetView zoomScale="90" zoomScaleNormal="90" zoomScaleSheetLayoutView="100" workbookViewId="0">
      <selection activeCell="E81" sqref="E81:G81"/>
    </sheetView>
  </sheetViews>
  <sheetFormatPr defaultColWidth="9.1796875" defaultRowHeight="16.5" x14ac:dyDescent="0.35"/>
  <cols>
    <col min="1" max="3" width="20.7265625" style="111" customWidth="1"/>
    <col min="4" max="4" width="9.1796875" style="111"/>
    <col min="5" max="7" width="20.7265625" style="111" customWidth="1"/>
    <col min="8" max="8" width="17.26953125" style="111" customWidth="1"/>
    <col min="9" max="9" width="24.26953125" style="111" customWidth="1"/>
    <col min="10" max="16384" width="9.1796875" style="111"/>
  </cols>
  <sheetData>
    <row r="1" spans="1:14" ht="59.25" customHeight="1" x14ac:dyDescent="0.35">
      <c r="A1" s="264" t="s">
        <v>239</v>
      </c>
      <c r="B1" s="265"/>
      <c r="C1" s="266"/>
      <c r="E1" s="264" t="s">
        <v>240</v>
      </c>
      <c r="F1" s="265"/>
      <c r="G1" s="266"/>
      <c r="J1"/>
      <c r="K1"/>
      <c r="L1"/>
      <c r="M1"/>
    </row>
    <row r="2" spans="1:14" ht="15" customHeight="1" x14ac:dyDescent="0.35">
      <c r="A2" s="76"/>
      <c r="B2" s="77"/>
      <c r="C2" s="78"/>
      <c r="E2" s="76"/>
      <c r="F2" s="77"/>
      <c r="G2" s="78"/>
      <c r="J2"/>
      <c r="K2"/>
      <c r="L2"/>
      <c r="M2"/>
    </row>
    <row r="3" spans="1:14" ht="15" customHeight="1" x14ac:dyDescent="0.35">
      <c r="A3" s="267" t="s">
        <v>241</v>
      </c>
      <c r="B3" s="268"/>
      <c r="C3" s="269"/>
      <c r="D3" s="71"/>
      <c r="E3" s="267" t="s">
        <v>242</v>
      </c>
      <c r="F3" s="268"/>
      <c r="G3" s="269"/>
      <c r="H3" s="71"/>
      <c r="I3" s="71"/>
      <c r="J3" s="71"/>
      <c r="K3" s="71"/>
      <c r="L3" s="71"/>
      <c r="M3" s="71"/>
      <c r="N3" s="71"/>
    </row>
    <row r="4" spans="1:14" ht="15" customHeight="1" x14ac:dyDescent="0.35">
      <c r="A4" s="72" t="s">
        <v>39</v>
      </c>
      <c r="B4" s="73" t="s">
        <v>38</v>
      </c>
      <c r="C4" s="74" t="s">
        <v>37</v>
      </c>
      <c r="D4" s="71"/>
      <c r="E4" s="72" t="s">
        <v>39</v>
      </c>
      <c r="F4" s="73" t="s">
        <v>38</v>
      </c>
      <c r="G4" s="74" t="s">
        <v>37</v>
      </c>
      <c r="H4" s="71"/>
      <c r="I4" s="71"/>
      <c r="J4" s="71"/>
      <c r="K4" s="71"/>
      <c r="L4" s="71"/>
      <c r="M4" s="71"/>
      <c r="N4" s="71"/>
    </row>
    <row r="5" spans="1:14" ht="15" customHeight="1" x14ac:dyDescent="0.35">
      <c r="A5" s="75" t="s">
        <v>191</v>
      </c>
      <c r="B5" s="122"/>
      <c r="C5" s="123"/>
      <c r="D5" s="71"/>
      <c r="E5" s="75" t="s">
        <v>191</v>
      </c>
      <c r="F5" s="122"/>
      <c r="G5" s="123"/>
      <c r="H5" s="71"/>
      <c r="I5" s="71"/>
      <c r="J5" s="71"/>
      <c r="K5" s="71"/>
      <c r="L5" s="71"/>
      <c r="M5" s="71"/>
      <c r="N5" s="71"/>
    </row>
    <row r="6" spans="1:14" ht="15" customHeight="1" x14ac:dyDescent="0.35">
      <c r="A6" s="154" t="s">
        <v>192</v>
      </c>
      <c r="B6" s="155"/>
      <c r="C6" s="156"/>
      <c r="D6" s="71"/>
      <c r="E6" s="154" t="s">
        <v>192</v>
      </c>
      <c r="F6" s="155"/>
      <c r="G6" s="156"/>
      <c r="H6" s="71"/>
      <c r="I6" s="71"/>
      <c r="J6" s="71"/>
      <c r="K6" s="71"/>
      <c r="L6" s="71"/>
      <c r="M6" s="71"/>
      <c r="N6" s="71"/>
    </row>
    <row r="7" spans="1:14" ht="15" customHeight="1" x14ac:dyDescent="0.35">
      <c r="A7" s="75" t="s">
        <v>193</v>
      </c>
      <c r="B7" s="122"/>
      <c r="C7" s="123"/>
      <c r="D7" s="71"/>
      <c r="E7" s="75" t="s">
        <v>193</v>
      </c>
      <c r="F7" s="122"/>
      <c r="G7" s="123"/>
      <c r="H7" s="71"/>
      <c r="I7" s="71"/>
      <c r="J7" s="71"/>
      <c r="K7" s="71"/>
      <c r="L7" s="71"/>
      <c r="M7" s="71"/>
      <c r="N7" s="71"/>
    </row>
    <row r="8" spans="1:14" ht="15" customHeight="1" x14ac:dyDescent="0.35">
      <c r="A8" s="154" t="s">
        <v>194</v>
      </c>
      <c r="B8" s="155"/>
      <c r="C8" s="156"/>
      <c r="D8" s="71"/>
      <c r="E8" s="154" t="s">
        <v>194</v>
      </c>
      <c r="F8" s="155"/>
      <c r="G8" s="156"/>
      <c r="H8" s="71"/>
      <c r="I8" s="71"/>
      <c r="J8" s="71"/>
      <c r="K8" s="71"/>
      <c r="L8" s="71"/>
      <c r="M8" s="71"/>
      <c r="N8" s="71"/>
    </row>
    <row r="9" spans="1:14" ht="15" customHeight="1" x14ac:dyDescent="0.35">
      <c r="A9" s="75" t="s">
        <v>195</v>
      </c>
      <c r="B9" s="122"/>
      <c r="C9" s="123"/>
      <c r="D9" s="71"/>
      <c r="E9" s="75" t="s">
        <v>195</v>
      </c>
      <c r="F9" s="122"/>
      <c r="G9" s="123"/>
      <c r="H9" s="71"/>
      <c r="I9" s="71"/>
      <c r="J9" s="71"/>
      <c r="K9" s="71"/>
      <c r="L9" s="71"/>
      <c r="M9" s="71"/>
      <c r="N9" s="71"/>
    </row>
    <row r="10" spans="1:14" ht="15" customHeight="1" x14ac:dyDescent="0.35">
      <c r="A10" s="154" t="s">
        <v>196</v>
      </c>
      <c r="B10" s="155"/>
      <c r="C10" s="156"/>
      <c r="D10" s="71"/>
      <c r="E10" s="154" t="s">
        <v>196</v>
      </c>
      <c r="F10" s="155"/>
      <c r="G10" s="156"/>
      <c r="H10" s="71"/>
      <c r="I10" s="71"/>
      <c r="J10" s="71"/>
      <c r="K10" s="71"/>
      <c r="L10" s="71"/>
      <c r="M10" s="71"/>
      <c r="N10" s="71"/>
    </row>
    <row r="11" spans="1:14" ht="15" customHeight="1" x14ac:dyDescent="0.35">
      <c r="A11" s="75" t="s">
        <v>197</v>
      </c>
      <c r="B11" s="122"/>
      <c r="C11" s="123"/>
      <c r="D11" s="71"/>
      <c r="E11" s="75" t="s">
        <v>197</v>
      </c>
      <c r="F11" s="122"/>
      <c r="G11" s="123"/>
      <c r="H11" s="71"/>
      <c r="I11" s="71"/>
      <c r="J11" s="71"/>
      <c r="K11" s="71"/>
      <c r="L11" s="71"/>
      <c r="M11" s="71"/>
      <c r="N11" s="71"/>
    </row>
    <row r="12" spans="1:14" ht="15" customHeight="1" x14ac:dyDescent="0.35">
      <c r="A12" s="154" t="s">
        <v>198</v>
      </c>
      <c r="B12" s="155"/>
      <c r="C12" s="156"/>
      <c r="D12" s="71"/>
      <c r="E12" s="154" t="s">
        <v>198</v>
      </c>
      <c r="F12" s="155"/>
      <c r="G12" s="156"/>
      <c r="H12" s="71"/>
      <c r="I12" s="71"/>
      <c r="J12" s="71"/>
      <c r="K12" s="71"/>
      <c r="L12" s="71"/>
      <c r="M12" s="71"/>
      <c r="N12" s="71"/>
    </row>
    <row r="13" spans="1:14" ht="15" customHeight="1" x14ac:dyDescent="0.35">
      <c r="A13" s="75" t="s">
        <v>199</v>
      </c>
      <c r="B13" s="122"/>
      <c r="C13" s="123"/>
      <c r="D13" s="71"/>
      <c r="E13" s="75" t="s">
        <v>199</v>
      </c>
      <c r="F13" s="122"/>
      <c r="G13" s="123"/>
      <c r="H13" s="71"/>
      <c r="I13" s="71"/>
      <c r="J13" s="71"/>
      <c r="K13" s="71"/>
      <c r="L13" s="71"/>
      <c r="M13" s="71"/>
      <c r="N13" s="71"/>
    </row>
    <row r="14" spans="1:14" ht="15" customHeight="1" x14ac:dyDescent="0.35">
      <c r="A14" s="157" t="s">
        <v>200</v>
      </c>
      <c r="B14" s="155"/>
      <c r="C14" s="156"/>
      <c r="D14" s="71"/>
      <c r="E14" s="157" t="s">
        <v>200</v>
      </c>
      <c r="F14" s="155"/>
      <c r="G14" s="156"/>
      <c r="H14" s="71"/>
      <c r="I14" s="71"/>
      <c r="J14" s="71"/>
      <c r="K14" s="71"/>
      <c r="L14" s="71"/>
      <c r="M14" s="71"/>
      <c r="N14" s="71"/>
    </row>
    <row r="15" spans="1:14" ht="15" customHeight="1" x14ac:dyDescent="0.35">
      <c r="A15" s="153" t="s">
        <v>201</v>
      </c>
      <c r="B15" s="122"/>
      <c r="C15" s="123"/>
      <c r="D15" s="71"/>
      <c r="E15" s="153" t="s">
        <v>201</v>
      </c>
      <c r="F15" s="122"/>
      <c r="G15" s="123"/>
      <c r="H15" s="71"/>
      <c r="I15" s="71"/>
      <c r="J15" s="71"/>
      <c r="K15" s="71"/>
      <c r="L15" s="71"/>
      <c r="M15" s="71"/>
      <c r="N15" s="71"/>
    </row>
    <row r="16" spans="1:14" ht="15" customHeight="1" x14ac:dyDescent="0.35">
      <c r="A16" s="157" t="s">
        <v>202</v>
      </c>
      <c r="B16" s="155"/>
      <c r="C16" s="156"/>
      <c r="D16" s="71"/>
      <c r="E16" s="157" t="s">
        <v>202</v>
      </c>
      <c r="F16" s="155"/>
      <c r="G16" s="156"/>
      <c r="H16" s="71"/>
      <c r="I16" s="71"/>
      <c r="J16" s="71"/>
      <c r="K16" s="71"/>
      <c r="L16" s="71"/>
      <c r="M16" s="71"/>
      <c r="N16" s="71"/>
    </row>
    <row r="17" spans="1:14" ht="15" customHeight="1" x14ac:dyDescent="0.35">
      <c r="A17" s="153" t="s">
        <v>203</v>
      </c>
      <c r="B17" s="122"/>
      <c r="C17" s="123"/>
      <c r="D17" s="71"/>
      <c r="E17" s="153" t="s">
        <v>203</v>
      </c>
      <c r="F17" s="122"/>
      <c r="G17" s="123"/>
      <c r="H17" s="71"/>
      <c r="I17" s="71"/>
      <c r="J17" s="71"/>
      <c r="K17" s="71"/>
      <c r="L17" s="71"/>
      <c r="M17" s="71"/>
      <c r="N17" s="71"/>
    </row>
    <row r="18" spans="1:14" ht="15" customHeight="1" x14ac:dyDescent="0.35">
      <c r="A18" s="157" t="s">
        <v>171</v>
      </c>
      <c r="B18" s="155"/>
      <c r="C18" s="156"/>
      <c r="D18" s="71"/>
      <c r="E18" s="157" t="s">
        <v>171</v>
      </c>
      <c r="F18" s="155"/>
      <c r="G18" s="156"/>
      <c r="H18" s="71"/>
      <c r="I18" s="71"/>
      <c r="J18" s="71"/>
      <c r="K18" s="71"/>
      <c r="L18" s="71"/>
      <c r="M18" s="71"/>
      <c r="N18" s="71"/>
    </row>
    <row r="19" spans="1:14" ht="15" customHeight="1" x14ac:dyDescent="0.35">
      <c r="A19" s="153" t="s">
        <v>205</v>
      </c>
      <c r="B19" s="122"/>
      <c r="C19" s="123"/>
      <c r="D19" s="71"/>
      <c r="E19" s="153" t="s">
        <v>205</v>
      </c>
      <c r="F19" s="122"/>
      <c r="G19" s="123"/>
      <c r="H19" s="71"/>
      <c r="I19" s="71"/>
      <c r="J19" s="71"/>
      <c r="K19" s="71"/>
      <c r="L19" s="71"/>
      <c r="M19" s="71"/>
      <c r="N19" s="71"/>
    </row>
    <row r="20" spans="1:14" x14ac:dyDescent="0.35">
      <c r="A20" s="157" t="s">
        <v>221</v>
      </c>
      <c r="B20" s="187"/>
      <c r="C20" s="189"/>
      <c r="E20" s="157" t="s">
        <v>221</v>
      </c>
      <c r="F20" s="187"/>
      <c r="G20" s="189"/>
    </row>
    <row r="21" spans="1:14" ht="15" customHeight="1" x14ac:dyDescent="0.35">
      <c r="A21" s="153" t="s">
        <v>222</v>
      </c>
      <c r="B21" s="122"/>
      <c r="C21" s="123"/>
      <c r="D21" s="71"/>
      <c r="E21" s="153" t="s">
        <v>222</v>
      </c>
      <c r="F21" s="122"/>
      <c r="G21" s="123"/>
      <c r="H21" s="71"/>
      <c r="I21" s="71"/>
      <c r="J21" s="71"/>
      <c r="K21" s="71"/>
      <c r="L21" s="71"/>
      <c r="M21" s="71"/>
      <c r="N21" s="71"/>
    </row>
    <row r="22" spans="1:14" ht="15" customHeight="1" x14ac:dyDescent="0.35">
      <c r="A22" s="157" t="s">
        <v>223</v>
      </c>
      <c r="B22" s="155"/>
      <c r="C22" s="156"/>
      <c r="D22" s="71"/>
      <c r="E22" s="157" t="s">
        <v>223</v>
      </c>
      <c r="F22" s="155"/>
      <c r="G22" s="156"/>
      <c r="H22" s="71"/>
      <c r="I22" s="71"/>
      <c r="J22" s="71"/>
      <c r="K22" s="71"/>
      <c r="L22" s="71"/>
      <c r="M22" s="71"/>
      <c r="N22" s="71"/>
    </row>
    <row r="23" spans="1:14" ht="15" customHeight="1" x14ac:dyDescent="0.35">
      <c r="A23" s="153" t="s">
        <v>224</v>
      </c>
      <c r="B23" s="122"/>
      <c r="C23" s="123"/>
      <c r="D23" s="71"/>
      <c r="E23" s="153" t="s">
        <v>224</v>
      </c>
      <c r="F23" s="122"/>
      <c r="G23" s="123"/>
      <c r="H23" s="71"/>
      <c r="I23" s="71"/>
      <c r="J23" s="71"/>
      <c r="K23" s="71"/>
      <c r="L23" s="71"/>
      <c r="M23" s="71"/>
      <c r="N23" s="71"/>
    </row>
    <row r="24" spans="1:14" ht="15" customHeight="1" x14ac:dyDescent="0.35">
      <c r="A24" s="157" t="s">
        <v>225</v>
      </c>
      <c r="B24" s="155"/>
      <c r="C24" s="156"/>
      <c r="D24" s="71"/>
      <c r="E24" s="157" t="s">
        <v>225</v>
      </c>
      <c r="F24" s="155"/>
      <c r="G24" s="156"/>
      <c r="H24" s="71"/>
      <c r="I24" s="71"/>
      <c r="J24" s="71"/>
      <c r="K24" s="71"/>
      <c r="L24" s="71"/>
      <c r="M24" s="71"/>
      <c r="N24" s="71"/>
    </row>
    <row r="25" spans="1:14" ht="15" customHeight="1" x14ac:dyDescent="0.35">
      <c r="A25" s="190" t="s">
        <v>226</v>
      </c>
      <c r="B25" s="188"/>
      <c r="C25" s="191"/>
      <c r="D25" s="71"/>
      <c r="E25" s="190" t="s">
        <v>226</v>
      </c>
      <c r="F25" s="188"/>
      <c r="G25" s="191"/>
      <c r="H25" s="71"/>
      <c r="I25" s="71"/>
      <c r="J25" s="71"/>
      <c r="K25" s="71"/>
      <c r="L25" s="71"/>
      <c r="M25" s="71"/>
      <c r="N25" s="71"/>
    </row>
    <row r="26" spans="1:14" ht="15" customHeight="1" x14ac:dyDescent="0.35">
      <c r="A26" s="157" t="s">
        <v>172</v>
      </c>
      <c r="B26" s="155"/>
      <c r="C26" s="156"/>
      <c r="D26" s="71"/>
      <c r="E26" s="157" t="s">
        <v>172</v>
      </c>
      <c r="F26" s="155"/>
      <c r="G26" s="156"/>
      <c r="H26" s="71"/>
      <c r="I26" s="71"/>
      <c r="J26" s="71"/>
      <c r="K26" s="71"/>
      <c r="L26" s="71"/>
      <c r="M26" s="71"/>
      <c r="N26" s="71"/>
    </row>
    <row r="27" spans="1:14" ht="15" customHeight="1" x14ac:dyDescent="0.35">
      <c r="A27" s="153" t="s">
        <v>227</v>
      </c>
      <c r="B27" s="122"/>
      <c r="C27" s="123"/>
      <c r="D27" s="71"/>
      <c r="E27" s="153" t="s">
        <v>227</v>
      </c>
      <c r="F27" s="122"/>
      <c r="G27" s="123"/>
      <c r="H27" s="71"/>
      <c r="I27" s="71"/>
      <c r="J27" s="71"/>
      <c r="K27" s="71"/>
      <c r="L27" s="71"/>
      <c r="M27" s="71"/>
      <c r="N27" s="71"/>
    </row>
    <row r="28" spans="1:14" ht="15" customHeight="1" x14ac:dyDescent="0.35">
      <c r="A28" s="79"/>
      <c r="B28" s="80"/>
      <c r="C28" s="81"/>
      <c r="D28" s="71"/>
      <c r="E28" s="79"/>
      <c r="F28" s="80"/>
      <c r="G28" s="81"/>
      <c r="H28" s="71"/>
      <c r="I28" s="71"/>
      <c r="J28" s="71"/>
      <c r="K28" s="71"/>
      <c r="L28" s="71"/>
      <c r="M28" s="71"/>
      <c r="N28" s="71"/>
    </row>
    <row r="29" spans="1:14" ht="15" customHeight="1" x14ac:dyDescent="0.35">
      <c r="A29" s="267" t="s">
        <v>243</v>
      </c>
      <c r="B29" s="268"/>
      <c r="C29" s="269"/>
      <c r="D29" s="71"/>
      <c r="E29" s="267" t="s">
        <v>244</v>
      </c>
      <c r="F29" s="268"/>
      <c r="G29" s="269"/>
      <c r="H29" s="71"/>
      <c r="I29" s="71"/>
      <c r="J29" s="71"/>
      <c r="K29" s="71"/>
      <c r="L29" s="71"/>
      <c r="M29" s="71"/>
      <c r="N29" s="71"/>
    </row>
    <row r="30" spans="1:14" ht="15" customHeight="1" x14ac:dyDescent="0.35">
      <c r="A30" s="72" t="s">
        <v>39</v>
      </c>
      <c r="B30" s="73" t="s">
        <v>38</v>
      </c>
      <c r="C30" s="74" t="s">
        <v>37</v>
      </c>
      <c r="D30" s="71"/>
      <c r="E30" s="72" t="s">
        <v>39</v>
      </c>
      <c r="F30" s="73" t="s">
        <v>38</v>
      </c>
      <c r="G30" s="74" t="s">
        <v>37</v>
      </c>
      <c r="H30" s="71"/>
      <c r="I30" s="71"/>
      <c r="J30" s="71"/>
      <c r="K30" s="71"/>
      <c r="L30" s="71"/>
      <c r="M30" s="71"/>
      <c r="N30" s="71"/>
    </row>
    <row r="31" spans="1:14" ht="15" customHeight="1" x14ac:dyDescent="0.35">
      <c r="A31" s="75" t="s">
        <v>191</v>
      </c>
      <c r="B31" s="122"/>
      <c r="C31" s="123"/>
      <c r="D31" s="71"/>
      <c r="E31" s="75" t="s">
        <v>191</v>
      </c>
      <c r="F31" s="122"/>
      <c r="G31" s="123"/>
      <c r="H31" s="71"/>
      <c r="I31" s="71"/>
      <c r="J31" s="71"/>
      <c r="K31" s="71"/>
      <c r="L31" s="71"/>
      <c r="M31" s="71"/>
      <c r="N31" s="71"/>
    </row>
    <row r="32" spans="1:14" ht="15" customHeight="1" x14ac:dyDescent="0.35">
      <c r="A32" s="154" t="s">
        <v>192</v>
      </c>
      <c r="B32" s="155"/>
      <c r="C32" s="156"/>
      <c r="D32" s="71"/>
      <c r="E32" s="154" t="s">
        <v>192</v>
      </c>
      <c r="F32" s="155"/>
      <c r="G32" s="156"/>
      <c r="H32" s="71"/>
      <c r="I32" s="71"/>
      <c r="J32" s="71"/>
      <c r="K32" s="71"/>
      <c r="L32" s="71"/>
      <c r="M32" s="71"/>
      <c r="N32" s="71"/>
    </row>
    <row r="33" spans="1:14" ht="15" customHeight="1" x14ac:dyDescent="0.35">
      <c r="A33" s="75" t="s">
        <v>193</v>
      </c>
      <c r="B33" s="122"/>
      <c r="C33" s="123"/>
      <c r="D33" s="71"/>
      <c r="E33" s="75" t="s">
        <v>193</v>
      </c>
      <c r="F33" s="122"/>
      <c r="G33" s="123"/>
      <c r="H33" s="71"/>
      <c r="I33" s="71"/>
      <c r="J33" s="71"/>
      <c r="K33" s="71"/>
      <c r="L33" s="71"/>
      <c r="M33" s="71"/>
      <c r="N33" s="71"/>
    </row>
    <row r="34" spans="1:14" ht="15" customHeight="1" x14ac:dyDescent="0.35">
      <c r="A34" s="154" t="s">
        <v>194</v>
      </c>
      <c r="B34" s="155"/>
      <c r="C34" s="156"/>
      <c r="D34" s="71"/>
      <c r="E34" s="154" t="s">
        <v>194</v>
      </c>
      <c r="F34" s="155"/>
      <c r="G34" s="156"/>
      <c r="H34" s="71"/>
      <c r="I34" s="71"/>
      <c r="J34" s="71"/>
      <c r="K34" s="71"/>
      <c r="L34" s="71"/>
      <c r="M34" s="71"/>
      <c r="N34" s="71"/>
    </row>
    <row r="35" spans="1:14" ht="15" customHeight="1" x14ac:dyDescent="0.35">
      <c r="A35" s="75" t="s">
        <v>195</v>
      </c>
      <c r="B35" s="122"/>
      <c r="C35" s="123"/>
      <c r="D35" s="71"/>
      <c r="E35" s="75" t="s">
        <v>195</v>
      </c>
      <c r="F35" s="122"/>
      <c r="G35" s="123"/>
      <c r="H35" s="71"/>
      <c r="I35" s="71"/>
      <c r="J35" s="71"/>
      <c r="K35" s="71"/>
      <c r="L35" s="71"/>
      <c r="M35" s="71"/>
      <c r="N35" s="71"/>
    </row>
    <row r="36" spans="1:14" ht="15" customHeight="1" x14ac:dyDescent="0.35">
      <c r="A36" s="154" t="s">
        <v>196</v>
      </c>
      <c r="B36" s="155"/>
      <c r="C36" s="156"/>
      <c r="D36" s="71"/>
      <c r="E36" s="154" t="s">
        <v>196</v>
      </c>
      <c r="F36" s="155"/>
      <c r="G36" s="156"/>
      <c r="H36" s="71"/>
      <c r="I36" s="71"/>
      <c r="J36" s="71"/>
      <c r="K36" s="71"/>
      <c r="L36" s="71"/>
      <c r="M36" s="71"/>
      <c r="N36" s="71"/>
    </row>
    <row r="37" spans="1:14" ht="15" customHeight="1" x14ac:dyDescent="0.35">
      <c r="A37" s="75" t="s">
        <v>197</v>
      </c>
      <c r="B37" s="122"/>
      <c r="C37" s="123"/>
      <c r="D37" s="71"/>
      <c r="E37" s="75" t="s">
        <v>197</v>
      </c>
      <c r="F37" s="122"/>
      <c r="G37" s="123"/>
      <c r="H37" s="71"/>
      <c r="I37" s="71"/>
      <c r="J37" s="71"/>
      <c r="K37" s="71"/>
      <c r="L37" s="71"/>
      <c r="M37" s="71"/>
      <c r="N37" s="71"/>
    </row>
    <row r="38" spans="1:14" ht="15" customHeight="1" x14ac:dyDescent="0.35">
      <c r="A38" s="154" t="s">
        <v>198</v>
      </c>
      <c r="B38" s="155"/>
      <c r="C38" s="156"/>
      <c r="D38" s="71"/>
      <c r="E38" s="154" t="s">
        <v>198</v>
      </c>
      <c r="F38" s="155"/>
      <c r="G38" s="156"/>
      <c r="H38" s="71"/>
      <c r="I38" s="71"/>
      <c r="J38" s="71"/>
      <c r="K38" s="71"/>
      <c r="L38" s="71"/>
      <c r="M38" s="71"/>
      <c r="N38" s="71"/>
    </row>
    <row r="39" spans="1:14" ht="15" customHeight="1" x14ac:dyDescent="0.35">
      <c r="A39" s="75" t="s">
        <v>199</v>
      </c>
      <c r="B39" s="122"/>
      <c r="C39" s="123"/>
      <c r="D39" s="71"/>
      <c r="E39" s="75" t="s">
        <v>199</v>
      </c>
      <c r="F39" s="122"/>
      <c r="G39" s="123"/>
      <c r="H39" s="71"/>
      <c r="I39" s="71"/>
      <c r="J39" s="71"/>
      <c r="K39" s="71"/>
      <c r="L39" s="71"/>
      <c r="M39" s="71"/>
      <c r="N39" s="71"/>
    </row>
    <row r="40" spans="1:14" ht="15" customHeight="1" x14ac:dyDescent="0.35">
      <c r="A40" s="157" t="s">
        <v>200</v>
      </c>
      <c r="B40" s="155"/>
      <c r="C40" s="156"/>
      <c r="D40" s="71"/>
      <c r="E40" s="157" t="s">
        <v>200</v>
      </c>
      <c r="F40" s="155"/>
      <c r="G40" s="156"/>
      <c r="H40" s="71"/>
      <c r="I40" s="71"/>
      <c r="J40" s="71"/>
      <c r="K40" s="71"/>
      <c r="L40" s="71"/>
      <c r="M40" s="71"/>
      <c r="N40" s="71"/>
    </row>
    <row r="41" spans="1:14" ht="15" customHeight="1" x14ac:dyDescent="0.35">
      <c r="A41" s="153" t="s">
        <v>201</v>
      </c>
      <c r="B41" s="122"/>
      <c r="C41" s="123"/>
      <c r="D41" s="71"/>
      <c r="E41" s="153" t="s">
        <v>201</v>
      </c>
      <c r="F41" s="122"/>
      <c r="G41" s="123"/>
      <c r="H41" s="71"/>
      <c r="I41" s="71"/>
      <c r="J41" s="71"/>
      <c r="K41" s="71"/>
      <c r="L41" s="71"/>
      <c r="M41" s="71"/>
      <c r="N41" s="71"/>
    </row>
    <row r="42" spans="1:14" ht="15" customHeight="1" x14ac:dyDescent="0.35">
      <c r="A42" s="157" t="s">
        <v>202</v>
      </c>
      <c r="B42" s="155"/>
      <c r="C42" s="156"/>
      <c r="D42" s="71"/>
      <c r="E42" s="157" t="s">
        <v>202</v>
      </c>
      <c r="F42" s="155"/>
      <c r="G42" s="156"/>
      <c r="H42" s="71"/>
      <c r="I42" s="71"/>
      <c r="J42" s="71"/>
      <c r="K42" s="71"/>
      <c r="L42" s="71"/>
      <c r="M42" s="71"/>
      <c r="N42" s="71"/>
    </row>
    <row r="43" spans="1:14" ht="15" customHeight="1" x14ac:dyDescent="0.35">
      <c r="A43" s="153" t="s">
        <v>203</v>
      </c>
      <c r="B43" s="122"/>
      <c r="C43" s="123"/>
      <c r="D43" s="71"/>
      <c r="E43" s="153" t="s">
        <v>203</v>
      </c>
      <c r="F43" s="122"/>
      <c r="G43" s="123"/>
      <c r="H43" s="71"/>
      <c r="I43" s="71"/>
      <c r="J43" s="71"/>
      <c r="K43" s="71"/>
      <c r="L43" s="71"/>
      <c r="M43" s="71"/>
      <c r="N43" s="71"/>
    </row>
    <row r="44" spans="1:14" ht="15" customHeight="1" x14ac:dyDescent="0.35">
      <c r="A44" s="157" t="s">
        <v>171</v>
      </c>
      <c r="B44" s="155"/>
      <c r="C44" s="156"/>
      <c r="D44" s="71"/>
      <c r="E44" s="157" t="s">
        <v>171</v>
      </c>
      <c r="F44" s="155"/>
      <c r="G44" s="156"/>
      <c r="H44" s="71"/>
      <c r="I44" s="71"/>
      <c r="J44" s="71"/>
      <c r="K44" s="71"/>
      <c r="L44" s="71"/>
      <c r="M44" s="71"/>
      <c r="N44" s="71"/>
    </row>
    <row r="45" spans="1:14" ht="15" customHeight="1" x14ac:dyDescent="0.35">
      <c r="A45" s="153" t="s">
        <v>205</v>
      </c>
      <c r="B45" s="122"/>
      <c r="C45" s="123"/>
      <c r="D45" s="71"/>
      <c r="E45" s="153" t="s">
        <v>205</v>
      </c>
      <c r="F45" s="122"/>
      <c r="G45" s="123"/>
      <c r="H45" s="71"/>
      <c r="I45" s="71"/>
      <c r="J45" s="71"/>
      <c r="K45" s="71"/>
      <c r="L45" s="71"/>
      <c r="M45" s="71"/>
      <c r="N45" s="71"/>
    </row>
    <row r="46" spans="1:14" ht="15" customHeight="1" x14ac:dyDescent="0.35">
      <c r="A46" s="157" t="s">
        <v>221</v>
      </c>
      <c r="B46" s="187"/>
      <c r="C46" s="189"/>
      <c r="D46" s="71"/>
      <c r="E46" s="157" t="s">
        <v>221</v>
      </c>
      <c r="F46" s="187"/>
      <c r="G46" s="189"/>
      <c r="H46" s="71"/>
      <c r="I46" s="71"/>
      <c r="J46" s="71"/>
      <c r="K46" s="71"/>
      <c r="L46" s="71"/>
      <c r="M46" s="71"/>
      <c r="N46" s="71"/>
    </row>
    <row r="47" spans="1:14" ht="15" customHeight="1" x14ac:dyDescent="0.35">
      <c r="A47" s="153" t="s">
        <v>222</v>
      </c>
      <c r="B47" s="122"/>
      <c r="C47" s="123"/>
      <c r="D47" s="71"/>
      <c r="E47" s="153" t="s">
        <v>222</v>
      </c>
      <c r="F47" s="122"/>
      <c r="G47" s="123"/>
      <c r="H47" s="71"/>
      <c r="I47" s="71"/>
      <c r="J47" s="71"/>
      <c r="K47" s="71"/>
      <c r="L47" s="71"/>
      <c r="M47" s="71"/>
      <c r="N47" s="71"/>
    </row>
    <row r="48" spans="1:14" ht="15" customHeight="1" x14ac:dyDescent="0.35">
      <c r="A48" s="157" t="s">
        <v>223</v>
      </c>
      <c r="B48" s="155"/>
      <c r="C48" s="156"/>
      <c r="D48" s="71"/>
      <c r="E48" s="157" t="s">
        <v>223</v>
      </c>
      <c r="F48" s="155"/>
      <c r="G48" s="156"/>
      <c r="H48" s="71"/>
      <c r="I48" s="71"/>
      <c r="J48" s="71"/>
      <c r="K48" s="71"/>
      <c r="L48" s="71"/>
      <c r="M48" s="71"/>
      <c r="N48" s="71"/>
    </row>
    <row r="49" spans="1:14" ht="15" customHeight="1" x14ac:dyDescent="0.35">
      <c r="A49" s="153" t="s">
        <v>224</v>
      </c>
      <c r="B49" s="122"/>
      <c r="C49" s="123"/>
      <c r="D49" s="71"/>
      <c r="E49" s="153" t="s">
        <v>224</v>
      </c>
      <c r="F49" s="122"/>
      <c r="G49" s="123"/>
      <c r="H49" s="71"/>
      <c r="I49" s="71"/>
      <c r="J49" s="71"/>
      <c r="K49" s="71"/>
      <c r="L49" s="71"/>
      <c r="M49" s="71"/>
      <c r="N49" s="71"/>
    </row>
    <row r="50" spans="1:14" ht="15" customHeight="1" x14ac:dyDescent="0.35">
      <c r="A50" s="157" t="s">
        <v>225</v>
      </c>
      <c r="B50" s="155"/>
      <c r="C50" s="156"/>
      <c r="D50" s="71"/>
      <c r="E50" s="157" t="s">
        <v>225</v>
      </c>
      <c r="F50" s="155"/>
      <c r="G50" s="156"/>
      <c r="H50" s="71"/>
      <c r="I50" s="71"/>
      <c r="J50" s="71"/>
      <c r="K50" s="71"/>
      <c r="L50" s="71"/>
      <c r="M50" s="71"/>
      <c r="N50" s="71"/>
    </row>
    <row r="51" spans="1:14" ht="15" customHeight="1" x14ac:dyDescent="0.35">
      <c r="A51" s="190" t="s">
        <v>226</v>
      </c>
      <c r="B51" s="188"/>
      <c r="C51" s="191"/>
      <c r="D51" s="71"/>
      <c r="E51" s="190" t="s">
        <v>226</v>
      </c>
      <c r="F51" s="188"/>
      <c r="G51" s="191"/>
      <c r="H51" s="71"/>
      <c r="I51" s="71"/>
      <c r="J51" s="71"/>
      <c r="K51" s="71"/>
      <c r="L51" s="71"/>
      <c r="M51" s="71"/>
      <c r="N51" s="71"/>
    </row>
    <row r="52" spans="1:14" ht="15" customHeight="1" x14ac:dyDescent="0.35">
      <c r="A52" s="157" t="s">
        <v>172</v>
      </c>
      <c r="B52" s="155"/>
      <c r="C52" s="156"/>
      <c r="D52" s="71"/>
      <c r="E52" s="157" t="s">
        <v>172</v>
      </c>
      <c r="F52" s="155"/>
      <c r="G52" s="156"/>
      <c r="H52" s="71"/>
      <c r="I52" s="71"/>
      <c r="J52" s="71"/>
      <c r="K52" s="71"/>
      <c r="L52" s="71"/>
      <c r="M52" s="71"/>
      <c r="N52" s="71"/>
    </row>
    <row r="53" spans="1:14" ht="15" customHeight="1" x14ac:dyDescent="0.35">
      <c r="A53" s="153" t="s">
        <v>227</v>
      </c>
      <c r="B53" s="122"/>
      <c r="C53" s="123"/>
      <c r="D53" s="71"/>
      <c r="E53" s="153" t="s">
        <v>227</v>
      </c>
      <c r="F53" s="122"/>
      <c r="G53" s="123"/>
      <c r="H53" s="71"/>
      <c r="I53" s="71"/>
      <c r="J53" s="71"/>
      <c r="K53" s="71"/>
      <c r="L53" s="71"/>
      <c r="M53" s="71"/>
      <c r="N53" s="71"/>
    </row>
    <row r="54" spans="1:14" ht="15" customHeight="1" x14ac:dyDescent="0.35">
      <c r="A54" s="194"/>
      <c r="B54" s="195"/>
      <c r="C54" s="196"/>
      <c r="D54" s="71"/>
      <c r="E54" s="194"/>
      <c r="F54" s="195"/>
      <c r="G54" s="196"/>
      <c r="H54" s="71"/>
      <c r="I54" s="71"/>
      <c r="J54" s="71"/>
      <c r="K54" s="71"/>
      <c r="L54" s="71"/>
      <c r="M54" s="71"/>
      <c r="N54" s="71"/>
    </row>
    <row r="55" spans="1:14" ht="15" customHeight="1" x14ac:dyDescent="0.35">
      <c r="A55" s="267" t="s">
        <v>245</v>
      </c>
      <c r="B55" s="268"/>
      <c r="C55" s="269"/>
      <c r="D55" s="71"/>
      <c r="E55" s="267" t="s">
        <v>246</v>
      </c>
      <c r="F55" s="268"/>
      <c r="G55" s="269"/>
      <c r="H55" s="71"/>
      <c r="I55" s="71"/>
      <c r="J55" s="71"/>
      <c r="K55" s="71"/>
      <c r="L55" s="71"/>
      <c r="M55" s="71"/>
      <c r="N55" s="71"/>
    </row>
    <row r="56" spans="1:14" ht="15" customHeight="1" x14ac:dyDescent="0.35">
      <c r="A56" s="72" t="s">
        <v>39</v>
      </c>
      <c r="B56" s="73" t="s">
        <v>38</v>
      </c>
      <c r="C56" s="74" t="s">
        <v>37</v>
      </c>
      <c r="D56" s="71"/>
      <c r="E56" s="72" t="s">
        <v>39</v>
      </c>
      <c r="F56" s="73" t="s">
        <v>38</v>
      </c>
      <c r="G56" s="74" t="s">
        <v>37</v>
      </c>
      <c r="H56" s="71"/>
      <c r="I56" s="71"/>
      <c r="J56" s="71"/>
      <c r="K56" s="71"/>
      <c r="L56" s="71"/>
      <c r="M56" s="71"/>
      <c r="N56" s="71"/>
    </row>
    <row r="57" spans="1:14" ht="15" customHeight="1" x14ac:dyDescent="0.35">
      <c r="A57" s="75" t="s">
        <v>191</v>
      </c>
      <c r="B57" s="122"/>
      <c r="C57" s="123"/>
      <c r="D57" s="71"/>
      <c r="E57" s="75" t="s">
        <v>191</v>
      </c>
      <c r="F57" s="122"/>
      <c r="G57" s="123"/>
      <c r="H57" s="71"/>
      <c r="I57" s="71"/>
      <c r="J57" s="71"/>
      <c r="K57" s="71"/>
      <c r="L57" s="71"/>
      <c r="M57" s="71"/>
      <c r="N57" s="71"/>
    </row>
    <row r="58" spans="1:14" ht="15" customHeight="1" x14ac:dyDescent="0.35">
      <c r="A58" s="154" t="s">
        <v>192</v>
      </c>
      <c r="B58" s="155"/>
      <c r="C58" s="156"/>
      <c r="D58" s="71"/>
      <c r="E58" s="154" t="s">
        <v>192</v>
      </c>
      <c r="F58" s="155"/>
      <c r="G58" s="156"/>
      <c r="H58" s="71"/>
      <c r="I58" s="71"/>
      <c r="J58" s="71"/>
      <c r="K58" s="71"/>
      <c r="L58" s="71"/>
      <c r="M58" s="71"/>
      <c r="N58" s="71"/>
    </row>
    <row r="59" spans="1:14" ht="15" customHeight="1" x14ac:dyDescent="0.35">
      <c r="A59" s="75" t="s">
        <v>193</v>
      </c>
      <c r="B59" s="122"/>
      <c r="C59" s="123"/>
      <c r="D59" s="71"/>
      <c r="E59" s="75" t="s">
        <v>193</v>
      </c>
      <c r="F59" s="122"/>
      <c r="G59" s="123"/>
      <c r="H59" s="71"/>
      <c r="I59" s="71"/>
      <c r="J59" s="71"/>
      <c r="K59" s="71"/>
      <c r="L59" s="71"/>
      <c r="M59" s="71"/>
      <c r="N59" s="71"/>
    </row>
    <row r="60" spans="1:14" ht="15" customHeight="1" x14ac:dyDescent="0.35">
      <c r="A60" s="154" t="s">
        <v>194</v>
      </c>
      <c r="B60" s="155"/>
      <c r="C60" s="156"/>
      <c r="D60" s="71"/>
      <c r="E60" s="154" t="s">
        <v>194</v>
      </c>
      <c r="F60" s="155"/>
      <c r="G60" s="156"/>
      <c r="H60" s="71"/>
      <c r="I60" s="71"/>
      <c r="J60" s="71"/>
      <c r="K60" s="71"/>
      <c r="L60" s="71"/>
      <c r="M60" s="71"/>
      <c r="N60" s="71"/>
    </row>
    <row r="61" spans="1:14" ht="15" customHeight="1" x14ac:dyDescent="0.35">
      <c r="A61" s="75" t="s">
        <v>195</v>
      </c>
      <c r="B61" s="122"/>
      <c r="C61" s="123"/>
      <c r="D61" s="71"/>
      <c r="E61" s="75" t="s">
        <v>195</v>
      </c>
      <c r="F61" s="122"/>
      <c r="G61" s="123"/>
      <c r="H61" s="71"/>
      <c r="I61" s="71"/>
      <c r="J61" s="71"/>
      <c r="K61" s="71"/>
      <c r="L61" s="71"/>
      <c r="M61" s="71"/>
      <c r="N61" s="71"/>
    </row>
    <row r="62" spans="1:14" ht="15" customHeight="1" x14ac:dyDescent="0.35">
      <c r="A62" s="154" t="s">
        <v>196</v>
      </c>
      <c r="B62" s="155"/>
      <c r="C62" s="156"/>
      <c r="D62" s="71"/>
      <c r="E62" s="154" t="s">
        <v>196</v>
      </c>
      <c r="F62" s="155"/>
      <c r="G62" s="156"/>
      <c r="H62" s="71"/>
      <c r="I62" s="71"/>
      <c r="J62" s="71"/>
      <c r="K62" s="71"/>
      <c r="L62" s="71"/>
      <c r="M62" s="71"/>
      <c r="N62" s="71"/>
    </row>
    <row r="63" spans="1:14" ht="15" customHeight="1" x14ac:dyDescent="0.35">
      <c r="A63" s="75" t="s">
        <v>197</v>
      </c>
      <c r="B63" s="122"/>
      <c r="C63" s="123"/>
      <c r="D63" s="71"/>
      <c r="E63" s="75" t="s">
        <v>197</v>
      </c>
      <c r="F63" s="122"/>
      <c r="G63" s="123"/>
      <c r="H63" s="71"/>
      <c r="I63" s="71"/>
      <c r="J63" s="71"/>
      <c r="K63" s="71"/>
      <c r="L63" s="71"/>
      <c r="M63" s="71"/>
      <c r="N63" s="71"/>
    </row>
    <row r="64" spans="1:14" ht="15" customHeight="1" x14ac:dyDescent="0.35">
      <c r="A64" s="154" t="s">
        <v>198</v>
      </c>
      <c r="B64" s="155"/>
      <c r="C64" s="156"/>
      <c r="D64" s="71"/>
      <c r="E64" s="154" t="s">
        <v>198</v>
      </c>
      <c r="F64" s="155"/>
      <c r="G64" s="156"/>
      <c r="H64" s="71"/>
      <c r="I64" s="71"/>
      <c r="J64" s="71"/>
      <c r="K64" s="71"/>
      <c r="L64" s="71"/>
      <c r="M64" s="71"/>
      <c r="N64" s="71"/>
    </row>
    <row r="65" spans="1:14" ht="15" customHeight="1" x14ac:dyDescent="0.35">
      <c r="A65" s="75" t="s">
        <v>199</v>
      </c>
      <c r="B65" s="122"/>
      <c r="C65" s="123"/>
      <c r="D65" s="71"/>
      <c r="E65" s="75" t="s">
        <v>199</v>
      </c>
      <c r="F65" s="122"/>
      <c r="G65" s="123"/>
      <c r="H65" s="71"/>
      <c r="I65" s="71"/>
      <c r="J65" s="71"/>
      <c r="K65" s="71"/>
      <c r="L65" s="71"/>
      <c r="M65" s="71"/>
      <c r="N65" s="71"/>
    </row>
    <row r="66" spans="1:14" ht="15" customHeight="1" x14ac:dyDescent="0.35">
      <c r="A66" s="157" t="s">
        <v>200</v>
      </c>
      <c r="B66" s="155"/>
      <c r="C66" s="156"/>
      <c r="D66" s="71"/>
      <c r="E66" s="157" t="s">
        <v>200</v>
      </c>
      <c r="F66" s="155"/>
      <c r="G66" s="156"/>
      <c r="H66" s="71"/>
      <c r="I66" s="71"/>
      <c r="J66" s="71"/>
      <c r="K66" s="71"/>
      <c r="L66" s="71"/>
      <c r="M66" s="71"/>
      <c r="N66" s="71"/>
    </row>
    <row r="67" spans="1:14" ht="15" customHeight="1" x14ac:dyDescent="0.35">
      <c r="A67" s="153" t="s">
        <v>201</v>
      </c>
      <c r="B67" s="122"/>
      <c r="C67" s="123"/>
      <c r="D67" s="71"/>
      <c r="E67" s="153" t="s">
        <v>201</v>
      </c>
      <c r="F67" s="122"/>
      <c r="G67" s="123"/>
      <c r="H67" s="71"/>
      <c r="I67" s="71"/>
      <c r="J67" s="71"/>
      <c r="K67" s="71"/>
      <c r="L67" s="71"/>
      <c r="M67" s="71"/>
      <c r="N67" s="71"/>
    </row>
    <row r="68" spans="1:14" ht="15" customHeight="1" x14ac:dyDescent="0.35">
      <c r="A68" s="157" t="s">
        <v>202</v>
      </c>
      <c r="B68" s="155"/>
      <c r="C68" s="156"/>
      <c r="D68" s="71"/>
      <c r="E68" s="157" t="s">
        <v>202</v>
      </c>
      <c r="F68" s="155"/>
      <c r="G68" s="156"/>
      <c r="H68" s="71"/>
      <c r="I68" s="71"/>
      <c r="J68" s="71"/>
      <c r="K68" s="71"/>
      <c r="L68" s="71"/>
      <c r="M68" s="71"/>
      <c r="N68" s="71"/>
    </row>
    <row r="69" spans="1:14" ht="15" customHeight="1" x14ac:dyDescent="0.35">
      <c r="A69" s="153" t="s">
        <v>203</v>
      </c>
      <c r="B69" s="122"/>
      <c r="C69" s="123"/>
      <c r="D69" s="71"/>
      <c r="E69" s="153" t="s">
        <v>203</v>
      </c>
      <c r="F69" s="122"/>
      <c r="G69" s="123"/>
      <c r="H69" s="71"/>
      <c r="I69" s="71"/>
      <c r="J69" s="71"/>
      <c r="K69" s="71"/>
      <c r="L69" s="71"/>
      <c r="M69" s="71"/>
      <c r="N69" s="71"/>
    </row>
    <row r="70" spans="1:14" ht="15" customHeight="1" x14ac:dyDescent="0.35">
      <c r="A70" s="157" t="s">
        <v>171</v>
      </c>
      <c r="B70" s="155"/>
      <c r="C70" s="156"/>
      <c r="D70" s="71"/>
      <c r="E70" s="157" t="s">
        <v>171</v>
      </c>
      <c r="F70" s="155"/>
      <c r="G70" s="156"/>
      <c r="H70" s="71"/>
      <c r="I70" s="71"/>
      <c r="J70" s="71"/>
      <c r="K70" s="71"/>
      <c r="L70" s="71"/>
      <c r="M70" s="71"/>
      <c r="N70" s="71"/>
    </row>
    <row r="71" spans="1:14" ht="15" customHeight="1" x14ac:dyDescent="0.35">
      <c r="A71" s="153" t="s">
        <v>205</v>
      </c>
      <c r="B71" s="122"/>
      <c r="C71" s="123"/>
      <c r="D71" s="71"/>
      <c r="E71" s="153" t="s">
        <v>205</v>
      </c>
      <c r="F71" s="122"/>
      <c r="G71" s="123"/>
      <c r="H71" s="71"/>
      <c r="I71" s="71"/>
      <c r="J71" s="71"/>
      <c r="K71" s="71"/>
      <c r="L71" s="71"/>
      <c r="M71" s="71"/>
      <c r="N71" s="71"/>
    </row>
    <row r="72" spans="1:14" ht="15" customHeight="1" x14ac:dyDescent="0.35">
      <c r="A72" s="157" t="s">
        <v>221</v>
      </c>
      <c r="B72" s="187"/>
      <c r="C72" s="189"/>
      <c r="D72" s="71"/>
      <c r="E72" s="157" t="s">
        <v>221</v>
      </c>
      <c r="F72" s="187"/>
      <c r="G72" s="189"/>
      <c r="H72" s="71"/>
      <c r="I72" s="71"/>
      <c r="J72" s="71"/>
      <c r="K72" s="71"/>
      <c r="L72" s="71"/>
      <c r="M72" s="71"/>
      <c r="N72" s="71"/>
    </row>
    <row r="73" spans="1:14" ht="15" customHeight="1" x14ac:dyDescent="0.35">
      <c r="A73" s="153" t="s">
        <v>222</v>
      </c>
      <c r="B73" s="122"/>
      <c r="C73" s="123"/>
      <c r="D73" s="71"/>
      <c r="E73" s="153" t="s">
        <v>222</v>
      </c>
      <c r="F73" s="122"/>
      <c r="G73" s="123"/>
      <c r="H73" s="71"/>
      <c r="I73" s="71"/>
      <c r="J73" s="71"/>
      <c r="K73" s="71"/>
      <c r="L73" s="71"/>
      <c r="M73" s="71"/>
      <c r="N73" s="71"/>
    </row>
    <row r="74" spans="1:14" ht="15" customHeight="1" x14ac:dyDescent="0.35">
      <c r="A74" s="157" t="s">
        <v>223</v>
      </c>
      <c r="B74" s="155"/>
      <c r="C74" s="156"/>
      <c r="D74" s="71"/>
      <c r="E74" s="157" t="s">
        <v>223</v>
      </c>
      <c r="F74" s="155"/>
      <c r="G74" s="156"/>
      <c r="H74" s="71"/>
      <c r="I74" s="71"/>
      <c r="J74" s="71"/>
      <c r="K74" s="71"/>
      <c r="L74" s="71"/>
      <c r="M74" s="71"/>
      <c r="N74" s="71"/>
    </row>
    <row r="75" spans="1:14" ht="15" customHeight="1" x14ac:dyDescent="0.35">
      <c r="A75" s="153" t="s">
        <v>224</v>
      </c>
      <c r="B75" s="122"/>
      <c r="C75" s="123"/>
      <c r="D75" s="71"/>
      <c r="E75" s="153" t="s">
        <v>224</v>
      </c>
      <c r="F75" s="122"/>
      <c r="G75" s="123"/>
      <c r="H75" s="71"/>
      <c r="I75" s="71"/>
      <c r="J75" s="71"/>
      <c r="K75" s="71"/>
      <c r="L75" s="71"/>
      <c r="M75" s="71"/>
      <c r="N75" s="71"/>
    </row>
    <row r="76" spans="1:14" ht="15" customHeight="1" x14ac:dyDescent="0.35">
      <c r="A76" s="157" t="s">
        <v>225</v>
      </c>
      <c r="B76" s="155"/>
      <c r="C76" s="156"/>
      <c r="D76" s="71"/>
      <c r="E76" s="157" t="s">
        <v>225</v>
      </c>
      <c r="F76" s="155"/>
      <c r="G76" s="156"/>
      <c r="H76" s="71"/>
      <c r="I76" s="71"/>
      <c r="J76" s="71"/>
      <c r="K76" s="71"/>
      <c r="L76" s="71"/>
      <c r="M76" s="71"/>
      <c r="N76" s="71"/>
    </row>
    <row r="77" spans="1:14" ht="15" customHeight="1" x14ac:dyDescent="0.35">
      <c r="A77" s="190" t="s">
        <v>226</v>
      </c>
      <c r="B77" s="188"/>
      <c r="C77" s="191"/>
      <c r="D77" s="71"/>
      <c r="E77" s="190" t="s">
        <v>226</v>
      </c>
      <c r="F77" s="188"/>
      <c r="G77" s="191"/>
      <c r="H77" s="71"/>
      <c r="I77" s="71"/>
      <c r="J77" s="71"/>
      <c r="K77" s="71"/>
      <c r="L77" s="71"/>
      <c r="M77" s="71"/>
      <c r="N77" s="71"/>
    </row>
    <row r="78" spans="1:14" ht="15" customHeight="1" x14ac:dyDescent="0.35">
      <c r="A78" s="157" t="s">
        <v>172</v>
      </c>
      <c r="B78" s="155"/>
      <c r="C78" s="156"/>
      <c r="D78" s="71"/>
      <c r="E78" s="157" t="s">
        <v>172</v>
      </c>
      <c r="F78" s="155"/>
      <c r="G78" s="156"/>
      <c r="H78" s="71"/>
      <c r="I78" s="71"/>
      <c r="J78" s="71"/>
      <c r="K78" s="71"/>
      <c r="L78" s="71"/>
      <c r="M78" s="71"/>
      <c r="N78" s="71"/>
    </row>
    <row r="79" spans="1:14" ht="15" customHeight="1" x14ac:dyDescent="0.35">
      <c r="A79" s="153" t="s">
        <v>227</v>
      </c>
      <c r="B79" s="122"/>
      <c r="C79" s="123"/>
      <c r="D79" s="71"/>
      <c r="E79" s="153" t="s">
        <v>227</v>
      </c>
      <c r="F79" s="122"/>
      <c r="G79" s="123"/>
      <c r="H79" s="71"/>
      <c r="I79" s="71"/>
      <c r="J79" s="71"/>
      <c r="K79" s="71"/>
      <c r="L79" s="71"/>
      <c r="M79" s="71"/>
      <c r="N79" s="71"/>
    </row>
    <row r="80" spans="1:14" ht="15" customHeight="1" x14ac:dyDescent="0.35">
      <c r="A80" s="79"/>
      <c r="B80" s="80"/>
      <c r="C80" s="81"/>
      <c r="D80" s="71"/>
      <c r="E80" s="79"/>
      <c r="F80" s="80"/>
      <c r="G80" s="81"/>
      <c r="H80" s="71"/>
      <c r="I80" s="71"/>
      <c r="J80" s="71"/>
      <c r="K80" s="71"/>
      <c r="L80" s="71"/>
      <c r="M80" s="71"/>
      <c r="N80" s="71"/>
    </row>
    <row r="81" spans="1:14" ht="70.5" customHeight="1" thickBot="1" x14ac:dyDescent="0.4">
      <c r="A81" s="261" t="s">
        <v>796</v>
      </c>
      <c r="B81" s="262"/>
      <c r="C81" s="263"/>
      <c r="D81" s="112"/>
      <c r="E81" s="261" t="s">
        <v>796</v>
      </c>
      <c r="F81" s="262"/>
      <c r="G81" s="263"/>
      <c r="H81" s="112"/>
      <c r="I81" s="112"/>
      <c r="J81" s="112"/>
      <c r="K81" s="112"/>
      <c r="L81" s="112"/>
      <c r="M81" s="71"/>
      <c r="N81" s="71"/>
    </row>
    <row r="82" spans="1:14" x14ac:dyDescent="0.35">
      <c r="A82" s="71"/>
      <c r="B82" s="71"/>
      <c r="C82" s="71"/>
      <c r="D82" s="71"/>
      <c r="E82" s="71"/>
      <c r="F82" s="71"/>
      <c r="G82" s="71"/>
      <c r="H82" s="71"/>
      <c r="I82" s="71"/>
      <c r="J82" s="71"/>
      <c r="K82" s="71"/>
      <c r="L82" s="71"/>
      <c r="M82" s="71"/>
      <c r="N82" s="71"/>
    </row>
    <row r="83" spans="1:14" x14ac:dyDescent="0.35">
      <c r="A83" s="71"/>
      <c r="B83" s="71"/>
      <c r="C83" s="71"/>
      <c r="D83" s="71"/>
      <c r="E83" s="71"/>
      <c r="F83" s="71"/>
      <c r="G83" s="71"/>
      <c r="H83" s="71"/>
      <c r="I83" s="71"/>
      <c r="J83" s="71"/>
      <c r="K83" s="71"/>
      <c r="L83" s="71"/>
      <c r="M83" s="71"/>
      <c r="N83" s="71"/>
    </row>
    <row r="84" spans="1:14" x14ac:dyDescent="0.35">
      <c r="A84" s="71"/>
      <c r="B84" s="71"/>
      <c r="C84" s="71"/>
      <c r="D84" s="71"/>
      <c r="E84" s="71"/>
      <c r="F84" s="71"/>
      <c r="G84" s="71"/>
      <c r="H84" s="71"/>
      <c r="I84" s="71"/>
      <c r="J84" s="71"/>
      <c r="K84" s="71"/>
      <c r="L84" s="71"/>
      <c r="M84" s="71"/>
      <c r="N84" s="71"/>
    </row>
    <row r="85" spans="1:14" x14ac:dyDescent="0.35">
      <c r="A85" s="71"/>
      <c r="B85" s="71"/>
      <c r="C85" s="71"/>
      <c r="D85" s="71"/>
      <c r="E85" s="71"/>
      <c r="F85" s="71"/>
      <c r="G85" s="71"/>
      <c r="H85" s="71"/>
      <c r="I85" s="71"/>
      <c r="J85" s="71"/>
      <c r="K85" s="71"/>
      <c r="L85" s="71"/>
      <c r="M85" s="71"/>
      <c r="N85" s="71"/>
    </row>
    <row r="86" spans="1:14" x14ac:dyDescent="0.35">
      <c r="A86" s="71"/>
      <c r="B86" s="71"/>
      <c r="C86" s="71"/>
      <c r="D86" s="71"/>
      <c r="E86" s="71"/>
      <c r="F86" s="71"/>
      <c r="G86" s="71"/>
      <c r="H86" s="71"/>
      <c r="I86" s="71"/>
      <c r="J86" s="71"/>
      <c r="K86" s="71"/>
      <c r="L86" s="71"/>
      <c r="M86" s="71"/>
      <c r="N86" s="71"/>
    </row>
    <row r="87" spans="1:14" x14ac:dyDescent="0.35">
      <c r="A87" s="71"/>
      <c r="B87" s="71"/>
      <c r="C87" s="71"/>
      <c r="D87" s="71"/>
      <c r="E87" s="71"/>
      <c r="F87" s="71"/>
      <c r="G87" s="71"/>
      <c r="H87" s="71"/>
      <c r="I87" s="71"/>
      <c r="J87" s="71"/>
      <c r="K87" s="71"/>
      <c r="L87" s="71"/>
      <c r="M87" s="71"/>
      <c r="N87" s="71"/>
    </row>
    <row r="88" spans="1:14" x14ac:dyDescent="0.35">
      <c r="A88" s="71"/>
      <c r="B88" s="71"/>
      <c r="C88" s="71"/>
      <c r="D88" s="71"/>
      <c r="E88" s="71"/>
      <c r="F88" s="71"/>
      <c r="G88" s="71"/>
      <c r="H88" s="71"/>
      <c r="I88" s="71"/>
      <c r="J88" s="71"/>
      <c r="K88" s="71"/>
      <c r="L88" s="71"/>
      <c r="M88" s="71"/>
    </row>
    <row r="89" spans="1:14" x14ac:dyDescent="0.35">
      <c r="A89" s="71"/>
      <c r="B89" s="71"/>
      <c r="C89" s="71"/>
      <c r="D89" s="71"/>
      <c r="E89" s="71"/>
      <c r="F89" s="71"/>
      <c r="G89" s="71"/>
      <c r="H89" s="71"/>
      <c r="I89" s="71"/>
      <c r="J89" s="71"/>
      <c r="K89" s="71"/>
      <c r="L89" s="71"/>
      <c r="M89" s="71"/>
    </row>
    <row r="90" spans="1:14" x14ac:dyDescent="0.35">
      <c r="A90" s="71"/>
      <c r="B90" s="71"/>
      <c r="C90" s="71"/>
      <c r="D90" s="71"/>
      <c r="E90" s="71"/>
      <c r="F90" s="71"/>
      <c r="G90" s="71"/>
      <c r="H90" s="71"/>
      <c r="I90" s="71"/>
      <c r="J90" s="71"/>
      <c r="K90" s="71"/>
      <c r="L90" s="71"/>
      <c r="M90" s="71"/>
    </row>
    <row r="91" spans="1:14" x14ac:dyDescent="0.35">
      <c r="A91" s="71"/>
      <c r="B91" s="71"/>
      <c r="C91" s="71"/>
      <c r="D91" s="71"/>
      <c r="E91" s="71"/>
      <c r="F91" s="71"/>
      <c r="G91" s="71"/>
      <c r="H91" s="71"/>
      <c r="I91" s="71"/>
      <c r="J91" s="71"/>
      <c r="K91" s="71"/>
      <c r="L91" s="71"/>
      <c r="M91" s="71"/>
    </row>
    <row r="92" spans="1:14" x14ac:dyDescent="0.35">
      <c r="A92" s="71"/>
      <c r="B92" s="71"/>
      <c r="C92" s="71"/>
      <c r="D92" s="71"/>
      <c r="E92" s="71"/>
      <c r="F92" s="71"/>
      <c r="G92" s="71"/>
      <c r="H92" s="71"/>
      <c r="I92" s="71"/>
      <c r="J92" s="71"/>
      <c r="K92" s="71"/>
      <c r="L92" s="71"/>
      <c r="M92" s="71"/>
    </row>
    <row r="93" spans="1:14" x14ac:dyDescent="0.35">
      <c r="D93" s="71"/>
      <c r="E93" s="71"/>
      <c r="F93" s="71"/>
      <c r="G93" s="71"/>
      <c r="H93" s="71"/>
      <c r="I93" s="71"/>
      <c r="J93" s="71"/>
      <c r="K93" s="71"/>
      <c r="L93" s="71"/>
      <c r="M93" s="71"/>
    </row>
    <row r="94" spans="1:14" x14ac:dyDescent="0.35">
      <c r="D94" s="71"/>
      <c r="E94" s="71"/>
      <c r="F94" s="71"/>
      <c r="G94" s="71"/>
      <c r="H94" s="71"/>
      <c r="I94" s="71"/>
      <c r="J94" s="71"/>
      <c r="K94" s="71"/>
      <c r="L94" s="71"/>
      <c r="M94" s="71"/>
    </row>
    <row r="95" spans="1:14" x14ac:dyDescent="0.35">
      <c r="D95" s="71"/>
      <c r="E95" s="71"/>
      <c r="F95" s="71"/>
      <c r="G95" s="71"/>
      <c r="H95" s="71"/>
      <c r="I95" s="71"/>
      <c r="J95" s="71"/>
      <c r="K95" s="71"/>
      <c r="L95" s="71"/>
      <c r="M95" s="71"/>
    </row>
    <row r="96" spans="1:14" x14ac:dyDescent="0.35">
      <c r="D96" s="71"/>
      <c r="E96" s="71"/>
      <c r="F96" s="71"/>
      <c r="G96" s="71"/>
      <c r="H96" s="71"/>
      <c r="I96" s="71"/>
      <c r="J96" s="71"/>
      <c r="K96" s="71"/>
      <c r="L96" s="71"/>
      <c r="M96" s="71"/>
    </row>
    <row r="97" s="111" customFormat="1" x14ac:dyDescent="0.35"/>
    <row r="98" s="111" customFormat="1" x14ac:dyDescent="0.35"/>
    <row r="99" s="111" customFormat="1" x14ac:dyDescent="0.35"/>
    <row r="100" s="111" customFormat="1" x14ac:dyDescent="0.35"/>
    <row r="101" s="111" customFormat="1" x14ac:dyDescent="0.35"/>
    <row r="102" s="111" customFormat="1" x14ac:dyDescent="0.35"/>
    <row r="103" s="111" customFormat="1" x14ac:dyDescent="0.35"/>
    <row r="104" s="111" customFormat="1" x14ac:dyDescent="0.35"/>
    <row r="105" s="111" customFormat="1" x14ac:dyDescent="0.35"/>
    <row r="106" s="111" customFormat="1" x14ac:dyDescent="0.35"/>
    <row r="107" s="111" customFormat="1" x14ac:dyDescent="0.35"/>
    <row r="108" s="111" customFormat="1" x14ac:dyDescent="0.35"/>
    <row r="109" s="111" customFormat="1" x14ac:dyDescent="0.35"/>
    <row r="110" s="111" customFormat="1" x14ac:dyDescent="0.35"/>
    <row r="111" s="111" customFormat="1" x14ac:dyDescent="0.35"/>
    <row r="112" s="111" customFormat="1" x14ac:dyDescent="0.35"/>
    <row r="113" s="111" customFormat="1" x14ac:dyDescent="0.35"/>
    <row r="114" s="111" customFormat="1" x14ac:dyDescent="0.35"/>
    <row r="115" s="111" customFormat="1" x14ac:dyDescent="0.35"/>
    <row r="116" s="111" customFormat="1" x14ac:dyDescent="0.35"/>
    <row r="117" s="111" customFormat="1" x14ac:dyDescent="0.35"/>
    <row r="118" s="111" customFormat="1" x14ac:dyDescent="0.35"/>
    <row r="119" s="111" customFormat="1" x14ac:dyDescent="0.35"/>
    <row r="120" s="111" customFormat="1" x14ac:dyDescent="0.35"/>
    <row r="121" s="111" customFormat="1" x14ac:dyDescent="0.35"/>
    <row r="122" s="111" customFormat="1" x14ac:dyDescent="0.35"/>
    <row r="123" s="111" customFormat="1" x14ac:dyDescent="0.35"/>
    <row r="124" s="111" customFormat="1" x14ac:dyDescent="0.35"/>
    <row r="125" s="111" customFormat="1" x14ac:dyDescent="0.35"/>
    <row r="126" s="111" customFormat="1" x14ac:dyDescent="0.35"/>
    <row r="127" s="111" customFormat="1" x14ac:dyDescent="0.35"/>
    <row r="128" s="111" customFormat="1" x14ac:dyDescent="0.35"/>
    <row r="129" s="111" customFormat="1" x14ac:dyDescent="0.35"/>
    <row r="130" s="111" customFormat="1" x14ac:dyDescent="0.35"/>
    <row r="131" s="111" customFormat="1" x14ac:dyDescent="0.35"/>
    <row r="132" s="111" customFormat="1" x14ac:dyDescent="0.35"/>
    <row r="133" s="111" customFormat="1" x14ac:dyDescent="0.35"/>
    <row r="134" s="111" customFormat="1" x14ac:dyDescent="0.35"/>
    <row r="135" s="111" customFormat="1" x14ac:dyDescent="0.35"/>
    <row r="136" s="111" customFormat="1" x14ac:dyDescent="0.35"/>
    <row r="137" s="111" customFormat="1" x14ac:dyDescent="0.35"/>
    <row r="138" s="111" customFormat="1" x14ac:dyDescent="0.35"/>
    <row r="139" s="111" customFormat="1" x14ac:dyDescent="0.35"/>
    <row r="140" s="111" customFormat="1" x14ac:dyDescent="0.35"/>
    <row r="141" s="111" customFormat="1" x14ac:dyDescent="0.35"/>
    <row r="142" s="111" customFormat="1" x14ac:dyDescent="0.35"/>
    <row r="143" s="111" customFormat="1" x14ac:dyDescent="0.35"/>
    <row r="144" s="111" customFormat="1" x14ac:dyDescent="0.35"/>
    <row r="145" s="111" customFormat="1" x14ac:dyDescent="0.35"/>
    <row r="146" s="111" customFormat="1" x14ac:dyDescent="0.35"/>
    <row r="147" s="111" customFormat="1" x14ac:dyDescent="0.35"/>
    <row r="148" s="111" customFormat="1" x14ac:dyDescent="0.35"/>
    <row r="149" s="111" customFormat="1" x14ac:dyDescent="0.35"/>
    <row r="150" s="111" customFormat="1" x14ac:dyDescent="0.35"/>
    <row r="151" s="111" customFormat="1" x14ac:dyDescent="0.35"/>
    <row r="152" s="111" customFormat="1" x14ac:dyDescent="0.35"/>
    <row r="153" s="111" customFormat="1" x14ac:dyDescent="0.35"/>
    <row r="154" s="111" customFormat="1" x14ac:dyDescent="0.35"/>
    <row r="155" s="111" customFormat="1" x14ac:dyDescent="0.35"/>
    <row r="156" s="111" customFormat="1" x14ac:dyDescent="0.35"/>
    <row r="157" s="111" customFormat="1" x14ac:dyDescent="0.35"/>
    <row r="158" s="111" customFormat="1" x14ac:dyDescent="0.35"/>
    <row r="159" s="111" customFormat="1" x14ac:dyDescent="0.35"/>
    <row r="160" s="111" customFormat="1" x14ac:dyDescent="0.35"/>
    <row r="161" s="111" customFormat="1" x14ac:dyDescent="0.35"/>
    <row r="162" s="111" customFormat="1" x14ac:dyDescent="0.35"/>
    <row r="163" s="111" customFormat="1" x14ac:dyDescent="0.35"/>
    <row r="164" s="111" customFormat="1" x14ac:dyDescent="0.35"/>
    <row r="165" s="111" customFormat="1" x14ac:dyDescent="0.35"/>
    <row r="166" s="111" customFormat="1" x14ac:dyDescent="0.35"/>
    <row r="167" s="111" customFormat="1" x14ac:dyDescent="0.35"/>
    <row r="168" s="111" customFormat="1" x14ac:dyDescent="0.35"/>
    <row r="169" s="111" customFormat="1" x14ac:dyDescent="0.35"/>
    <row r="170" s="111" customFormat="1" x14ac:dyDescent="0.35"/>
    <row r="171" s="111" customFormat="1" x14ac:dyDescent="0.35"/>
    <row r="172" s="111" customFormat="1" x14ac:dyDescent="0.35"/>
    <row r="173" s="111" customFormat="1" x14ac:dyDescent="0.35"/>
    <row r="174" s="111" customFormat="1" x14ac:dyDescent="0.35"/>
    <row r="175" s="111" customFormat="1" x14ac:dyDescent="0.35"/>
    <row r="176" s="111" customFormat="1" x14ac:dyDescent="0.35"/>
    <row r="177" s="111" customFormat="1" x14ac:dyDescent="0.35"/>
    <row r="178" s="111" customFormat="1" x14ac:dyDescent="0.35"/>
    <row r="179" s="111" customFormat="1" x14ac:dyDescent="0.35"/>
    <row r="180" s="111" customFormat="1" x14ac:dyDescent="0.35"/>
    <row r="181" s="111" customFormat="1" x14ac:dyDescent="0.35"/>
    <row r="182" s="111" customFormat="1" x14ac:dyDescent="0.35"/>
    <row r="183" s="111" customFormat="1" x14ac:dyDescent="0.35"/>
    <row r="184" s="111" customFormat="1" x14ac:dyDescent="0.35"/>
    <row r="185" s="111" customFormat="1" x14ac:dyDescent="0.35"/>
    <row r="186" s="111" customFormat="1" x14ac:dyDescent="0.35"/>
    <row r="187" s="111" customFormat="1" x14ac:dyDescent="0.35"/>
    <row r="188" s="111" customFormat="1" x14ac:dyDescent="0.35"/>
    <row r="189" s="111" customFormat="1" x14ac:dyDescent="0.35"/>
    <row r="190" s="111" customFormat="1" x14ac:dyDescent="0.35"/>
    <row r="191" s="111" customFormat="1" x14ac:dyDescent="0.35"/>
    <row r="192" s="111" customFormat="1" x14ac:dyDescent="0.35"/>
    <row r="193" s="111" customFormat="1" x14ac:dyDescent="0.35"/>
    <row r="194" s="111" customFormat="1" x14ac:dyDescent="0.35"/>
    <row r="195" s="111" customFormat="1" x14ac:dyDescent="0.35"/>
    <row r="196" s="111" customFormat="1" x14ac:dyDescent="0.35"/>
    <row r="197" s="111" customFormat="1" x14ac:dyDescent="0.35"/>
    <row r="198" s="111" customFormat="1" x14ac:dyDescent="0.35"/>
    <row r="199" s="111" customFormat="1" x14ac:dyDescent="0.35"/>
    <row r="200" s="111" customFormat="1" x14ac:dyDescent="0.35"/>
    <row r="201" s="111" customFormat="1" x14ac:dyDescent="0.35"/>
    <row r="202" s="111" customFormat="1" x14ac:dyDescent="0.35"/>
    <row r="203" s="111" customFormat="1" x14ac:dyDescent="0.35"/>
    <row r="204" s="111" customFormat="1" x14ac:dyDescent="0.35"/>
    <row r="205" s="111" customFormat="1" x14ac:dyDescent="0.35"/>
    <row r="206" s="111" customFormat="1" x14ac:dyDescent="0.35"/>
    <row r="207" s="111" customFormat="1" x14ac:dyDescent="0.35"/>
    <row r="208" s="111" customFormat="1" x14ac:dyDescent="0.35"/>
    <row r="209" s="111" customFormat="1" x14ac:dyDescent="0.35"/>
    <row r="210" s="111" customFormat="1" x14ac:dyDescent="0.35"/>
    <row r="211" s="111" customFormat="1" x14ac:dyDescent="0.35"/>
    <row r="212" s="111" customFormat="1" x14ac:dyDescent="0.35"/>
    <row r="213" s="111" customFormat="1" x14ac:dyDescent="0.35"/>
    <row r="214" s="111" customFormat="1" x14ac:dyDescent="0.35"/>
    <row r="215" s="111" customFormat="1" x14ac:dyDescent="0.35"/>
    <row r="216" s="111" customFormat="1" x14ac:dyDescent="0.35"/>
    <row r="217" s="111" customFormat="1" x14ac:dyDescent="0.35"/>
    <row r="218" s="111" customFormat="1" x14ac:dyDescent="0.35"/>
    <row r="219" s="111" customFormat="1" x14ac:dyDescent="0.35"/>
    <row r="220" s="111" customFormat="1" x14ac:dyDescent="0.35"/>
    <row r="221" s="111" customFormat="1" x14ac:dyDescent="0.35"/>
    <row r="222" s="111" customFormat="1" x14ac:dyDescent="0.35"/>
    <row r="223" s="111" customFormat="1" x14ac:dyDescent="0.35"/>
    <row r="224" s="111" customFormat="1" x14ac:dyDescent="0.35"/>
    <row r="225" s="111" customFormat="1" x14ac:dyDescent="0.35"/>
    <row r="226" s="111" customFormat="1" x14ac:dyDescent="0.35"/>
    <row r="227" s="111" customFormat="1" x14ac:dyDescent="0.35"/>
    <row r="228" s="111" customFormat="1" x14ac:dyDescent="0.35"/>
    <row r="229" s="111" customFormat="1" x14ac:dyDescent="0.35"/>
    <row r="230" s="111" customFormat="1" x14ac:dyDescent="0.35"/>
    <row r="231" s="111" customFormat="1" x14ac:dyDescent="0.35"/>
    <row r="232" s="111" customFormat="1" x14ac:dyDescent="0.35"/>
    <row r="233" s="111" customFormat="1" x14ac:dyDescent="0.35"/>
    <row r="234" s="111" customFormat="1" x14ac:dyDescent="0.35"/>
    <row r="235" s="111" customFormat="1" x14ac:dyDescent="0.35"/>
    <row r="236" s="111" customFormat="1" x14ac:dyDescent="0.35"/>
    <row r="237" s="111" customFormat="1" x14ac:dyDescent="0.35"/>
    <row r="238" s="111" customFormat="1" x14ac:dyDescent="0.35"/>
    <row r="239" s="111" customFormat="1" x14ac:dyDescent="0.35"/>
    <row r="240" s="111" customFormat="1" x14ac:dyDescent="0.35"/>
    <row r="241" s="111" customFormat="1" x14ac:dyDescent="0.35"/>
    <row r="242" s="111" customFormat="1" x14ac:dyDescent="0.35"/>
    <row r="243" s="111" customFormat="1" x14ac:dyDescent="0.35"/>
    <row r="244" s="111" customFormat="1" x14ac:dyDescent="0.35"/>
    <row r="245" s="111" customFormat="1" x14ac:dyDescent="0.35"/>
    <row r="246" s="111" customFormat="1" x14ac:dyDescent="0.35"/>
    <row r="247" s="111" customFormat="1" x14ac:dyDescent="0.35"/>
    <row r="248" s="111" customFormat="1" x14ac:dyDescent="0.35"/>
    <row r="249" s="111" customFormat="1" x14ac:dyDescent="0.35"/>
    <row r="250" s="111" customFormat="1" x14ac:dyDescent="0.35"/>
    <row r="251" s="111" customFormat="1" x14ac:dyDescent="0.35"/>
    <row r="252" s="111" customFormat="1" x14ac:dyDescent="0.35"/>
    <row r="253" s="111" customFormat="1" x14ac:dyDescent="0.35"/>
    <row r="254" s="111" customFormat="1" x14ac:dyDescent="0.35"/>
    <row r="255" s="111" customFormat="1" x14ac:dyDescent="0.35"/>
    <row r="256" s="111" customFormat="1" x14ac:dyDescent="0.35"/>
    <row r="257" s="111" customFormat="1" x14ac:dyDescent="0.35"/>
    <row r="258" s="111" customFormat="1" x14ac:dyDescent="0.35"/>
    <row r="259" s="111" customFormat="1" x14ac:dyDescent="0.35"/>
    <row r="260" s="111" customFormat="1" x14ac:dyDescent="0.35"/>
    <row r="261" s="111" customFormat="1" x14ac:dyDescent="0.35"/>
    <row r="262" s="111" customFormat="1" x14ac:dyDescent="0.35"/>
    <row r="263" s="111" customFormat="1" x14ac:dyDescent="0.35"/>
    <row r="264" s="111" customFormat="1" x14ac:dyDescent="0.35"/>
    <row r="265" s="111" customFormat="1" x14ac:dyDescent="0.35"/>
    <row r="266" s="111" customFormat="1" x14ac:dyDescent="0.35"/>
    <row r="267" s="111" customFormat="1" x14ac:dyDescent="0.35"/>
    <row r="268" s="111" customFormat="1" x14ac:dyDescent="0.35"/>
    <row r="269" s="111" customFormat="1" x14ac:dyDescent="0.35"/>
    <row r="270" s="111" customFormat="1" x14ac:dyDescent="0.35"/>
    <row r="271" s="111" customFormat="1" x14ac:dyDescent="0.35"/>
    <row r="272" s="111" customFormat="1" x14ac:dyDescent="0.35"/>
    <row r="273" s="111" customFormat="1" x14ac:dyDescent="0.35"/>
    <row r="274" s="111" customFormat="1" x14ac:dyDescent="0.35"/>
    <row r="275" s="111" customFormat="1" x14ac:dyDescent="0.35"/>
    <row r="276" s="111" customFormat="1" x14ac:dyDescent="0.35"/>
    <row r="277" s="111" customFormat="1" x14ac:dyDescent="0.35"/>
    <row r="278" s="111" customFormat="1" x14ac:dyDescent="0.35"/>
    <row r="279" s="111" customFormat="1" x14ac:dyDescent="0.35"/>
    <row r="280" s="111" customFormat="1" x14ac:dyDescent="0.35"/>
    <row r="281" s="111" customFormat="1" x14ac:dyDescent="0.35"/>
    <row r="282" s="111" customFormat="1" x14ac:dyDescent="0.35"/>
    <row r="283" s="111" customFormat="1" x14ac:dyDescent="0.35"/>
    <row r="284" s="111" customFormat="1" x14ac:dyDescent="0.35"/>
    <row r="285" s="111" customFormat="1" x14ac:dyDescent="0.35"/>
    <row r="286" s="111" customFormat="1" x14ac:dyDescent="0.35"/>
    <row r="287" s="111" customFormat="1" x14ac:dyDescent="0.35"/>
    <row r="288" s="111" customFormat="1" x14ac:dyDescent="0.35"/>
    <row r="289" s="111" customFormat="1" x14ac:dyDescent="0.35"/>
    <row r="290" s="111" customFormat="1" x14ac:dyDescent="0.35"/>
    <row r="291" s="111" customFormat="1" x14ac:dyDescent="0.35"/>
    <row r="292" s="111" customFormat="1" x14ac:dyDescent="0.35"/>
    <row r="293" s="111" customFormat="1" x14ac:dyDescent="0.35"/>
    <row r="294" s="111" customFormat="1" x14ac:dyDescent="0.35"/>
    <row r="295" s="111" customFormat="1" x14ac:dyDescent="0.35"/>
    <row r="296" s="111" customFormat="1" x14ac:dyDescent="0.35"/>
    <row r="297" s="111" customFormat="1" x14ac:dyDescent="0.35"/>
    <row r="298" s="111" customFormat="1" x14ac:dyDescent="0.35"/>
    <row r="299" s="111" customFormat="1" x14ac:dyDescent="0.35"/>
    <row r="300" s="111" customFormat="1" x14ac:dyDescent="0.35"/>
    <row r="301" s="111" customFormat="1" x14ac:dyDescent="0.35"/>
    <row r="302" s="111" customFormat="1" x14ac:dyDescent="0.35"/>
    <row r="303" s="111" customFormat="1" x14ac:dyDescent="0.35"/>
    <row r="304" s="111" customFormat="1" x14ac:dyDescent="0.35"/>
    <row r="305" s="111" customFormat="1" x14ac:dyDescent="0.35"/>
    <row r="306" s="111" customFormat="1" x14ac:dyDescent="0.35"/>
    <row r="307" s="111" customFormat="1" x14ac:dyDescent="0.35"/>
    <row r="308" s="111" customFormat="1" x14ac:dyDescent="0.35"/>
    <row r="309" s="111" customFormat="1" x14ac:dyDescent="0.35"/>
    <row r="310" s="111" customFormat="1" x14ac:dyDescent="0.35"/>
    <row r="311" s="111" customFormat="1" x14ac:dyDescent="0.35"/>
    <row r="312" s="111" customFormat="1" x14ac:dyDescent="0.35"/>
    <row r="313" s="111" customFormat="1" x14ac:dyDescent="0.35"/>
    <row r="314" s="111" customFormat="1" x14ac:dyDescent="0.35"/>
    <row r="315" s="111" customFormat="1" x14ac:dyDescent="0.35"/>
    <row r="316" s="111" customFormat="1" x14ac:dyDescent="0.35"/>
    <row r="317" s="111" customFormat="1" x14ac:dyDescent="0.35"/>
    <row r="318" s="111" customFormat="1" x14ac:dyDescent="0.35"/>
    <row r="319" s="111" customFormat="1" x14ac:dyDescent="0.35"/>
    <row r="320" s="111" customFormat="1" x14ac:dyDescent="0.35"/>
    <row r="321" s="111" customFormat="1" x14ac:dyDescent="0.35"/>
    <row r="322" s="111" customFormat="1" x14ac:dyDescent="0.35"/>
    <row r="323" s="111" customFormat="1" x14ac:dyDescent="0.35"/>
    <row r="324" s="111" customFormat="1" x14ac:dyDescent="0.35"/>
    <row r="325" s="111" customFormat="1" x14ac:dyDescent="0.35"/>
    <row r="326" s="111" customFormat="1" x14ac:dyDescent="0.35"/>
    <row r="327" s="111" customFormat="1" x14ac:dyDescent="0.35"/>
    <row r="328" s="111" customFormat="1" x14ac:dyDescent="0.35"/>
    <row r="329" s="111" customFormat="1" x14ac:dyDescent="0.35"/>
    <row r="330" s="111" customFormat="1" x14ac:dyDescent="0.35"/>
    <row r="331" s="111" customFormat="1" x14ac:dyDescent="0.35"/>
    <row r="332" s="111" customFormat="1" x14ac:dyDescent="0.35"/>
    <row r="333" s="111" customFormat="1" x14ac:dyDescent="0.35"/>
    <row r="334" s="111" customFormat="1" x14ac:dyDescent="0.35"/>
    <row r="335" s="111" customFormat="1" x14ac:dyDescent="0.35"/>
    <row r="336" s="111" customFormat="1" x14ac:dyDescent="0.35"/>
    <row r="337" s="111" customFormat="1" x14ac:dyDescent="0.35"/>
    <row r="338" s="111" customFormat="1" x14ac:dyDescent="0.35"/>
    <row r="339" s="111" customFormat="1" x14ac:dyDescent="0.35"/>
    <row r="340" s="111" customFormat="1" x14ac:dyDescent="0.35"/>
    <row r="341" s="111" customFormat="1" x14ac:dyDescent="0.35"/>
    <row r="342" s="111" customFormat="1" x14ac:dyDescent="0.35"/>
    <row r="343" s="111" customFormat="1" x14ac:dyDescent="0.35"/>
    <row r="344" s="111" customFormat="1" x14ac:dyDescent="0.35"/>
    <row r="345" s="111" customFormat="1" x14ac:dyDescent="0.35"/>
    <row r="346" s="111" customFormat="1" x14ac:dyDescent="0.35"/>
    <row r="347" s="111" customFormat="1" x14ac:dyDescent="0.35"/>
    <row r="348" s="111" customFormat="1" x14ac:dyDescent="0.35"/>
    <row r="349" s="111" customFormat="1" x14ac:dyDescent="0.35"/>
    <row r="350" s="111" customFormat="1" x14ac:dyDescent="0.35"/>
    <row r="351" s="111" customFormat="1" x14ac:dyDescent="0.35"/>
    <row r="352" s="111" customFormat="1" x14ac:dyDescent="0.35"/>
    <row r="353" s="111" customFormat="1" x14ac:dyDescent="0.35"/>
    <row r="354" s="111" customFormat="1" x14ac:dyDescent="0.35"/>
    <row r="355" s="111" customFormat="1" x14ac:dyDescent="0.35"/>
    <row r="356" s="111" customFormat="1" x14ac:dyDescent="0.35"/>
    <row r="357" s="111" customFormat="1" x14ac:dyDescent="0.35"/>
    <row r="358" s="111" customFormat="1" x14ac:dyDescent="0.35"/>
    <row r="359" s="111" customFormat="1" x14ac:dyDescent="0.35"/>
    <row r="360" s="111" customFormat="1" x14ac:dyDescent="0.35"/>
    <row r="361" s="111" customFormat="1" x14ac:dyDescent="0.35"/>
    <row r="362" s="111" customFormat="1" x14ac:dyDescent="0.35"/>
    <row r="363" s="111" customFormat="1" x14ac:dyDescent="0.35"/>
    <row r="364" s="111" customFormat="1" x14ac:dyDescent="0.35"/>
    <row r="365" s="111" customFormat="1" x14ac:dyDescent="0.35"/>
    <row r="366" s="111" customFormat="1" x14ac:dyDescent="0.35"/>
    <row r="367" s="111" customFormat="1" x14ac:dyDescent="0.35"/>
    <row r="368" s="111" customFormat="1" x14ac:dyDescent="0.35"/>
    <row r="369" s="111" customFormat="1" x14ac:dyDescent="0.35"/>
    <row r="370" s="111" customFormat="1" x14ac:dyDescent="0.35"/>
    <row r="371" s="111" customFormat="1" x14ac:dyDescent="0.35"/>
    <row r="372" s="111" customFormat="1" x14ac:dyDescent="0.35"/>
    <row r="373" s="111" customFormat="1" x14ac:dyDescent="0.35"/>
    <row r="374" s="111" customFormat="1" x14ac:dyDescent="0.35"/>
    <row r="375" s="111" customFormat="1" x14ac:dyDescent="0.35"/>
    <row r="376" s="111" customFormat="1" x14ac:dyDescent="0.35"/>
    <row r="377" s="111" customFormat="1" x14ac:dyDescent="0.35"/>
    <row r="378" s="111" customFormat="1" x14ac:dyDescent="0.35"/>
    <row r="379" s="111" customFormat="1" x14ac:dyDescent="0.35"/>
    <row r="380" s="111" customFormat="1" x14ac:dyDescent="0.35"/>
    <row r="381" s="111" customFormat="1" x14ac:dyDescent="0.35"/>
    <row r="382" s="111" customFormat="1" x14ac:dyDescent="0.35"/>
    <row r="383" s="111" customFormat="1" x14ac:dyDescent="0.35"/>
    <row r="384" s="111" customFormat="1" x14ac:dyDescent="0.35"/>
    <row r="385" s="111" customFormat="1" x14ac:dyDescent="0.35"/>
    <row r="386" s="111" customFormat="1" x14ac:dyDescent="0.35"/>
    <row r="387" s="111" customFormat="1" x14ac:dyDescent="0.35"/>
    <row r="388" s="111" customFormat="1" x14ac:dyDescent="0.35"/>
    <row r="389" s="111" customFormat="1" x14ac:dyDescent="0.35"/>
    <row r="390" s="111" customFormat="1" x14ac:dyDescent="0.35"/>
    <row r="391" s="111" customFormat="1" x14ac:dyDescent="0.35"/>
    <row r="392" s="111" customFormat="1" x14ac:dyDescent="0.35"/>
    <row r="393" s="111" customFormat="1" x14ac:dyDescent="0.35"/>
    <row r="394" s="111" customFormat="1" x14ac:dyDescent="0.35"/>
    <row r="395" s="111" customFormat="1" x14ac:dyDescent="0.35"/>
    <row r="396" s="111" customFormat="1" x14ac:dyDescent="0.35"/>
    <row r="397" s="111" customFormat="1" x14ac:dyDescent="0.35"/>
    <row r="398" s="111" customFormat="1" x14ac:dyDescent="0.35"/>
    <row r="399" s="111" customFormat="1" x14ac:dyDescent="0.35"/>
    <row r="400" s="111" customFormat="1" x14ac:dyDescent="0.35"/>
    <row r="401" s="111" customFormat="1" x14ac:dyDescent="0.35"/>
    <row r="402" s="111" customFormat="1" x14ac:dyDescent="0.35"/>
    <row r="403" s="111" customFormat="1" x14ac:dyDescent="0.35"/>
    <row r="404" s="111" customFormat="1" x14ac:dyDescent="0.35"/>
    <row r="405" s="111" customFormat="1" x14ac:dyDescent="0.35"/>
    <row r="406" s="111" customFormat="1" x14ac:dyDescent="0.35"/>
    <row r="407" s="111" customFormat="1" x14ac:dyDescent="0.35"/>
    <row r="408" s="111" customFormat="1" x14ac:dyDescent="0.35"/>
    <row r="409" s="111" customFormat="1" x14ac:dyDescent="0.35"/>
    <row r="410" s="111" customFormat="1" x14ac:dyDescent="0.35"/>
    <row r="411" s="111" customFormat="1" x14ac:dyDescent="0.35"/>
    <row r="412" s="111" customFormat="1" x14ac:dyDescent="0.35"/>
    <row r="413" s="111" customFormat="1" x14ac:dyDescent="0.35"/>
    <row r="414" s="111" customFormat="1" x14ac:dyDescent="0.35"/>
    <row r="415" s="111" customFormat="1" x14ac:dyDescent="0.35"/>
    <row r="416" s="111" customFormat="1" x14ac:dyDescent="0.35"/>
    <row r="417" s="111" customFormat="1" x14ac:dyDescent="0.35"/>
    <row r="418" s="111" customFormat="1" x14ac:dyDescent="0.35"/>
    <row r="419" s="111" customFormat="1" x14ac:dyDescent="0.35"/>
    <row r="420" s="111" customFormat="1" x14ac:dyDescent="0.35"/>
    <row r="421" s="111" customFormat="1" x14ac:dyDescent="0.35"/>
    <row r="422" s="111" customFormat="1" x14ac:dyDescent="0.35"/>
    <row r="423" s="111" customFormat="1" x14ac:dyDescent="0.35"/>
    <row r="424" s="111" customFormat="1" x14ac:dyDescent="0.35"/>
    <row r="425" s="111" customFormat="1" x14ac:dyDescent="0.35"/>
    <row r="426" s="111" customFormat="1" x14ac:dyDescent="0.35"/>
    <row r="427" s="111" customFormat="1" x14ac:dyDescent="0.35"/>
    <row r="428" s="111" customFormat="1" x14ac:dyDescent="0.35"/>
    <row r="429" s="111" customFormat="1" x14ac:dyDescent="0.35"/>
    <row r="430" s="111" customFormat="1" x14ac:dyDescent="0.35"/>
    <row r="431" s="111" customFormat="1" x14ac:dyDescent="0.35"/>
    <row r="432" s="111" customFormat="1" x14ac:dyDescent="0.35"/>
    <row r="433" s="111" customFormat="1" x14ac:dyDescent="0.35"/>
    <row r="434" s="111" customFormat="1" x14ac:dyDescent="0.35"/>
    <row r="435" s="111" customFormat="1" x14ac:dyDescent="0.35"/>
    <row r="436" s="111" customFormat="1" x14ac:dyDescent="0.35"/>
    <row r="437" s="111" customFormat="1" x14ac:dyDescent="0.35"/>
    <row r="438" s="111" customFormat="1" x14ac:dyDescent="0.35"/>
    <row r="439" s="111" customFormat="1" x14ac:dyDescent="0.35"/>
    <row r="440" s="111" customFormat="1" x14ac:dyDescent="0.35"/>
    <row r="441" s="111" customFormat="1" x14ac:dyDescent="0.35"/>
    <row r="442" s="111" customFormat="1" x14ac:dyDescent="0.35"/>
    <row r="443" s="111" customFormat="1" x14ac:dyDescent="0.35"/>
    <row r="444" s="111" customFormat="1" x14ac:dyDescent="0.35"/>
    <row r="445" s="111" customFormat="1" x14ac:dyDescent="0.35"/>
    <row r="446" s="111" customFormat="1" x14ac:dyDescent="0.35"/>
    <row r="447" s="111" customFormat="1" x14ac:dyDescent="0.35"/>
    <row r="448" s="111" customFormat="1" x14ac:dyDescent="0.35"/>
    <row r="449" s="111" customFormat="1" x14ac:dyDescent="0.35"/>
    <row r="450" s="111" customFormat="1" x14ac:dyDescent="0.35"/>
    <row r="451" s="111" customFormat="1" x14ac:dyDescent="0.35"/>
    <row r="452" s="111" customFormat="1" x14ac:dyDescent="0.35"/>
    <row r="453" s="111" customFormat="1" x14ac:dyDescent="0.35"/>
    <row r="454" s="111" customFormat="1" x14ac:dyDescent="0.35"/>
    <row r="455" s="111" customFormat="1" x14ac:dyDescent="0.35"/>
    <row r="456" s="111" customFormat="1" x14ac:dyDescent="0.35"/>
    <row r="457" s="111" customFormat="1" x14ac:dyDescent="0.35"/>
    <row r="458" s="111" customFormat="1" x14ac:dyDescent="0.35"/>
    <row r="459" s="111" customFormat="1" x14ac:dyDescent="0.35"/>
    <row r="460" s="111" customFormat="1" x14ac:dyDescent="0.35"/>
    <row r="461" s="111" customFormat="1" x14ac:dyDescent="0.35"/>
    <row r="462" s="111" customFormat="1" x14ac:dyDescent="0.35"/>
    <row r="463" s="111" customFormat="1" x14ac:dyDescent="0.35"/>
    <row r="464" s="111" customFormat="1" x14ac:dyDescent="0.35"/>
    <row r="465" s="111" customFormat="1" x14ac:dyDescent="0.35"/>
    <row r="466" s="111" customFormat="1" x14ac:dyDescent="0.35"/>
    <row r="467" s="111" customFormat="1" x14ac:dyDescent="0.35"/>
    <row r="468" s="111" customFormat="1" x14ac:dyDescent="0.35"/>
    <row r="469" s="111" customFormat="1" x14ac:dyDescent="0.35"/>
    <row r="470" s="111" customFormat="1" x14ac:dyDescent="0.35"/>
    <row r="471" s="111" customFormat="1" x14ac:dyDescent="0.35"/>
    <row r="472" s="111" customFormat="1" x14ac:dyDescent="0.35"/>
    <row r="473" s="111" customFormat="1" x14ac:dyDescent="0.35"/>
    <row r="474" s="111" customFormat="1" x14ac:dyDescent="0.35"/>
    <row r="475" s="111" customFormat="1" x14ac:dyDescent="0.35"/>
    <row r="476" s="111" customFormat="1" x14ac:dyDescent="0.35"/>
    <row r="477" s="111" customFormat="1" x14ac:dyDescent="0.35"/>
    <row r="478" s="111" customFormat="1" x14ac:dyDescent="0.35"/>
    <row r="479" s="111" customFormat="1" x14ac:dyDescent="0.35"/>
    <row r="480" s="111" customFormat="1" x14ac:dyDescent="0.35"/>
    <row r="481" s="111" customFormat="1" x14ac:dyDescent="0.35"/>
    <row r="482" s="111" customFormat="1" x14ac:dyDescent="0.35"/>
    <row r="483" s="111" customFormat="1" x14ac:dyDescent="0.35"/>
    <row r="484" s="111" customFormat="1" x14ac:dyDescent="0.35"/>
    <row r="485" s="111" customFormat="1" x14ac:dyDescent="0.35"/>
    <row r="486" s="111" customFormat="1" x14ac:dyDescent="0.35"/>
    <row r="487" s="111" customFormat="1" x14ac:dyDescent="0.35"/>
    <row r="488" s="111" customFormat="1" x14ac:dyDescent="0.35"/>
    <row r="489" s="111" customFormat="1" x14ac:dyDescent="0.35"/>
    <row r="490" s="111" customFormat="1" x14ac:dyDescent="0.35"/>
    <row r="491" s="111" customFormat="1" x14ac:dyDescent="0.35"/>
    <row r="492" s="111" customFormat="1" x14ac:dyDescent="0.35"/>
    <row r="493" s="111" customFormat="1" x14ac:dyDescent="0.35"/>
    <row r="494" s="111" customFormat="1" x14ac:dyDescent="0.35"/>
    <row r="495" s="111" customFormat="1" x14ac:dyDescent="0.35"/>
    <row r="496" s="111" customFormat="1" x14ac:dyDescent="0.35"/>
    <row r="497" s="111" customFormat="1" x14ac:dyDescent="0.35"/>
    <row r="498" s="111" customFormat="1" x14ac:dyDescent="0.35"/>
    <row r="499" s="111" customFormat="1" x14ac:dyDescent="0.35"/>
    <row r="500" s="111" customFormat="1" x14ac:dyDescent="0.35"/>
    <row r="501" s="111" customFormat="1" x14ac:dyDescent="0.35"/>
    <row r="502" s="111" customFormat="1" x14ac:dyDescent="0.35"/>
    <row r="503" s="111" customFormat="1" x14ac:dyDescent="0.35"/>
    <row r="504" s="111" customFormat="1" x14ac:dyDescent="0.35"/>
    <row r="505" s="111" customFormat="1" x14ac:dyDescent="0.35"/>
    <row r="506" s="111" customFormat="1" x14ac:dyDescent="0.35"/>
    <row r="507" s="111" customFormat="1" x14ac:dyDescent="0.35"/>
    <row r="508" s="111" customFormat="1" x14ac:dyDescent="0.35"/>
    <row r="509" s="111" customFormat="1" x14ac:dyDescent="0.35"/>
    <row r="510" s="111" customFormat="1" x14ac:dyDescent="0.35"/>
    <row r="511" s="111" customFormat="1" x14ac:dyDescent="0.35"/>
    <row r="512" s="111" customFormat="1" x14ac:dyDescent="0.35"/>
    <row r="513" s="111" customFormat="1" x14ac:dyDescent="0.35"/>
    <row r="514" s="111" customFormat="1" x14ac:dyDescent="0.35"/>
    <row r="515" s="111" customFormat="1" x14ac:dyDescent="0.35"/>
    <row r="516" s="111" customFormat="1" x14ac:dyDescent="0.35"/>
    <row r="517" s="111" customFormat="1" x14ac:dyDescent="0.35"/>
    <row r="518" s="111" customFormat="1" x14ac:dyDescent="0.35"/>
    <row r="519" s="111" customFormat="1" x14ac:dyDescent="0.35"/>
    <row r="520" s="111" customFormat="1" x14ac:dyDescent="0.35"/>
    <row r="521" s="111" customFormat="1" x14ac:dyDescent="0.35"/>
    <row r="522" s="111" customFormat="1" x14ac:dyDescent="0.35"/>
    <row r="523" s="111" customFormat="1" x14ac:dyDescent="0.35"/>
    <row r="524" s="111" customFormat="1" x14ac:dyDescent="0.35"/>
    <row r="525" s="111" customFormat="1" x14ac:dyDescent="0.35"/>
    <row r="526" s="111" customFormat="1" x14ac:dyDescent="0.35"/>
    <row r="527" s="111" customFormat="1" x14ac:dyDescent="0.35"/>
    <row r="528" s="111" customFormat="1" x14ac:dyDescent="0.35"/>
    <row r="529" s="111" customFormat="1" x14ac:dyDescent="0.35"/>
    <row r="530" s="111" customFormat="1" x14ac:dyDescent="0.35"/>
    <row r="531" s="111" customFormat="1" x14ac:dyDescent="0.35"/>
    <row r="532" s="111" customFormat="1" x14ac:dyDescent="0.35"/>
    <row r="533" s="111" customFormat="1" x14ac:dyDescent="0.35"/>
    <row r="534" s="111" customFormat="1" x14ac:dyDescent="0.35"/>
    <row r="535" s="111" customFormat="1" x14ac:dyDescent="0.35"/>
    <row r="536" s="111" customFormat="1" x14ac:dyDescent="0.35"/>
    <row r="537" s="111" customFormat="1" x14ac:dyDescent="0.35"/>
    <row r="538" s="111" customFormat="1" x14ac:dyDescent="0.35"/>
    <row r="539" s="111" customFormat="1" x14ac:dyDescent="0.35"/>
    <row r="540" s="111" customFormat="1" x14ac:dyDescent="0.35"/>
  </sheetData>
  <mergeCells count="10">
    <mergeCell ref="A1:C1"/>
    <mergeCell ref="A81:C81"/>
    <mergeCell ref="A3:C3"/>
    <mergeCell ref="A29:C29"/>
    <mergeCell ref="A55:C55"/>
    <mergeCell ref="E81:G81"/>
    <mergeCell ref="E1:G1"/>
    <mergeCell ref="E3:G3"/>
    <mergeCell ref="E29:G29"/>
    <mergeCell ref="E55:G55"/>
  </mergeCells>
  <printOptions horizontalCentered="1"/>
  <pageMargins left="0.2" right="0.2"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B9E33-DBCF-4716-BF78-213EA4CDB440}">
  <dimension ref="A1:A868"/>
  <sheetViews>
    <sheetView topLeftCell="A846" workbookViewId="0">
      <selection sqref="A1:A868"/>
    </sheetView>
  </sheetViews>
  <sheetFormatPr defaultRowHeight="14.5" x14ac:dyDescent="0.35"/>
  <cols>
    <col min="1" max="1" width="42.36328125" bestFit="1" customWidth="1"/>
  </cols>
  <sheetData>
    <row r="1" spans="1:1" x14ac:dyDescent="0.35">
      <c r="A1" t="s">
        <v>247</v>
      </c>
    </row>
    <row r="2" spans="1:1" x14ac:dyDescent="0.35">
      <c r="A2" t="s">
        <v>248</v>
      </c>
    </row>
    <row r="3" spans="1:1" x14ac:dyDescent="0.35">
      <c r="A3" t="s">
        <v>249</v>
      </c>
    </row>
    <row r="4" spans="1:1" x14ac:dyDescent="0.35">
      <c r="A4" t="s">
        <v>250</v>
      </c>
    </row>
    <row r="5" spans="1:1" x14ac:dyDescent="0.35">
      <c r="A5" t="s">
        <v>251</v>
      </c>
    </row>
    <row r="6" spans="1:1" x14ac:dyDescent="0.35">
      <c r="A6" t="s">
        <v>252</v>
      </c>
    </row>
    <row r="7" spans="1:1" x14ac:dyDescent="0.35">
      <c r="A7" t="s">
        <v>253</v>
      </c>
    </row>
    <row r="8" spans="1:1" x14ac:dyDescent="0.35">
      <c r="A8" t="s">
        <v>254</v>
      </c>
    </row>
    <row r="9" spans="1:1" x14ac:dyDescent="0.35">
      <c r="A9" t="s">
        <v>254</v>
      </c>
    </row>
    <row r="10" spans="1:1" x14ac:dyDescent="0.35">
      <c r="A10" t="s">
        <v>254</v>
      </c>
    </row>
    <row r="11" spans="1:1" x14ac:dyDescent="0.35">
      <c r="A11" t="s">
        <v>255</v>
      </c>
    </row>
    <row r="12" spans="1:1" x14ac:dyDescent="0.35">
      <c r="A12" t="s">
        <v>255</v>
      </c>
    </row>
    <row r="13" spans="1:1" x14ac:dyDescent="0.35">
      <c r="A13" t="s">
        <v>256</v>
      </c>
    </row>
    <row r="14" spans="1:1" x14ac:dyDescent="0.35">
      <c r="A14" t="s">
        <v>256</v>
      </c>
    </row>
    <row r="15" spans="1:1" x14ac:dyDescent="0.35">
      <c r="A15" t="s">
        <v>257</v>
      </c>
    </row>
    <row r="16" spans="1:1" x14ac:dyDescent="0.35">
      <c r="A16" t="s">
        <v>258</v>
      </c>
    </row>
    <row r="17" spans="1:1" x14ac:dyDescent="0.35">
      <c r="A17" t="s">
        <v>259</v>
      </c>
    </row>
    <row r="18" spans="1:1" x14ac:dyDescent="0.35">
      <c r="A18" t="s">
        <v>259</v>
      </c>
    </row>
    <row r="19" spans="1:1" x14ac:dyDescent="0.35">
      <c r="A19" t="s">
        <v>260</v>
      </c>
    </row>
    <row r="20" spans="1:1" x14ac:dyDescent="0.35">
      <c r="A20" t="s">
        <v>261</v>
      </c>
    </row>
    <row r="21" spans="1:1" x14ac:dyDescent="0.35">
      <c r="A21" t="s">
        <v>262</v>
      </c>
    </row>
    <row r="22" spans="1:1" x14ac:dyDescent="0.35">
      <c r="A22" t="s">
        <v>263</v>
      </c>
    </row>
    <row r="23" spans="1:1" x14ac:dyDescent="0.35">
      <c r="A23" t="s">
        <v>263</v>
      </c>
    </row>
    <row r="24" spans="1:1" x14ac:dyDescent="0.35">
      <c r="A24" t="s">
        <v>264</v>
      </c>
    </row>
    <row r="25" spans="1:1" x14ac:dyDescent="0.35">
      <c r="A25" t="s">
        <v>265</v>
      </c>
    </row>
    <row r="26" spans="1:1" x14ac:dyDescent="0.35">
      <c r="A26" t="s">
        <v>266</v>
      </c>
    </row>
    <row r="27" spans="1:1" x14ac:dyDescent="0.35">
      <c r="A27" t="s">
        <v>266</v>
      </c>
    </row>
    <row r="28" spans="1:1" x14ac:dyDescent="0.35">
      <c r="A28" t="s">
        <v>267</v>
      </c>
    </row>
    <row r="29" spans="1:1" x14ac:dyDescent="0.35">
      <c r="A29" t="s">
        <v>268</v>
      </c>
    </row>
    <row r="30" spans="1:1" x14ac:dyDescent="0.35">
      <c r="A30" t="s">
        <v>269</v>
      </c>
    </row>
    <row r="31" spans="1:1" x14ac:dyDescent="0.35">
      <c r="A31" t="s">
        <v>270</v>
      </c>
    </row>
    <row r="32" spans="1:1" x14ac:dyDescent="0.35">
      <c r="A32" t="s">
        <v>271</v>
      </c>
    </row>
    <row r="33" spans="1:1" x14ac:dyDescent="0.35">
      <c r="A33" t="s">
        <v>271</v>
      </c>
    </row>
    <row r="34" spans="1:1" x14ac:dyDescent="0.35">
      <c r="A34" t="s">
        <v>272</v>
      </c>
    </row>
    <row r="35" spans="1:1" x14ac:dyDescent="0.35">
      <c r="A35" t="s">
        <v>273</v>
      </c>
    </row>
    <row r="36" spans="1:1" x14ac:dyDescent="0.35">
      <c r="A36" t="s">
        <v>274</v>
      </c>
    </row>
    <row r="37" spans="1:1" x14ac:dyDescent="0.35">
      <c r="A37" t="s">
        <v>274</v>
      </c>
    </row>
    <row r="38" spans="1:1" x14ac:dyDescent="0.35">
      <c r="A38" t="s">
        <v>274</v>
      </c>
    </row>
    <row r="39" spans="1:1" x14ac:dyDescent="0.35">
      <c r="A39" t="s">
        <v>274</v>
      </c>
    </row>
    <row r="40" spans="1:1" x14ac:dyDescent="0.35">
      <c r="A40" t="s">
        <v>275</v>
      </c>
    </row>
    <row r="41" spans="1:1" x14ac:dyDescent="0.35">
      <c r="A41" t="s">
        <v>276</v>
      </c>
    </row>
    <row r="42" spans="1:1" x14ac:dyDescent="0.35">
      <c r="A42" t="s">
        <v>277</v>
      </c>
    </row>
    <row r="43" spans="1:1" x14ac:dyDescent="0.35">
      <c r="A43" t="s">
        <v>278</v>
      </c>
    </row>
    <row r="44" spans="1:1" x14ac:dyDescent="0.35">
      <c r="A44" t="s">
        <v>278</v>
      </c>
    </row>
    <row r="45" spans="1:1" x14ac:dyDescent="0.35">
      <c r="A45" t="s">
        <v>279</v>
      </c>
    </row>
    <row r="46" spans="1:1" x14ac:dyDescent="0.35">
      <c r="A46" t="s">
        <v>280</v>
      </c>
    </row>
    <row r="47" spans="1:1" x14ac:dyDescent="0.35">
      <c r="A47" t="s">
        <v>281</v>
      </c>
    </row>
    <row r="48" spans="1:1" x14ac:dyDescent="0.35">
      <c r="A48" t="s">
        <v>282</v>
      </c>
    </row>
    <row r="49" spans="1:1" x14ac:dyDescent="0.35">
      <c r="A49" t="s">
        <v>283</v>
      </c>
    </row>
    <row r="50" spans="1:1" x14ac:dyDescent="0.35">
      <c r="A50" t="s">
        <v>284</v>
      </c>
    </row>
    <row r="51" spans="1:1" x14ac:dyDescent="0.35">
      <c r="A51" t="s">
        <v>285</v>
      </c>
    </row>
    <row r="52" spans="1:1" x14ac:dyDescent="0.35">
      <c r="A52" t="s">
        <v>286</v>
      </c>
    </row>
    <row r="53" spans="1:1" x14ac:dyDescent="0.35">
      <c r="A53" t="s">
        <v>287</v>
      </c>
    </row>
    <row r="54" spans="1:1" x14ac:dyDescent="0.35">
      <c r="A54" t="s">
        <v>288</v>
      </c>
    </row>
    <row r="55" spans="1:1" x14ac:dyDescent="0.35">
      <c r="A55" t="s">
        <v>289</v>
      </c>
    </row>
    <row r="56" spans="1:1" x14ac:dyDescent="0.35">
      <c r="A56" t="s">
        <v>290</v>
      </c>
    </row>
    <row r="57" spans="1:1" x14ac:dyDescent="0.35">
      <c r="A57" t="s">
        <v>290</v>
      </c>
    </row>
    <row r="58" spans="1:1" x14ac:dyDescent="0.35">
      <c r="A58" t="s">
        <v>291</v>
      </c>
    </row>
    <row r="59" spans="1:1" x14ac:dyDescent="0.35">
      <c r="A59" t="s">
        <v>292</v>
      </c>
    </row>
    <row r="60" spans="1:1" x14ac:dyDescent="0.35">
      <c r="A60" t="s">
        <v>293</v>
      </c>
    </row>
    <row r="61" spans="1:1" x14ac:dyDescent="0.35">
      <c r="A61" t="s">
        <v>294</v>
      </c>
    </row>
    <row r="62" spans="1:1" x14ac:dyDescent="0.35">
      <c r="A62" t="s">
        <v>295</v>
      </c>
    </row>
    <row r="63" spans="1:1" x14ac:dyDescent="0.35">
      <c r="A63" t="s">
        <v>296</v>
      </c>
    </row>
    <row r="64" spans="1:1" x14ac:dyDescent="0.35">
      <c r="A64" t="s">
        <v>297</v>
      </c>
    </row>
    <row r="65" spans="1:1" x14ac:dyDescent="0.35">
      <c r="A65" t="s">
        <v>298</v>
      </c>
    </row>
    <row r="66" spans="1:1" x14ac:dyDescent="0.35">
      <c r="A66" t="s">
        <v>299</v>
      </c>
    </row>
    <row r="67" spans="1:1" x14ac:dyDescent="0.35">
      <c r="A67" t="s">
        <v>300</v>
      </c>
    </row>
    <row r="68" spans="1:1" x14ac:dyDescent="0.35">
      <c r="A68" t="s">
        <v>301</v>
      </c>
    </row>
    <row r="69" spans="1:1" x14ac:dyDescent="0.35">
      <c r="A69" t="s">
        <v>302</v>
      </c>
    </row>
    <row r="70" spans="1:1" x14ac:dyDescent="0.35">
      <c r="A70" t="s">
        <v>303</v>
      </c>
    </row>
    <row r="71" spans="1:1" x14ac:dyDescent="0.35">
      <c r="A71" t="s">
        <v>303</v>
      </c>
    </row>
    <row r="72" spans="1:1" x14ac:dyDescent="0.35">
      <c r="A72" t="s">
        <v>304</v>
      </c>
    </row>
    <row r="73" spans="1:1" x14ac:dyDescent="0.35">
      <c r="A73" t="s">
        <v>305</v>
      </c>
    </row>
    <row r="74" spans="1:1" x14ac:dyDescent="0.35">
      <c r="A74" t="s">
        <v>306</v>
      </c>
    </row>
    <row r="75" spans="1:1" x14ac:dyDescent="0.35">
      <c r="A75" t="s">
        <v>307</v>
      </c>
    </row>
    <row r="76" spans="1:1" x14ac:dyDescent="0.35">
      <c r="A76" t="s">
        <v>308</v>
      </c>
    </row>
    <row r="77" spans="1:1" x14ac:dyDescent="0.35">
      <c r="A77" t="s">
        <v>309</v>
      </c>
    </row>
    <row r="78" spans="1:1" x14ac:dyDescent="0.35">
      <c r="A78" t="s">
        <v>310</v>
      </c>
    </row>
    <row r="79" spans="1:1" x14ac:dyDescent="0.35">
      <c r="A79" t="s">
        <v>311</v>
      </c>
    </row>
    <row r="80" spans="1:1" x14ac:dyDescent="0.35">
      <c r="A80" t="s">
        <v>312</v>
      </c>
    </row>
    <row r="81" spans="1:1" x14ac:dyDescent="0.35">
      <c r="A81" t="s">
        <v>312</v>
      </c>
    </row>
    <row r="82" spans="1:1" x14ac:dyDescent="0.35">
      <c r="A82" t="s">
        <v>313</v>
      </c>
    </row>
    <row r="83" spans="1:1" x14ac:dyDescent="0.35">
      <c r="A83" t="s">
        <v>314</v>
      </c>
    </row>
    <row r="84" spans="1:1" x14ac:dyDescent="0.35">
      <c r="A84" t="s">
        <v>314</v>
      </c>
    </row>
    <row r="85" spans="1:1" x14ac:dyDescent="0.35">
      <c r="A85" t="s">
        <v>315</v>
      </c>
    </row>
    <row r="86" spans="1:1" x14ac:dyDescent="0.35">
      <c r="A86" t="s">
        <v>315</v>
      </c>
    </row>
    <row r="87" spans="1:1" x14ac:dyDescent="0.35">
      <c r="A87" t="s">
        <v>315</v>
      </c>
    </row>
    <row r="88" spans="1:1" x14ac:dyDescent="0.35">
      <c r="A88" t="s">
        <v>315</v>
      </c>
    </row>
    <row r="89" spans="1:1" x14ac:dyDescent="0.35">
      <c r="A89" t="s">
        <v>315</v>
      </c>
    </row>
    <row r="90" spans="1:1" x14ac:dyDescent="0.35">
      <c r="A90" t="s">
        <v>316</v>
      </c>
    </row>
    <row r="91" spans="1:1" x14ac:dyDescent="0.35">
      <c r="A91" t="s">
        <v>317</v>
      </c>
    </row>
    <row r="92" spans="1:1" x14ac:dyDescent="0.35">
      <c r="A92" t="s">
        <v>318</v>
      </c>
    </row>
    <row r="93" spans="1:1" x14ac:dyDescent="0.35">
      <c r="A93" t="s">
        <v>319</v>
      </c>
    </row>
    <row r="94" spans="1:1" x14ac:dyDescent="0.35">
      <c r="A94" t="s">
        <v>320</v>
      </c>
    </row>
    <row r="95" spans="1:1" x14ac:dyDescent="0.35">
      <c r="A95" t="s">
        <v>321</v>
      </c>
    </row>
    <row r="96" spans="1:1" x14ac:dyDescent="0.35">
      <c r="A96" t="s">
        <v>322</v>
      </c>
    </row>
    <row r="97" spans="1:1" x14ac:dyDescent="0.35">
      <c r="A97" t="s">
        <v>322</v>
      </c>
    </row>
    <row r="98" spans="1:1" x14ac:dyDescent="0.35">
      <c r="A98" t="s">
        <v>323</v>
      </c>
    </row>
    <row r="99" spans="1:1" x14ac:dyDescent="0.35">
      <c r="A99" t="s">
        <v>324</v>
      </c>
    </row>
    <row r="100" spans="1:1" x14ac:dyDescent="0.35">
      <c r="A100" t="s">
        <v>325</v>
      </c>
    </row>
    <row r="101" spans="1:1" x14ac:dyDescent="0.35">
      <c r="A101" t="s">
        <v>255</v>
      </c>
    </row>
    <row r="102" spans="1:1" x14ac:dyDescent="0.35">
      <c r="A102" t="s">
        <v>326</v>
      </c>
    </row>
    <row r="103" spans="1:1" x14ac:dyDescent="0.35">
      <c r="A103" t="s">
        <v>327</v>
      </c>
    </row>
    <row r="104" spans="1:1" x14ac:dyDescent="0.35">
      <c r="A104" t="s">
        <v>328</v>
      </c>
    </row>
    <row r="105" spans="1:1" x14ac:dyDescent="0.35">
      <c r="A105" t="s">
        <v>260</v>
      </c>
    </row>
    <row r="106" spans="1:1" x14ac:dyDescent="0.35">
      <c r="A106" t="s">
        <v>260</v>
      </c>
    </row>
    <row r="107" spans="1:1" x14ac:dyDescent="0.35">
      <c r="A107" t="s">
        <v>260</v>
      </c>
    </row>
    <row r="108" spans="1:1" x14ac:dyDescent="0.35">
      <c r="A108" t="s">
        <v>329</v>
      </c>
    </row>
    <row r="109" spans="1:1" x14ac:dyDescent="0.35">
      <c r="A109" t="s">
        <v>330</v>
      </c>
    </row>
    <row r="110" spans="1:1" x14ac:dyDescent="0.35">
      <c r="A110" t="s">
        <v>331</v>
      </c>
    </row>
    <row r="111" spans="1:1" x14ac:dyDescent="0.35">
      <c r="A111" t="s">
        <v>331</v>
      </c>
    </row>
    <row r="112" spans="1:1" x14ac:dyDescent="0.35">
      <c r="A112" t="s">
        <v>332</v>
      </c>
    </row>
    <row r="113" spans="1:1" x14ac:dyDescent="0.35">
      <c r="A113" t="s">
        <v>265</v>
      </c>
    </row>
    <row r="114" spans="1:1" x14ac:dyDescent="0.35">
      <c r="A114" t="s">
        <v>333</v>
      </c>
    </row>
    <row r="115" spans="1:1" x14ac:dyDescent="0.35">
      <c r="A115" t="s">
        <v>334</v>
      </c>
    </row>
    <row r="116" spans="1:1" x14ac:dyDescent="0.35">
      <c r="A116" t="s">
        <v>266</v>
      </c>
    </row>
    <row r="117" spans="1:1" x14ac:dyDescent="0.35">
      <c r="A117" t="s">
        <v>335</v>
      </c>
    </row>
    <row r="118" spans="1:1" x14ac:dyDescent="0.35">
      <c r="A118" t="s">
        <v>336</v>
      </c>
    </row>
    <row r="119" spans="1:1" x14ac:dyDescent="0.35">
      <c r="A119" t="s">
        <v>337</v>
      </c>
    </row>
    <row r="120" spans="1:1" x14ac:dyDescent="0.35">
      <c r="A120" t="s">
        <v>338</v>
      </c>
    </row>
    <row r="121" spans="1:1" x14ac:dyDescent="0.35">
      <c r="A121" t="s">
        <v>339</v>
      </c>
    </row>
    <row r="122" spans="1:1" x14ac:dyDescent="0.35">
      <c r="A122" t="s">
        <v>340</v>
      </c>
    </row>
    <row r="123" spans="1:1" x14ac:dyDescent="0.35">
      <c r="A123" t="s">
        <v>275</v>
      </c>
    </row>
    <row r="124" spans="1:1" x14ac:dyDescent="0.35">
      <c r="A124" t="s">
        <v>275</v>
      </c>
    </row>
    <row r="125" spans="1:1" x14ac:dyDescent="0.35">
      <c r="A125" t="s">
        <v>276</v>
      </c>
    </row>
    <row r="126" spans="1:1" x14ac:dyDescent="0.35">
      <c r="A126" t="s">
        <v>341</v>
      </c>
    </row>
    <row r="127" spans="1:1" x14ac:dyDescent="0.35">
      <c r="A127" t="s">
        <v>342</v>
      </c>
    </row>
    <row r="128" spans="1:1" x14ac:dyDescent="0.35">
      <c r="A128" t="s">
        <v>343</v>
      </c>
    </row>
    <row r="129" spans="1:1" x14ac:dyDescent="0.35">
      <c r="A129" t="s">
        <v>344</v>
      </c>
    </row>
    <row r="130" spans="1:1" x14ac:dyDescent="0.35">
      <c r="A130" t="s">
        <v>345</v>
      </c>
    </row>
    <row r="131" spans="1:1" x14ac:dyDescent="0.35">
      <c r="A131" t="s">
        <v>346</v>
      </c>
    </row>
    <row r="132" spans="1:1" x14ac:dyDescent="0.35">
      <c r="A132" t="s">
        <v>347</v>
      </c>
    </row>
    <row r="133" spans="1:1" x14ac:dyDescent="0.35">
      <c r="A133" t="s">
        <v>348</v>
      </c>
    </row>
    <row r="134" spans="1:1" x14ac:dyDescent="0.35">
      <c r="A134" t="s">
        <v>349</v>
      </c>
    </row>
    <row r="135" spans="1:1" x14ac:dyDescent="0.35">
      <c r="A135" t="s">
        <v>282</v>
      </c>
    </row>
    <row r="136" spans="1:1" x14ac:dyDescent="0.35">
      <c r="A136" t="s">
        <v>350</v>
      </c>
    </row>
    <row r="137" spans="1:1" x14ac:dyDescent="0.35">
      <c r="A137" t="s">
        <v>350</v>
      </c>
    </row>
    <row r="138" spans="1:1" x14ac:dyDescent="0.35">
      <c r="A138" t="s">
        <v>350</v>
      </c>
    </row>
    <row r="139" spans="1:1" x14ac:dyDescent="0.35">
      <c r="A139" t="s">
        <v>351</v>
      </c>
    </row>
    <row r="140" spans="1:1" x14ac:dyDescent="0.35">
      <c r="A140" t="s">
        <v>352</v>
      </c>
    </row>
    <row r="141" spans="1:1" x14ac:dyDescent="0.35">
      <c r="A141" t="s">
        <v>353</v>
      </c>
    </row>
    <row r="142" spans="1:1" x14ac:dyDescent="0.35">
      <c r="A142" t="s">
        <v>354</v>
      </c>
    </row>
    <row r="143" spans="1:1" x14ac:dyDescent="0.35">
      <c r="A143" t="s">
        <v>355</v>
      </c>
    </row>
    <row r="144" spans="1:1" x14ac:dyDescent="0.35">
      <c r="A144" t="s">
        <v>356</v>
      </c>
    </row>
    <row r="145" spans="1:1" x14ac:dyDescent="0.35">
      <c r="A145" t="s">
        <v>357</v>
      </c>
    </row>
    <row r="146" spans="1:1" x14ac:dyDescent="0.35">
      <c r="A146" t="s">
        <v>299</v>
      </c>
    </row>
    <row r="147" spans="1:1" x14ac:dyDescent="0.35">
      <c r="A147" t="s">
        <v>358</v>
      </c>
    </row>
    <row r="148" spans="1:1" x14ac:dyDescent="0.35">
      <c r="A148" t="s">
        <v>359</v>
      </c>
    </row>
    <row r="149" spans="1:1" x14ac:dyDescent="0.35">
      <c r="A149" t="s">
        <v>360</v>
      </c>
    </row>
    <row r="150" spans="1:1" x14ac:dyDescent="0.35">
      <c r="A150" t="s">
        <v>361</v>
      </c>
    </row>
    <row r="151" spans="1:1" x14ac:dyDescent="0.35">
      <c r="A151" t="s">
        <v>362</v>
      </c>
    </row>
    <row r="152" spans="1:1" x14ac:dyDescent="0.35">
      <c r="A152" t="s">
        <v>363</v>
      </c>
    </row>
    <row r="153" spans="1:1" x14ac:dyDescent="0.35">
      <c r="A153" t="s">
        <v>364</v>
      </c>
    </row>
    <row r="154" spans="1:1" x14ac:dyDescent="0.35">
      <c r="A154" t="s">
        <v>365</v>
      </c>
    </row>
    <row r="155" spans="1:1" x14ac:dyDescent="0.35">
      <c r="A155" t="s">
        <v>366</v>
      </c>
    </row>
    <row r="156" spans="1:1" x14ac:dyDescent="0.35">
      <c r="A156" t="s">
        <v>305</v>
      </c>
    </row>
    <row r="157" spans="1:1" x14ac:dyDescent="0.35">
      <c r="A157" t="s">
        <v>367</v>
      </c>
    </row>
    <row r="158" spans="1:1" x14ac:dyDescent="0.35">
      <c r="A158" t="s">
        <v>368</v>
      </c>
    </row>
    <row r="159" spans="1:1" x14ac:dyDescent="0.35">
      <c r="A159" t="s">
        <v>369</v>
      </c>
    </row>
    <row r="160" spans="1:1" x14ac:dyDescent="0.35">
      <c r="A160" t="s">
        <v>308</v>
      </c>
    </row>
    <row r="161" spans="1:1" x14ac:dyDescent="0.35">
      <c r="A161" t="s">
        <v>308</v>
      </c>
    </row>
    <row r="162" spans="1:1" x14ac:dyDescent="0.35">
      <c r="A162" t="s">
        <v>370</v>
      </c>
    </row>
    <row r="163" spans="1:1" x14ac:dyDescent="0.35">
      <c r="A163" t="s">
        <v>371</v>
      </c>
    </row>
    <row r="164" spans="1:1" x14ac:dyDescent="0.35">
      <c r="A164" t="s">
        <v>372</v>
      </c>
    </row>
    <row r="165" spans="1:1" x14ac:dyDescent="0.35">
      <c r="A165" t="s">
        <v>373</v>
      </c>
    </row>
    <row r="166" spans="1:1" x14ac:dyDescent="0.35">
      <c r="A166" t="s">
        <v>374</v>
      </c>
    </row>
    <row r="167" spans="1:1" x14ac:dyDescent="0.35">
      <c r="A167" t="s">
        <v>375</v>
      </c>
    </row>
    <row r="168" spans="1:1" x14ac:dyDescent="0.35">
      <c r="A168" t="s">
        <v>376</v>
      </c>
    </row>
    <row r="169" spans="1:1" x14ac:dyDescent="0.35">
      <c r="A169" t="s">
        <v>377</v>
      </c>
    </row>
    <row r="170" spans="1:1" x14ac:dyDescent="0.35">
      <c r="A170" t="s">
        <v>378</v>
      </c>
    </row>
    <row r="171" spans="1:1" x14ac:dyDescent="0.35">
      <c r="A171" t="s">
        <v>379</v>
      </c>
    </row>
    <row r="172" spans="1:1" x14ac:dyDescent="0.35">
      <c r="A172" t="s">
        <v>380</v>
      </c>
    </row>
    <row r="173" spans="1:1" x14ac:dyDescent="0.35">
      <c r="A173" t="s">
        <v>381</v>
      </c>
    </row>
    <row r="174" spans="1:1" x14ac:dyDescent="0.35">
      <c r="A174" t="s">
        <v>382</v>
      </c>
    </row>
    <row r="175" spans="1:1" x14ac:dyDescent="0.35">
      <c r="A175" t="s">
        <v>383</v>
      </c>
    </row>
    <row r="176" spans="1:1" x14ac:dyDescent="0.35">
      <c r="A176" t="s">
        <v>383</v>
      </c>
    </row>
    <row r="177" spans="1:1" x14ac:dyDescent="0.35">
      <c r="A177" t="s">
        <v>384</v>
      </c>
    </row>
    <row r="178" spans="1:1" x14ac:dyDescent="0.35">
      <c r="A178" t="s">
        <v>385</v>
      </c>
    </row>
    <row r="179" spans="1:1" x14ac:dyDescent="0.35">
      <c r="A179" t="s">
        <v>385</v>
      </c>
    </row>
    <row r="180" spans="1:1" x14ac:dyDescent="0.35">
      <c r="A180" t="s">
        <v>385</v>
      </c>
    </row>
    <row r="181" spans="1:1" x14ac:dyDescent="0.35">
      <c r="A181" t="s">
        <v>385</v>
      </c>
    </row>
    <row r="182" spans="1:1" x14ac:dyDescent="0.35">
      <c r="A182" t="s">
        <v>386</v>
      </c>
    </row>
    <row r="183" spans="1:1" x14ac:dyDescent="0.35">
      <c r="A183" t="s">
        <v>387</v>
      </c>
    </row>
    <row r="184" spans="1:1" x14ac:dyDescent="0.35">
      <c r="A184" t="s">
        <v>388</v>
      </c>
    </row>
    <row r="185" spans="1:1" x14ac:dyDescent="0.35">
      <c r="A185" t="s">
        <v>389</v>
      </c>
    </row>
    <row r="186" spans="1:1" x14ac:dyDescent="0.35">
      <c r="A186" t="s">
        <v>390</v>
      </c>
    </row>
    <row r="187" spans="1:1" x14ac:dyDescent="0.35">
      <c r="A187" t="s">
        <v>391</v>
      </c>
    </row>
    <row r="188" spans="1:1" x14ac:dyDescent="0.35">
      <c r="A188" t="s">
        <v>392</v>
      </c>
    </row>
    <row r="189" spans="1:1" x14ac:dyDescent="0.35">
      <c r="A189" t="s">
        <v>393</v>
      </c>
    </row>
    <row r="190" spans="1:1" x14ac:dyDescent="0.35">
      <c r="A190" t="s">
        <v>394</v>
      </c>
    </row>
    <row r="191" spans="1:1" x14ac:dyDescent="0.35">
      <c r="A191" t="s">
        <v>395</v>
      </c>
    </row>
    <row r="192" spans="1:1" x14ac:dyDescent="0.35">
      <c r="A192" t="s">
        <v>396</v>
      </c>
    </row>
    <row r="193" spans="1:1" x14ac:dyDescent="0.35">
      <c r="A193" t="s">
        <v>397</v>
      </c>
    </row>
    <row r="194" spans="1:1" x14ac:dyDescent="0.35">
      <c r="A194" t="s">
        <v>398</v>
      </c>
    </row>
    <row r="195" spans="1:1" x14ac:dyDescent="0.35">
      <c r="A195" t="s">
        <v>399</v>
      </c>
    </row>
    <row r="196" spans="1:1" x14ac:dyDescent="0.35">
      <c r="A196" t="s">
        <v>248</v>
      </c>
    </row>
    <row r="197" spans="1:1" x14ac:dyDescent="0.35">
      <c r="A197" t="s">
        <v>400</v>
      </c>
    </row>
    <row r="198" spans="1:1" x14ac:dyDescent="0.35">
      <c r="A198" t="s">
        <v>401</v>
      </c>
    </row>
    <row r="199" spans="1:1" x14ac:dyDescent="0.35">
      <c r="A199" t="s">
        <v>402</v>
      </c>
    </row>
    <row r="200" spans="1:1" x14ac:dyDescent="0.35">
      <c r="A200" t="s">
        <v>403</v>
      </c>
    </row>
    <row r="201" spans="1:1" x14ac:dyDescent="0.35">
      <c r="A201" t="s">
        <v>404</v>
      </c>
    </row>
    <row r="202" spans="1:1" x14ac:dyDescent="0.35">
      <c r="A202" t="s">
        <v>405</v>
      </c>
    </row>
    <row r="203" spans="1:1" x14ac:dyDescent="0.35">
      <c r="A203" t="s">
        <v>406</v>
      </c>
    </row>
    <row r="204" spans="1:1" x14ac:dyDescent="0.35">
      <c r="A204" t="s">
        <v>407</v>
      </c>
    </row>
    <row r="205" spans="1:1" x14ac:dyDescent="0.35">
      <c r="A205" t="s">
        <v>267</v>
      </c>
    </row>
    <row r="206" spans="1:1" x14ac:dyDescent="0.35">
      <c r="A206" t="s">
        <v>408</v>
      </c>
    </row>
    <row r="207" spans="1:1" x14ac:dyDescent="0.35">
      <c r="A207" t="s">
        <v>409</v>
      </c>
    </row>
    <row r="208" spans="1:1" x14ac:dyDescent="0.35">
      <c r="A208" t="s">
        <v>410</v>
      </c>
    </row>
    <row r="209" spans="1:1" x14ac:dyDescent="0.35">
      <c r="A209" t="s">
        <v>411</v>
      </c>
    </row>
    <row r="210" spans="1:1" x14ac:dyDescent="0.35">
      <c r="A210" t="s">
        <v>412</v>
      </c>
    </row>
    <row r="211" spans="1:1" x14ac:dyDescent="0.35">
      <c r="A211" t="s">
        <v>413</v>
      </c>
    </row>
    <row r="212" spans="1:1" x14ac:dyDescent="0.35">
      <c r="A212" t="s">
        <v>414</v>
      </c>
    </row>
    <row r="213" spans="1:1" x14ac:dyDescent="0.35">
      <c r="A213" t="s">
        <v>415</v>
      </c>
    </row>
    <row r="214" spans="1:1" x14ac:dyDescent="0.35">
      <c r="A214" t="s">
        <v>416</v>
      </c>
    </row>
    <row r="215" spans="1:1" x14ac:dyDescent="0.35">
      <c r="A215" t="s">
        <v>417</v>
      </c>
    </row>
    <row r="216" spans="1:1" x14ac:dyDescent="0.35">
      <c r="A216" t="s">
        <v>418</v>
      </c>
    </row>
    <row r="217" spans="1:1" x14ac:dyDescent="0.35">
      <c r="A217" t="s">
        <v>419</v>
      </c>
    </row>
    <row r="218" spans="1:1" x14ac:dyDescent="0.35">
      <c r="A218" t="s">
        <v>420</v>
      </c>
    </row>
    <row r="219" spans="1:1" x14ac:dyDescent="0.35">
      <c r="A219" t="s">
        <v>421</v>
      </c>
    </row>
    <row r="220" spans="1:1" x14ac:dyDescent="0.35">
      <c r="A220" t="s">
        <v>422</v>
      </c>
    </row>
    <row r="221" spans="1:1" x14ac:dyDescent="0.35">
      <c r="A221" t="s">
        <v>423</v>
      </c>
    </row>
    <row r="222" spans="1:1" x14ac:dyDescent="0.35">
      <c r="A222" t="s">
        <v>424</v>
      </c>
    </row>
    <row r="223" spans="1:1" x14ac:dyDescent="0.35">
      <c r="A223" t="s">
        <v>349</v>
      </c>
    </row>
    <row r="224" spans="1:1" x14ac:dyDescent="0.35">
      <c r="A224" t="s">
        <v>425</v>
      </c>
    </row>
    <row r="225" spans="1:1" x14ac:dyDescent="0.35">
      <c r="A225" t="s">
        <v>426</v>
      </c>
    </row>
    <row r="226" spans="1:1" x14ac:dyDescent="0.35">
      <c r="A226" t="s">
        <v>427</v>
      </c>
    </row>
    <row r="227" spans="1:1" x14ac:dyDescent="0.35">
      <c r="A227" t="s">
        <v>428</v>
      </c>
    </row>
    <row r="228" spans="1:1" x14ac:dyDescent="0.35">
      <c r="A228" t="s">
        <v>429</v>
      </c>
    </row>
    <row r="229" spans="1:1" x14ac:dyDescent="0.35">
      <c r="A229" t="s">
        <v>352</v>
      </c>
    </row>
    <row r="230" spans="1:1" x14ac:dyDescent="0.35">
      <c r="A230" t="s">
        <v>294</v>
      </c>
    </row>
    <row r="231" spans="1:1" x14ac:dyDescent="0.35">
      <c r="A231" t="s">
        <v>430</v>
      </c>
    </row>
    <row r="232" spans="1:1" x14ac:dyDescent="0.35">
      <c r="A232" t="s">
        <v>298</v>
      </c>
    </row>
    <row r="233" spans="1:1" x14ac:dyDescent="0.35">
      <c r="A233" t="s">
        <v>358</v>
      </c>
    </row>
    <row r="234" spans="1:1" x14ac:dyDescent="0.35">
      <c r="A234" t="s">
        <v>431</v>
      </c>
    </row>
    <row r="235" spans="1:1" x14ac:dyDescent="0.35">
      <c r="A235" t="s">
        <v>432</v>
      </c>
    </row>
    <row r="236" spans="1:1" x14ac:dyDescent="0.35">
      <c r="A236" t="s">
        <v>362</v>
      </c>
    </row>
    <row r="237" spans="1:1" x14ac:dyDescent="0.35">
      <c r="A237" t="s">
        <v>433</v>
      </c>
    </row>
    <row r="238" spans="1:1" x14ac:dyDescent="0.35">
      <c r="A238" t="s">
        <v>434</v>
      </c>
    </row>
    <row r="239" spans="1:1" x14ac:dyDescent="0.35">
      <c r="A239" t="s">
        <v>435</v>
      </c>
    </row>
    <row r="240" spans="1:1" x14ac:dyDescent="0.35">
      <c r="A240" t="s">
        <v>436</v>
      </c>
    </row>
    <row r="241" spans="1:1" x14ac:dyDescent="0.35">
      <c r="A241" t="s">
        <v>437</v>
      </c>
    </row>
    <row r="242" spans="1:1" x14ac:dyDescent="0.35">
      <c r="A242" t="s">
        <v>438</v>
      </c>
    </row>
    <row r="243" spans="1:1" x14ac:dyDescent="0.35">
      <c r="A243" t="s">
        <v>439</v>
      </c>
    </row>
    <row r="244" spans="1:1" x14ac:dyDescent="0.35">
      <c r="A244" t="s">
        <v>440</v>
      </c>
    </row>
    <row r="245" spans="1:1" x14ac:dyDescent="0.35">
      <c r="A245" t="s">
        <v>310</v>
      </c>
    </row>
    <row r="246" spans="1:1" x14ac:dyDescent="0.35">
      <c r="A246" t="s">
        <v>441</v>
      </c>
    </row>
    <row r="247" spans="1:1" x14ac:dyDescent="0.35">
      <c r="A247" t="s">
        <v>442</v>
      </c>
    </row>
    <row r="248" spans="1:1" x14ac:dyDescent="0.35">
      <c r="A248" t="s">
        <v>443</v>
      </c>
    </row>
    <row r="249" spans="1:1" x14ac:dyDescent="0.35">
      <c r="A249" t="s">
        <v>444</v>
      </c>
    </row>
    <row r="250" spans="1:1" x14ac:dyDescent="0.35">
      <c r="A250" t="s">
        <v>445</v>
      </c>
    </row>
    <row r="251" spans="1:1" x14ac:dyDescent="0.35">
      <c r="A251" t="s">
        <v>446</v>
      </c>
    </row>
    <row r="252" spans="1:1" x14ac:dyDescent="0.35">
      <c r="A252" t="s">
        <v>447</v>
      </c>
    </row>
    <row r="253" spans="1:1" x14ac:dyDescent="0.35">
      <c r="A253" t="s">
        <v>448</v>
      </c>
    </row>
    <row r="254" spans="1:1" x14ac:dyDescent="0.35">
      <c r="A254" t="s">
        <v>449</v>
      </c>
    </row>
    <row r="255" spans="1:1" x14ac:dyDescent="0.35">
      <c r="A255" t="s">
        <v>450</v>
      </c>
    </row>
    <row r="256" spans="1:1" x14ac:dyDescent="0.35">
      <c r="A256" t="s">
        <v>259</v>
      </c>
    </row>
    <row r="257" spans="1:1" x14ac:dyDescent="0.35">
      <c r="A257" t="s">
        <v>328</v>
      </c>
    </row>
    <row r="258" spans="1:1" x14ac:dyDescent="0.35">
      <c r="A258" t="s">
        <v>451</v>
      </c>
    </row>
    <row r="259" spans="1:1" x14ac:dyDescent="0.35">
      <c r="A259" t="s">
        <v>452</v>
      </c>
    </row>
    <row r="260" spans="1:1" x14ac:dyDescent="0.35">
      <c r="A260" t="s">
        <v>453</v>
      </c>
    </row>
    <row r="261" spans="1:1" x14ac:dyDescent="0.35">
      <c r="A261" t="s">
        <v>454</v>
      </c>
    </row>
    <row r="262" spans="1:1" x14ac:dyDescent="0.35">
      <c r="A262" t="s">
        <v>455</v>
      </c>
    </row>
    <row r="263" spans="1:1" x14ac:dyDescent="0.35">
      <c r="A263" t="s">
        <v>456</v>
      </c>
    </row>
    <row r="264" spans="1:1" x14ac:dyDescent="0.35">
      <c r="A264" t="s">
        <v>417</v>
      </c>
    </row>
    <row r="265" spans="1:1" x14ac:dyDescent="0.35">
      <c r="A265" t="s">
        <v>457</v>
      </c>
    </row>
    <row r="266" spans="1:1" x14ac:dyDescent="0.35">
      <c r="A266" t="s">
        <v>458</v>
      </c>
    </row>
    <row r="267" spans="1:1" x14ac:dyDescent="0.35">
      <c r="A267" t="s">
        <v>459</v>
      </c>
    </row>
    <row r="268" spans="1:1" x14ac:dyDescent="0.35">
      <c r="A268" t="s">
        <v>282</v>
      </c>
    </row>
    <row r="269" spans="1:1" x14ac:dyDescent="0.35">
      <c r="A269" t="s">
        <v>460</v>
      </c>
    </row>
    <row r="270" spans="1:1" x14ac:dyDescent="0.35">
      <c r="A270" t="s">
        <v>460</v>
      </c>
    </row>
    <row r="271" spans="1:1" x14ac:dyDescent="0.35">
      <c r="A271" t="s">
        <v>460</v>
      </c>
    </row>
    <row r="272" spans="1:1" x14ac:dyDescent="0.35">
      <c r="A272" t="s">
        <v>461</v>
      </c>
    </row>
    <row r="273" spans="1:1" x14ac:dyDescent="0.35">
      <c r="A273" t="s">
        <v>462</v>
      </c>
    </row>
    <row r="274" spans="1:1" x14ac:dyDescent="0.35">
      <c r="A274" t="s">
        <v>366</v>
      </c>
    </row>
    <row r="275" spans="1:1" x14ac:dyDescent="0.35">
      <c r="A275" t="s">
        <v>463</v>
      </c>
    </row>
    <row r="276" spans="1:1" x14ac:dyDescent="0.35">
      <c r="A276" t="s">
        <v>464</v>
      </c>
    </row>
    <row r="277" spans="1:1" x14ac:dyDescent="0.35">
      <c r="A277" t="s">
        <v>309</v>
      </c>
    </row>
    <row r="278" spans="1:1" x14ac:dyDescent="0.35">
      <c r="A278" t="s">
        <v>465</v>
      </c>
    </row>
    <row r="279" spans="1:1" x14ac:dyDescent="0.35">
      <c r="A279" t="s">
        <v>466</v>
      </c>
    </row>
    <row r="280" spans="1:1" x14ac:dyDescent="0.35">
      <c r="A280" t="s">
        <v>313</v>
      </c>
    </row>
    <row r="281" spans="1:1" x14ac:dyDescent="0.35">
      <c r="A281" t="s">
        <v>467</v>
      </c>
    </row>
    <row r="282" spans="1:1" x14ac:dyDescent="0.35">
      <c r="A282" t="s">
        <v>390</v>
      </c>
    </row>
    <row r="283" spans="1:1" x14ac:dyDescent="0.35">
      <c r="A283" t="s">
        <v>468</v>
      </c>
    </row>
    <row r="284" spans="1:1" x14ac:dyDescent="0.35">
      <c r="A284" t="s">
        <v>469</v>
      </c>
    </row>
    <row r="285" spans="1:1" x14ac:dyDescent="0.35">
      <c r="A285" t="s">
        <v>395</v>
      </c>
    </row>
    <row r="286" spans="1:1" x14ac:dyDescent="0.35">
      <c r="A286" t="s">
        <v>395</v>
      </c>
    </row>
    <row r="287" spans="1:1" x14ac:dyDescent="0.35">
      <c r="A287" t="s">
        <v>470</v>
      </c>
    </row>
    <row r="288" spans="1:1" x14ac:dyDescent="0.35">
      <c r="A288" t="s">
        <v>471</v>
      </c>
    </row>
    <row r="289" spans="1:1" x14ac:dyDescent="0.35">
      <c r="A289" t="s">
        <v>472</v>
      </c>
    </row>
    <row r="290" spans="1:1" x14ac:dyDescent="0.35">
      <c r="A290" t="s">
        <v>258</v>
      </c>
    </row>
    <row r="291" spans="1:1" x14ac:dyDescent="0.35">
      <c r="A291" t="s">
        <v>258</v>
      </c>
    </row>
    <row r="292" spans="1:1" x14ac:dyDescent="0.35">
      <c r="A292" t="s">
        <v>473</v>
      </c>
    </row>
    <row r="293" spans="1:1" x14ac:dyDescent="0.35">
      <c r="A293" t="s">
        <v>474</v>
      </c>
    </row>
    <row r="294" spans="1:1" x14ac:dyDescent="0.35">
      <c r="A294" t="s">
        <v>475</v>
      </c>
    </row>
    <row r="295" spans="1:1" x14ac:dyDescent="0.35">
      <c r="A295" t="s">
        <v>476</v>
      </c>
    </row>
    <row r="296" spans="1:1" x14ac:dyDescent="0.35">
      <c r="A296" t="s">
        <v>477</v>
      </c>
    </row>
    <row r="297" spans="1:1" x14ac:dyDescent="0.35">
      <c r="A297" t="s">
        <v>270</v>
      </c>
    </row>
    <row r="298" spans="1:1" x14ac:dyDescent="0.35">
      <c r="A298" t="s">
        <v>338</v>
      </c>
    </row>
    <row r="299" spans="1:1" x14ac:dyDescent="0.35">
      <c r="A299" t="s">
        <v>478</v>
      </c>
    </row>
    <row r="300" spans="1:1" x14ac:dyDescent="0.35">
      <c r="A300" t="s">
        <v>479</v>
      </c>
    </row>
    <row r="301" spans="1:1" x14ac:dyDescent="0.35">
      <c r="A301" t="s">
        <v>480</v>
      </c>
    </row>
    <row r="302" spans="1:1" x14ac:dyDescent="0.35">
      <c r="A302" t="s">
        <v>480</v>
      </c>
    </row>
    <row r="303" spans="1:1" x14ac:dyDescent="0.35">
      <c r="A303" t="s">
        <v>276</v>
      </c>
    </row>
    <row r="304" spans="1:1" x14ac:dyDescent="0.35">
      <c r="A304" t="s">
        <v>481</v>
      </c>
    </row>
    <row r="305" spans="1:1" x14ac:dyDescent="0.35">
      <c r="A305" t="s">
        <v>482</v>
      </c>
    </row>
    <row r="306" spans="1:1" x14ac:dyDescent="0.35">
      <c r="A306" t="s">
        <v>425</v>
      </c>
    </row>
    <row r="307" spans="1:1" x14ac:dyDescent="0.35">
      <c r="A307" t="s">
        <v>425</v>
      </c>
    </row>
    <row r="308" spans="1:1" x14ac:dyDescent="0.35">
      <c r="A308" t="s">
        <v>425</v>
      </c>
    </row>
    <row r="309" spans="1:1" x14ac:dyDescent="0.35">
      <c r="A309" t="s">
        <v>483</v>
      </c>
    </row>
    <row r="310" spans="1:1" x14ac:dyDescent="0.35">
      <c r="A310" t="s">
        <v>429</v>
      </c>
    </row>
    <row r="311" spans="1:1" x14ac:dyDescent="0.35">
      <c r="A311" t="s">
        <v>484</v>
      </c>
    </row>
    <row r="312" spans="1:1" x14ac:dyDescent="0.35">
      <c r="A312" t="s">
        <v>485</v>
      </c>
    </row>
    <row r="313" spans="1:1" x14ac:dyDescent="0.35">
      <c r="A313" t="s">
        <v>309</v>
      </c>
    </row>
    <row r="314" spans="1:1" x14ac:dyDescent="0.35">
      <c r="A314" t="s">
        <v>486</v>
      </c>
    </row>
    <row r="315" spans="1:1" x14ac:dyDescent="0.35">
      <c r="A315" t="s">
        <v>382</v>
      </c>
    </row>
    <row r="316" spans="1:1" x14ac:dyDescent="0.35">
      <c r="A316" t="s">
        <v>384</v>
      </c>
    </row>
    <row r="317" spans="1:1" x14ac:dyDescent="0.35">
      <c r="A317" t="s">
        <v>487</v>
      </c>
    </row>
    <row r="318" spans="1:1" x14ac:dyDescent="0.35">
      <c r="A318" t="s">
        <v>488</v>
      </c>
    </row>
    <row r="319" spans="1:1" x14ac:dyDescent="0.35">
      <c r="A319" t="s">
        <v>489</v>
      </c>
    </row>
    <row r="320" spans="1:1" x14ac:dyDescent="0.35">
      <c r="A320" t="s">
        <v>489</v>
      </c>
    </row>
    <row r="321" spans="1:1" x14ac:dyDescent="0.35">
      <c r="A321" t="s">
        <v>318</v>
      </c>
    </row>
    <row r="322" spans="1:1" x14ac:dyDescent="0.35">
      <c r="A322" t="s">
        <v>490</v>
      </c>
    </row>
    <row r="323" spans="1:1" x14ac:dyDescent="0.35">
      <c r="A323" t="s">
        <v>491</v>
      </c>
    </row>
    <row r="324" spans="1:1" x14ac:dyDescent="0.35">
      <c r="A324" t="s">
        <v>492</v>
      </c>
    </row>
    <row r="325" spans="1:1" x14ac:dyDescent="0.35">
      <c r="A325" t="s">
        <v>493</v>
      </c>
    </row>
    <row r="326" spans="1:1" x14ac:dyDescent="0.35">
      <c r="A326" t="s">
        <v>494</v>
      </c>
    </row>
    <row r="327" spans="1:1" x14ac:dyDescent="0.35">
      <c r="A327" t="s">
        <v>397</v>
      </c>
    </row>
    <row r="328" spans="1:1" x14ac:dyDescent="0.35">
      <c r="A328" t="s">
        <v>495</v>
      </c>
    </row>
    <row r="329" spans="1:1" x14ac:dyDescent="0.35">
      <c r="A329" t="s">
        <v>248</v>
      </c>
    </row>
    <row r="330" spans="1:1" x14ac:dyDescent="0.35">
      <c r="A330" t="s">
        <v>249</v>
      </c>
    </row>
    <row r="331" spans="1:1" x14ac:dyDescent="0.35">
      <c r="A331" t="s">
        <v>496</v>
      </c>
    </row>
    <row r="332" spans="1:1" x14ac:dyDescent="0.35">
      <c r="A332" t="s">
        <v>497</v>
      </c>
    </row>
    <row r="333" spans="1:1" x14ac:dyDescent="0.35">
      <c r="A333" t="s">
        <v>498</v>
      </c>
    </row>
    <row r="334" spans="1:1" x14ac:dyDescent="0.35">
      <c r="A334" t="s">
        <v>253</v>
      </c>
    </row>
    <row r="335" spans="1:1" x14ac:dyDescent="0.35">
      <c r="A335" t="s">
        <v>499</v>
      </c>
    </row>
    <row r="336" spans="1:1" x14ac:dyDescent="0.35">
      <c r="A336" t="s">
        <v>259</v>
      </c>
    </row>
    <row r="337" spans="1:1" x14ac:dyDescent="0.35">
      <c r="A337" t="s">
        <v>473</v>
      </c>
    </row>
    <row r="338" spans="1:1" x14ac:dyDescent="0.35">
      <c r="A338" t="s">
        <v>328</v>
      </c>
    </row>
    <row r="339" spans="1:1" x14ac:dyDescent="0.35">
      <c r="A339" t="s">
        <v>500</v>
      </c>
    </row>
    <row r="340" spans="1:1" x14ac:dyDescent="0.35">
      <c r="A340" t="s">
        <v>501</v>
      </c>
    </row>
    <row r="341" spans="1:1" x14ac:dyDescent="0.35">
      <c r="A341" t="s">
        <v>502</v>
      </c>
    </row>
    <row r="342" spans="1:1" x14ac:dyDescent="0.35">
      <c r="A342" t="s">
        <v>329</v>
      </c>
    </row>
    <row r="343" spans="1:1" x14ac:dyDescent="0.35">
      <c r="A343" t="s">
        <v>503</v>
      </c>
    </row>
    <row r="344" spans="1:1" x14ac:dyDescent="0.35">
      <c r="A344" t="s">
        <v>503</v>
      </c>
    </row>
    <row r="345" spans="1:1" x14ac:dyDescent="0.35">
      <c r="A345" t="s">
        <v>504</v>
      </c>
    </row>
    <row r="346" spans="1:1" x14ac:dyDescent="0.35">
      <c r="A346" t="s">
        <v>505</v>
      </c>
    </row>
    <row r="347" spans="1:1" x14ac:dyDescent="0.35">
      <c r="A347" t="s">
        <v>506</v>
      </c>
    </row>
    <row r="348" spans="1:1" x14ac:dyDescent="0.35">
      <c r="A348" t="s">
        <v>507</v>
      </c>
    </row>
    <row r="349" spans="1:1" x14ac:dyDescent="0.35">
      <c r="A349" t="s">
        <v>454</v>
      </c>
    </row>
    <row r="350" spans="1:1" x14ac:dyDescent="0.35">
      <c r="A350" t="s">
        <v>454</v>
      </c>
    </row>
    <row r="351" spans="1:1" x14ac:dyDescent="0.35">
      <c r="A351" t="s">
        <v>269</v>
      </c>
    </row>
    <row r="352" spans="1:1" x14ac:dyDescent="0.35">
      <c r="A352" t="s">
        <v>508</v>
      </c>
    </row>
    <row r="353" spans="1:1" x14ac:dyDescent="0.35">
      <c r="A353" t="s">
        <v>509</v>
      </c>
    </row>
    <row r="354" spans="1:1" x14ac:dyDescent="0.35">
      <c r="A354" t="s">
        <v>510</v>
      </c>
    </row>
    <row r="355" spans="1:1" x14ac:dyDescent="0.35">
      <c r="A355" t="s">
        <v>511</v>
      </c>
    </row>
    <row r="356" spans="1:1" x14ac:dyDescent="0.35">
      <c r="A356" t="s">
        <v>512</v>
      </c>
    </row>
    <row r="357" spans="1:1" x14ac:dyDescent="0.35">
      <c r="A357" t="s">
        <v>513</v>
      </c>
    </row>
    <row r="358" spans="1:1" x14ac:dyDescent="0.35">
      <c r="A358" t="s">
        <v>514</v>
      </c>
    </row>
    <row r="359" spans="1:1" x14ac:dyDescent="0.35">
      <c r="A359" t="s">
        <v>275</v>
      </c>
    </row>
    <row r="360" spans="1:1" x14ac:dyDescent="0.35">
      <c r="A360" t="s">
        <v>416</v>
      </c>
    </row>
    <row r="361" spans="1:1" x14ac:dyDescent="0.35">
      <c r="A361" t="s">
        <v>344</v>
      </c>
    </row>
    <row r="362" spans="1:1" x14ac:dyDescent="0.35">
      <c r="A362" t="s">
        <v>515</v>
      </c>
    </row>
    <row r="363" spans="1:1" x14ac:dyDescent="0.35">
      <c r="A363" t="s">
        <v>345</v>
      </c>
    </row>
    <row r="364" spans="1:1" x14ac:dyDescent="0.35">
      <c r="A364" t="s">
        <v>516</v>
      </c>
    </row>
    <row r="365" spans="1:1" x14ac:dyDescent="0.35">
      <c r="A365" t="s">
        <v>517</v>
      </c>
    </row>
    <row r="366" spans="1:1" x14ac:dyDescent="0.35">
      <c r="A366" t="s">
        <v>348</v>
      </c>
    </row>
    <row r="367" spans="1:1" x14ac:dyDescent="0.35">
      <c r="A367" t="s">
        <v>518</v>
      </c>
    </row>
    <row r="368" spans="1:1" x14ac:dyDescent="0.35">
      <c r="A368" t="s">
        <v>519</v>
      </c>
    </row>
    <row r="369" spans="1:1" x14ac:dyDescent="0.35">
      <c r="A369" t="s">
        <v>281</v>
      </c>
    </row>
    <row r="370" spans="1:1" x14ac:dyDescent="0.35">
      <c r="A370" t="s">
        <v>520</v>
      </c>
    </row>
    <row r="371" spans="1:1" x14ac:dyDescent="0.35">
      <c r="A371" t="s">
        <v>521</v>
      </c>
    </row>
    <row r="372" spans="1:1" x14ac:dyDescent="0.35">
      <c r="A372" t="s">
        <v>425</v>
      </c>
    </row>
    <row r="373" spans="1:1" x14ac:dyDescent="0.35">
      <c r="A373" t="s">
        <v>428</v>
      </c>
    </row>
    <row r="374" spans="1:1" x14ac:dyDescent="0.35">
      <c r="A374" t="s">
        <v>522</v>
      </c>
    </row>
    <row r="375" spans="1:1" x14ac:dyDescent="0.35">
      <c r="A375" t="s">
        <v>522</v>
      </c>
    </row>
    <row r="376" spans="1:1" x14ac:dyDescent="0.35">
      <c r="A376" t="s">
        <v>523</v>
      </c>
    </row>
    <row r="377" spans="1:1" x14ac:dyDescent="0.35">
      <c r="A377" t="s">
        <v>524</v>
      </c>
    </row>
    <row r="378" spans="1:1" x14ac:dyDescent="0.35">
      <c r="A378" t="s">
        <v>525</v>
      </c>
    </row>
    <row r="379" spans="1:1" x14ac:dyDescent="0.35">
      <c r="A379" t="s">
        <v>298</v>
      </c>
    </row>
    <row r="380" spans="1:1" x14ac:dyDescent="0.35">
      <c r="A380" t="s">
        <v>361</v>
      </c>
    </row>
    <row r="381" spans="1:1" x14ac:dyDescent="0.35">
      <c r="A381" t="s">
        <v>526</v>
      </c>
    </row>
    <row r="382" spans="1:1" x14ac:dyDescent="0.35">
      <c r="A382" t="s">
        <v>527</v>
      </c>
    </row>
    <row r="383" spans="1:1" x14ac:dyDescent="0.35">
      <c r="A383" t="s">
        <v>528</v>
      </c>
    </row>
    <row r="384" spans="1:1" x14ac:dyDescent="0.35">
      <c r="A384" t="s">
        <v>529</v>
      </c>
    </row>
    <row r="385" spans="1:1" x14ac:dyDescent="0.35">
      <c r="A385" t="s">
        <v>529</v>
      </c>
    </row>
    <row r="386" spans="1:1" x14ac:dyDescent="0.35">
      <c r="A386" t="s">
        <v>530</v>
      </c>
    </row>
    <row r="387" spans="1:1" x14ac:dyDescent="0.35">
      <c r="A387" t="s">
        <v>364</v>
      </c>
    </row>
    <row r="388" spans="1:1" x14ac:dyDescent="0.35">
      <c r="A388" t="s">
        <v>531</v>
      </c>
    </row>
    <row r="389" spans="1:1" x14ac:dyDescent="0.35">
      <c r="A389" t="s">
        <v>532</v>
      </c>
    </row>
    <row r="390" spans="1:1" x14ac:dyDescent="0.35">
      <c r="A390" t="s">
        <v>533</v>
      </c>
    </row>
    <row r="391" spans="1:1" x14ac:dyDescent="0.35">
      <c r="A391" t="s">
        <v>534</v>
      </c>
    </row>
    <row r="392" spans="1:1" x14ac:dyDescent="0.35">
      <c r="A392" t="s">
        <v>535</v>
      </c>
    </row>
    <row r="393" spans="1:1" x14ac:dyDescent="0.35">
      <c r="A393" t="s">
        <v>536</v>
      </c>
    </row>
    <row r="394" spans="1:1" x14ac:dyDescent="0.35">
      <c r="A394" t="s">
        <v>464</v>
      </c>
    </row>
    <row r="395" spans="1:1" x14ac:dyDescent="0.35">
      <c r="A395" t="s">
        <v>537</v>
      </c>
    </row>
    <row r="396" spans="1:1" x14ac:dyDescent="0.35">
      <c r="A396" t="s">
        <v>538</v>
      </c>
    </row>
    <row r="397" spans="1:1" x14ac:dyDescent="0.35">
      <c r="A397" t="s">
        <v>539</v>
      </c>
    </row>
    <row r="398" spans="1:1" x14ac:dyDescent="0.35">
      <c r="A398" t="s">
        <v>377</v>
      </c>
    </row>
    <row r="399" spans="1:1" x14ac:dyDescent="0.35">
      <c r="A399" t="s">
        <v>382</v>
      </c>
    </row>
    <row r="400" spans="1:1" x14ac:dyDescent="0.35">
      <c r="A400" t="s">
        <v>540</v>
      </c>
    </row>
    <row r="401" spans="1:1" x14ac:dyDescent="0.35">
      <c r="A401" t="s">
        <v>488</v>
      </c>
    </row>
    <row r="402" spans="1:1" x14ac:dyDescent="0.35">
      <c r="A402" t="s">
        <v>441</v>
      </c>
    </row>
    <row r="403" spans="1:1" x14ac:dyDescent="0.35">
      <c r="A403" t="s">
        <v>386</v>
      </c>
    </row>
    <row r="404" spans="1:1" x14ac:dyDescent="0.35">
      <c r="A404" t="s">
        <v>386</v>
      </c>
    </row>
    <row r="405" spans="1:1" x14ac:dyDescent="0.35">
      <c r="A405" t="s">
        <v>444</v>
      </c>
    </row>
    <row r="406" spans="1:1" x14ac:dyDescent="0.35">
      <c r="A406" t="s">
        <v>317</v>
      </c>
    </row>
    <row r="407" spans="1:1" x14ac:dyDescent="0.35">
      <c r="A407" t="s">
        <v>541</v>
      </c>
    </row>
    <row r="408" spans="1:1" x14ac:dyDescent="0.35">
      <c r="A408" t="s">
        <v>541</v>
      </c>
    </row>
    <row r="409" spans="1:1" x14ac:dyDescent="0.35">
      <c r="A409" t="s">
        <v>542</v>
      </c>
    </row>
    <row r="410" spans="1:1" x14ac:dyDescent="0.35">
      <c r="A410" t="s">
        <v>543</v>
      </c>
    </row>
    <row r="411" spans="1:1" x14ac:dyDescent="0.35">
      <c r="A411" t="s">
        <v>492</v>
      </c>
    </row>
    <row r="412" spans="1:1" x14ac:dyDescent="0.35">
      <c r="A412" t="s">
        <v>492</v>
      </c>
    </row>
    <row r="413" spans="1:1" x14ac:dyDescent="0.35">
      <c r="A413" t="s">
        <v>544</v>
      </c>
    </row>
    <row r="414" spans="1:1" x14ac:dyDescent="0.35">
      <c r="A414" t="s">
        <v>545</v>
      </c>
    </row>
    <row r="415" spans="1:1" x14ac:dyDescent="0.35">
      <c r="A415" t="s">
        <v>546</v>
      </c>
    </row>
    <row r="416" spans="1:1" x14ac:dyDescent="0.35">
      <c r="A416" t="s">
        <v>547</v>
      </c>
    </row>
    <row r="417" spans="1:1" x14ac:dyDescent="0.35">
      <c r="A417" t="s">
        <v>547</v>
      </c>
    </row>
    <row r="418" spans="1:1" x14ac:dyDescent="0.35">
      <c r="A418" t="s">
        <v>269</v>
      </c>
    </row>
    <row r="419" spans="1:1" x14ac:dyDescent="0.35">
      <c r="A419" t="s">
        <v>548</v>
      </c>
    </row>
    <row r="420" spans="1:1" x14ac:dyDescent="0.35">
      <c r="A420" t="s">
        <v>549</v>
      </c>
    </row>
    <row r="421" spans="1:1" x14ac:dyDescent="0.35">
      <c r="A421" t="s">
        <v>550</v>
      </c>
    </row>
    <row r="422" spans="1:1" x14ac:dyDescent="0.35">
      <c r="A422" t="s">
        <v>508</v>
      </c>
    </row>
    <row r="423" spans="1:1" x14ac:dyDescent="0.35">
      <c r="A423" t="s">
        <v>551</v>
      </c>
    </row>
    <row r="424" spans="1:1" x14ac:dyDescent="0.35">
      <c r="A424" t="s">
        <v>551</v>
      </c>
    </row>
    <row r="425" spans="1:1" x14ac:dyDescent="0.35">
      <c r="A425" t="s">
        <v>551</v>
      </c>
    </row>
    <row r="426" spans="1:1" x14ac:dyDescent="0.35">
      <c r="A426" t="s">
        <v>551</v>
      </c>
    </row>
    <row r="427" spans="1:1" x14ac:dyDescent="0.35">
      <c r="A427" t="s">
        <v>551</v>
      </c>
    </row>
    <row r="428" spans="1:1" x14ac:dyDescent="0.35">
      <c r="A428" t="s">
        <v>551</v>
      </c>
    </row>
    <row r="429" spans="1:1" x14ac:dyDescent="0.35">
      <c r="A429" t="s">
        <v>552</v>
      </c>
    </row>
    <row r="430" spans="1:1" x14ac:dyDescent="0.35">
      <c r="A430" t="s">
        <v>553</v>
      </c>
    </row>
    <row r="431" spans="1:1" x14ac:dyDescent="0.35">
      <c r="A431" t="s">
        <v>553</v>
      </c>
    </row>
    <row r="432" spans="1:1" x14ac:dyDescent="0.35">
      <c r="A432" t="s">
        <v>553</v>
      </c>
    </row>
    <row r="433" spans="1:1" x14ac:dyDescent="0.35">
      <c r="A433" t="s">
        <v>554</v>
      </c>
    </row>
    <row r="434" spans="1:1" x14ac:dyDescent="0.35">
      <c r="A434" t="s">
        <v>554</v>
      </c>
    </row>
    <row r="435" spans="1:1" x14ac:dyDescent="0.35">
      <c r="A435" t="s">
        <v>555</v>
      </c>
    </row>
    <row r="436" spans="1:1" x14ac:dyDescent="0.35">
      <c r="A436" t="s">
        <v>556</v>
      </c>
    </row>
    <row r="437" spans="1:1" x14ac:dyDescent="0.35">
      <c r="A437" t="s">
        <v>557</v>
      </c>
    </row>
    <row r="438" spans="1:1" x14ac:dyDescent="0.35">
      <c r="A438" t="s">
        <v>275</v>
      </c>
    </row>
    <row r="439" spans="1:1" x14ac:dyDescent="0.35">
      <c r="A439" t="s">
        <v>558</v>
      </c>
    </row>
    <row r="440" spans="1:1" x14ac:dyDescent="0.35">
      <c r="A440" t="s">
        <v>558</v>
      </c>
    </row>
    <row r="441" spans="1:1" x14ac:dyDescent="0.35">
      <c r="A441" t="s">
        <v>558</v>
      </c>
    </row>
    <row r="442" spans="1:1" x14ac:dyDescent="0.35">
      <c r="A442" t="s">
        <v>559</v>
      </c>
    </row>
    <row r="443" spans="1:1" x14ac:dyDescent="0.35">
      <c r="A443" t="s">
        <v>559</v>
      </c>
    </row>
    <row r="444" spans="1:1" x14ac:dyDescent="0.35">
      <c r="A444" t="s">
        <v>560</v>
      </c>
    </row>
    <row r="445" spans="1:1" x14ac:dyDescent="0.35">
      <c r="A445" t="s">
        <v>561</v>
      </c>
    </row>
    <row r="446" spans="1:1" x14ac:dyDescent="0.35">
      <c r="A446" t="s">
        <v>562</v>
      </c>
    </row>
    <row r="447" spans="1:1" x14ac:dyDescent="0.35">
      <c r="A447" t="s">
        <v>563</v>
      </c>
    </row>
    <row r="448" spans="1:1" x14ac:dyDescent="0.35">
      <c r="A448" t="s">
        <v>564</v>
      </c>
    </row>
    <row r="449" spans="1:1" x14ac:dyDescent="0.35">
      <c r="A449" t="s">
        <v>564</v>
      </c>
    </row>
    <row r="450" spans="1:1" x14ac:dyDescent="0.35">
      <c r="A450" t="s">
        <v>565</v>
      </c>
    </row>
    <row r="451" spans="1:1" x14ac:dyDescent="0.35">
      <c r="A451" t="s">
        <v>566</v>
      </c>
    </row>
    <row r="452" spans="1:1" x14ac:dyDescent="0.35">
      <c r="A452" t="s">
        <v>566</v>
      </c>
    </row>
    <row r="453" spans="1:1" x14ac:dyDescent="0.35">
      <c r="A453" t="s">
        <v>566</v>
      </c>
    </row>
    <row r="454" spans="1:1" x14ac:dyDescent="0.35">
      <c r="A454" t="s">
        <v>567</v>
      </c>
    </row>
    <row r="455" spans="1:1" x14ac:dyDescent="0.35">
      <c r="A455" t="s">
        <v>568</v>
      </c>
    </row>
    <row r="456" spans="1:1" x14ac:dyDescent="0.35">
      <c r="A456" t="s">
        <v>569</v>
      </c>
    </row>
    <row r="457" spans="1:1" x14ac:dyDescent="0.35">
      <c r="A457" t="s">
        <v>570</v>
      </c>
    </row>
    <row r="458" spans="1:1" x14ac:dyDescent="0.35">
      <c r="A458" t="s">
        <v>570</v>
      </c>
    </row>
    <row r="459" spans="1:1" x14ac:dyDescent="0.35">
      <c r="A459" t="s">
        <v>571</v>
      </c>
    </row>
    <row r="460" spans="1:1" x14ac:dyDescent="0.35">
      <c r="A460" t="s">
        <v>572</v>
      </c>
    </row>
    <row r="461" spans="1:1" x14ac:dyDescent="0.35">
      <c r="A461" t="s">
        <v>573</v>
      </c>
    </row>
    <row r="462" spans="1:1" x14ac:dyDescent="0.35">
      <c r="A462" t="s">
        <v>574</v>
      </c>
    </row>
    <row r="463" spans="1:1" x14ac:dyDescent="0.35">
      <c r="A463" t="s">
        <v>575</v>
      </c>
    </row>
    <row r="464" spans="1:1" x14ac:dyDescent="0.35">
      <c r="A464" t="s">
        <v>576</v>
      </c>
    </row>
    <row r="465" spans="1:1" x14ac:dyDescent="0.35">
      <c r="A465" t="s">
        <v>251</v>
      </c>
    </row>
    <row r="466" spans="1:1" x14ac:dyDescent="0.35">
      <c r="A466" t="s">
        <v>577</v>
      </c>
    </row>
    <row r="467" spans="1:1" x14ac:dyDescent="0.35">
      <c r="A467" t="s">
        <v>548</v>
      </c>
    </row>
    <row r="468" spans="1:1" x14ac:dyDescent="0.35">
      <c r="A468" t="s">
        <v>549</v>
      </c>
    </row>
    <row r="469" spans="1:1" x14ac:dyDescent="0.35">
      <c r="A469" t="s">
        <v>578</v>
      </c>
    </row>
    <row r="470" spans="1:1" x14ac:dyDescent="0.35">
      <c r="A470" t="s">
        <v>579</v>
      </c>
    </row>
    <row r="471" spans="1:1" x14ac:dyDescent="0.35">
      <c r="A471" t="s">
        <v>580</v>
      </c>
    </row>
    <row r="472" spans="1:1" x14ac:dyDescent="0.35">
      <c r="A472" t="s">
        <v>581</v>
      </c>
    </row>
    <row r="473" spans="1:1" x14ac:dyDescent="0.35">
      <c r="A473" t="s">
        <v>339</v>
      </c>
    </row>
    <row r="474" spans="1:1" x14ac:dyDescent="0.35">
      <c r="A474" t="s">
        <v>582</v>
      </c>
    </row>
    <row r="475" spans="1:1" x14ac:dyDescent="0.35">
      <c r="A475" t="s">
        <v>583</v>
      </c>
    </row>
    <row r="476" spans="1:1" x14ac:dyDescent="0.35">
      <c r="A476" t="s">
        <v>584</v>
      </c>
    </row>
    <row r="477" spans="1:1" x14ac:dyDescent="0.35">
      <c r="A477" t="s">
        <v>585</v>
      </c>
    </row>
    <row r="478" spans="1:1" x14ac:dyDescent="0.35">
      <c r="A478" t="s">
        <v>586</v>
      </c>
    </row>
    <row r="479" spans="1:1" x14ac:dyDescent="0.35">
      <c r="A479" t="s">
        <v>587</v>
      </c>
    </row>
    <row r="480" spans="1:1" x14ac:dyDescent="0.35">
      <c r="A480" t="s">
        <v>588</v>
      </c>
    </row>
    <row r="481" spans="1:1" x14ac:dyDescent="0.35">
      <c r="A481" t="s">
        <v>566</v>
      </c>
    </row>
    <row r="482" spans="1:1" x14ac:dyDescent="0.35">
      <c r="A482" t="s">
        <v>312</v>
      </c>
    </row>
    <row r="483" spans="1:1" x14ac:dyDescent="0.35">
      <c r="A483" t="s">
        <v>312</v>
      </c>
    </row>
    <row r="484" spans="1:1" x14ac:dyDescent="0.35">
      <c r="A484" t="s">
        <v>589</v>
      </c>
    </row>
    <row r="485" spans="1:1" x14ac:dyDescent="0.35">
      <c r="A485" t="s">
        <v>590</v>
      </c>
    </row>
    <row r="486" spans="1:1" x14ac:dyDescent="0.35">
      <c r="A486" t="s">
        <v>591</v>
      </c>
    </row>
    <row r="487" spans="1:1" x14ac:dyDescent="0.35">
      <c r="A487" t="s">
        <v>567</v>
      </c>
    </row>
    <row r="488" spans="1:1" x14ac:dyDescent="0.35">
      <c r="A488" t="s">
        <v>592</v>
      </c>
    </row>
    <row r="489" spans="1:1" x14ac:dyDescent="0.35">
      <c r="A489" t="s">
        <v>593</v>
      </c>
    </row>
    <row r="490" spans="1:1" x14ac:dyDescent="0.35">
      <c r="A490" t="s">
        <v>594</v>
      </c>
    </row>
    <row r="491" spans="1:1" x14ac:dyDescent="0.35">
      <c r="A491" t="s">
        <v>595</v>
      </c>
    </row>
    <row r="492" spans="1:1" x14ac:dyDescent="0.35">
      <c r="A492" t="s">
        <v>596</v>
      </c>
    </row>
    <row r="493" spans="1:1" x14ac:dyDescent="0.35">
      <c r="A493" t="s">
        <v>597</v>
      </c>
    </row>
    <row r="494" spans="1:1" x14ac:dyDescent="0.35">
      <c r="A494" t="s">
        <v>597</v>
      </c>
    </row>
    <row r="495" spans="1:1" x14ac:dyDescent="0.35">
      <c r="A495" t="s">
        <v>597</v>
      </c>
    </row>
    <row r="496" spans="1:1" x14ac:dyDescent="0.35">
      <c r="A496" t="s">
        <v>566</v>
      </c>
    </row>
    <row r="497" spans="1:1" x14ac:dyDescent="0.35">
      <c r="A497" t="s">
        <v>598</v>
      </c>
    </row>
    <row r="498" spans="1:1" x14ac:dyDescent="0.35">
      <c r="A498" t="s">
        <v>599</v>
      </c>
    </row>
    <row r="499" spans="1:1" x14ac:dyDescent="0.35">
      <c r="A499" t="s">
        <v>600</v>
      </c>
    </row>
    <row r="500" spans="1:1" x14ac:dyDescent="0.35">
      <c r="A500" t="s">
        <v>601</v>
      </c>
    </row>
    <row r="501" spans="1:1" x14ac:dyDescent="0.35">
      <c r="A501" t="s">
        <v>602</v>
      </c>
    </row>
    <row r="502" spans="1:1" x14ac:dyDescent="0.35">
      <c r="A502" t="s">
        <v>603</v>
      </c>
    </row>
    <row r="503" spans="1:1" x14ac:dyDescent="0.35">
      <c r="A503" t="s">
        <v>457</v>
      </c>
    </row>
    <row r="504" spans="1:1" x14ac:dyDescent="0.35">
      <c r="A504" t="s">
        <v>604</v>
      </c>
    </row>
    <row r="505" spans="1:1" x14ac:dyDescent="0.35">
      <c r="A505" t="s">
        <v>605</v>
      </c>
    </row>
    <row r="506" spans="1:1" x14ac:dyDescent="0.35">
      <c r="A506" t="s">
        <v>606</v>
      </c>
    </row>
    <row r="507" spans="1:1" x14ac:dyDescent="0.35">
      <c r="A507" t="s">
        <v>607</v>
      </c>
    </row>
    <row r="508" spans="1:1" x14ac:dyDescent="0.35">
      <c r="A508" t="s">
        <v>508</v>
      </c>
    </row>
    <row r="509" spans="1:1" x14ac:dyDescent="0.35">
      <c r="A509" t="s">
        <v>508</v>
      </c>
    </row>
    <row r="510" spans="1:1" x14ac:dyDescent="0.35">
      <c r="A510" t="s">
        <v>608</v>
      </c>
    </row>
    <row r="511" spans="1:1" x14ac:dyDescent="0.35">
      <c r="A511" t="s">
        <v>529</v>
      </c>
    </row>
    <row r="512" spans="1:1" x14ac:dyDescent="0.35">
      <c r="A512" t="s">
        <v>569</v>
      </c>
    </row>
    <row r="513" spans="1:1" x14ac:dyDescent="0.35">
      <c r="A513" t="s">
        <v>386</v>
      </c>
    </row>
    <row r="514" spans="1:1" x14ac:dyDescent="0.35">
      <c r="A514" t="s">
        <v>386</v>
      </c>
    </row>
    <row r="515" spans="1:1" x14ac:dyDescent="0.35">
      <c r="A515" t="s">
        <v>609</v>
      </c>
    </row>
    <row r="516" spans="1:1" x14ac:dyDescent="0.35">
      <c r="A516" t="s">
        <v>609</v>
      </c>
    </row>
    <row r="517" spans="1:1" x14ac:dyDescent="0.35">
      <c r="A517" t="s">
        <v>610</v>
      </c>
    </row>
    <row r="518" spans="1:1" x14ac:dyDescent="0.35">
      <c r="A518" t="s">
        <v>408</v>
      </c>
    </row>
    <row r="519" spans="1:1" x14ac:dyDescent="0.35">
      <c r="A519" t="s">
        <v>611</v>
      </c>
    </row>
    <row r="520" spans="1:1" x14ac:dyDescent="0.35">
      <c r="A520" t="s">
        <v>608</v>
      </c>
    </row>
    <row r="521" spans="1:1" x14ac:dyDescent="0.35">
      <c r="A521" t="s">
        <v>612</v>
      </c>
    </row>
    <row r="522" spans="1:1" x14ac:dyDescent="0.35">
      <c r="A522" t="s">
        <v>613</v>
      </c>
    </row>
    <row r="523" spans="1:1" x14ac:dyDescent="0.35">
      <c r="A523" t="s">
        <v>614</v>
      </c>
    </row>
    <row r="524" spans="1:1" x14ac:dyDescent="0.35">
      <c r="A524" t="s">
        <v>614</v>
      </c>
    </row>
    <row r="525" spans="1:1" x14ac:dyDescent="0.35">
      <c r="A525" t="s">
        <v>615</v>
      </c>
    </row>
    <row r="526" spans="1:1" x14ac:dyDescent="0.35">
      <c r="A526" t="s">
        <v>616</v>
      </c>
    </row>
    <row r="527" spans="1:1" x14ac:dyDescent="0.35">
      <c r="A527" t="s">
        <v>617</v>
      </c>
    </row>
    <row r="528" spans="1:1" x14ac:dyDescent="0.35">
      <c r="A528" t="s">
        <v>618</v>
      </c>
    </row>
    <row r="529" spans="1:1" x14ac:dyDescent="0.35">
      <c r="A529" t="s">
        <v>619</v>
      </c>
    </row>
    <row r="530" spans="1:1" x14ac:dyDescent="0.35">
      <c r="A530" t="s">
        <v>269</v>
      </c>
    </row>
    <row r="531" spans="1:1" x14ac:dyDescent="0.35">
      <c r="A531" t="s">
        <v>269</v>
      </c>
    </row>
    <row r="532" spans="1:1" x14ac:dyDescent="0.35">
      <c r="A532" t="s">
        <v>269</v>
      </c>
    </row>
    <row r="533" spans="1:1" x14ac:dyDescent="0.35">
      <c r="A533" t="s">
        <v>269</v>
      </c>
    </row>
    <row r="534" spans="1:1" x14ac:dyDescent="0.35">
      <c r="A534" t="s">
        <v>620</v>
      </c>
    </row>
    <row r="535" spans="1:1" x14ac:dyDescent="0.35">
      <c r="A535" t="s">
        <v>621</v>
      </c>
    </row>
    <row r="536" spans="1:1" x14ac:dyDescent="0.35">
      <c r="A536" t="s">
        <v>433</v>
      </c>
    </row>
    <row r="537" spans="1:1" x14ac:dyDescent="0.35">
      <c r="A537" t="s">
        <v>622</v>
      </c>
    </row>
    <row r="538" spans="1:1" x14ac:dyDescent="0.35">
      <c r="A538" t="s">
        <v>623</v>
      </c>
    </row>
    <row r="539" spans="1:1" x14ac:dyDescent="0.35">
      <c r="A539" t="s">
        <v>624</v>
      </c>
    </row>
    <row r="540" spans="1:1" x14ac:dyDescent="0.35">
      <c r="A540" t="s">
        <v>625</v>
      </c>
    </row>
    <row r="541" spans="1:1" x14ac:dyDescent="0.35">
      <c r="A541" t="s">
        <v>626</v>
      </c>
    </row>
    <row r="542" spans="1:1" x14ac:dyDescent="0.35">
      <c r="A542" t="s">
        <v>627</v>
      </c>
    </row>
    <row r="543" spans="1:1" x14ac:dyDescent="0.35">
      <c r="A543" t="s">
        <v>467</v>
      </c>
    </row>
    <row r="544" spans="1:1" x14ac:dyDescent="0.35">
      <c r="A544" t="s">
        <v>251</v>
      </c>
    </row>
    <row r="545" spans="1:1" x14ac:dyDescent="0.35">
      <c r="A545" t="s">
        <v>251</v>
      </c>
    </row>
    <row r="546" spans="1:1" x14ac:dyDescent="0.35">
      <c r="A546" t="s">
        <v>628</v>
      </c>
    </row>
    <row r="547" spans="1:1" x14ac:dyDescent="0.35">
      <c r="A547" t="s">
        <v>629</v>
      </c>
    </row>
    <row r="548" spans="1:1" x14ac:dyDescent="0.35">
      <c r="A548" t="s">
        <v>630</v>
      </c>
    </row>
    <row r="549" spans="1:1" x14ac:dyDescent="0.35">
      <c r="A549" t="s">
        <v>631</v>
      </c>
    </row>
    <row r="550" spans="1:1" x14ac:dyDescent="0.35">
      <c r="A550" t="s">
        <v>632</v>
      </c>
    </row>
    <row r="551" spans="1:1" x14ac:dyDescent="0.35">
      <c r="A551" t="s">
        <v>633</v>
      </c>
    </row>
    <row r="552" spans="1:1" x14ac:dyDescent="0.35">
      <c r="A552" t="s">
        <v>634</v>
      </c>
    </row>
    <row r="553" spans="1:1" x14ac:dyDescent="0.35">
      <c r="A553" t="s">
        <v>635</v>
      </c>
    </row>
    <row r="554" spans="1:1" x14ac:dyDescent="0.35">
      <c r="A554" t="s">
        <v>636</v>
      </c>
    </row>
    <row r="555" spans="1:1" x14ac:dyDescent="0.35">
      <c r="A555" t="s">
        <v>637</v>
      </c>
    </row>
    <row r="556" spans="1:1" x14ac:dyDescent="0.35">
      <c r="A556" t="s">
        <v>535</v>
      </c>
    </row>
    <row r="557" spans="1:1" x14ac:dyDescent="0.35">
      <c r="A557" t="s">
        <v>638</v>
      </c>
    </row>
    <row r="558" spans="1:1" x14ac:dyDescent="0.35">
      <c r="A558" t="s">
        <v>639</v>
      </c>
    </row>
    <row r="559" spans="1:1" x14ac:dyDescent="0.35">
      <c r="A559" t="s">
        <v>444</v>
      </c>
    </row>
    <row r="560" spans="1:1" x14ac:dyDescent="0.35">
      <c r="A560" t="s">
        <v>640</v>
      </c>
    </row>
    <row r="561" spans="1:1" x14ac:dyDescent="0.35">
      <c r="A561" t="s">
        <v>641</v>
      </c>
    </row>
    <row r="562" spans="1:1" x14ac:dyDescent="0.35">
      <c r="A562" t="s">
        <v>293</v>
      </c>
    </row>
    <row r="563" spans="1:1" x14ac:dyDescent="0.35">
      <c r="A563" t="s">
        <v>642</v>
      </c>
    </row>
    <row r="564" spans="1:1" x14ac:dyDescent="0.35">
      <c r="A564" t="s">
        <v>643</v>
      </c>
    </row>
    <row r="565" spans="1:1" x14ac:dyDescent="0.35">
      <c r="A565" t="s">
        <v>644</v>
      </c>
    </row>
    <row r="566" spans="1:1" x14ac:dyDescent="0.35">
      <c r="A566" t="s">
        <v>600</v>
      </c>
    </row>
    <row r="567" spans="1:1" x14ac:dyDescent="0.35">
      <c r="A567" t="s">
        <v>645</v>
      </c>
    </row>
    <row r="568" spans="1:1" x14ac:dyDescent="0.35">
      <c r="A568" t="s">
        <v>646</v>
      </c>
    </row>
    <row r="569" spans="1:1" x14ac:dyDescent="0.35">
      <c r="A569" t="s">
        <v>647</v>
      </c>
    </row>
    <row r="570" spans="1:1" x14ac:dyDescent="0.35">
      <c r="A570" t="s">
        <v>648</v>
      </c>
    </row>
    <row r="571" spans="1:1" x14ac:dyDescent="0.35">
      <c r="A571" t="s">
        <v>463</v>
      </c>
    </row>
    <row r="572" spans="1:1" x14ac:dyDescent="0.35">
      <c r="A572" t="s">
        <v>597</v>
      </c>
    </row>
    <row r="573" spans="1:1" x14ac:dyDescent="0.35">
      <c r="A573" t="s">
        <v>649</v>
      </c>
    </row>
    <row r="574" spans="1:1" x14ac:dyDescent="0.35">
      <c r="A574" t="s">
        <v>650</v>
      </c>
    </row>
    <row r="575" spans="1:1" x14ac:dyDescent="0.35">
      <c r="A575" t="s">
        <v>651</v>
      </c>
    </row>
    <row r="576" spans="1:1" x14ac:dyDescent="0.35">
      <c r="A576" t="s">
        <v>307</v>
      </c>
    </row>
    <row r="577" spans="1:1" x14ac:dyDescent="0.35">
      <c r="A577" t="s">
        <v>307</v>
      </c>
    </row>
    <row r="578" spans="1:1" x14ac:dyDescent="0.35">
      <c r="A578" t="s">
        <v>307</v>
      </c>
    </row>
    <row r="579" spans="1:1" x14ac:dyDescent="0.35">
      <c r="A579" t="s">
        <v>652</v>
      </c>
    </row>
    <row r="580" spans="1:1" x14ac:dyDescent="0.35">
      <c r="A580" t="s">
        <v>369</v>
      </c>
    </row>
    <row r="581" spans="1:1" x14ac:dyDescent="0.35">
      <c r="A581" t="s">
        <v>653</v>
      </c>
    </row>
    <row r="582" spans="1:1" x14ac:dyDescent="0.35">
      <c r="A582" t="s">
        <v>654</v>
      </c>
    </row>
    <row r="583" spans="1:1" x14ac:dyDescent="0.35">
      <c r="A583" t="s">
        <v>486</v>
      </c>
    </row>
    <row r="584" spans="1:1" x14ac:dyDescent="0.35">
      <c r="A584" t="s">
        <v>486</v>
      </c>
    </row>
    <row r="585" spans="1:1" x14ac:dyDescent="0.35">
      <c r="A585" t="s">
        <v>655</v>
      </c>
    </row>
    <row r="586" spans="1:1" x14ac:dyDescent="0.35">
      <c r="A586" t="s">
        <v>487</v>
      </c>
    </row>
    <row r="587" spans="1:1" x14ac:dyDescent="0.35">
      <c r="A587" t="s">
        <v>259</v>
      </c>
    </row>
    <row r="588" spans="1:1" x14ac:dyDescent="0.35">
      <c r="A588" t="s">
        <v>656</v>
      </c>
    </row>
    <row r="589" spans="1:1" x14ac:dyDescent="0.35">
      <c r="A589" t="s">
        <v>657</v>
      </c>
    </row>
    <row r="590" spans="1:1" x14ac:dyDescent="0.35">
      <c r="A590" t="s">
        <v>658</v>
      </c>
    </row>
    <row r="591" spans="1:1" x14ac:dyDescent="0.35">
      <c r="A591" t="s">
        <v>335</v>
      </c>
    </row>
    <row r="592" spans="1:1" x14ac:dyDescent="0.35">
      <c r="A592" t="s">
        <v>454</v>
      </c>
    </row>
    <row r="593" spans="1:1" x14ac:dyDescent="0.35">
      <c r="A593" t="s">
        <v>454</v>
      </c>
    </row>
    <row r="594" spans="1:1" x14ac:dyDescent="0.35">
      <c r="A594" t="s">
        <v>659</v>
      </c>
    </row>
    <row r="595" spans="1:1" x14ac:dyDescent="0.35">
      <c r="A595" t="s">
        <v>410</v>
      </c>
    </row>
    <row r="596" spans="1:1" x14ac:dyDescent="0.35">
      <c r="A596" t="s">
        <v>410</v>
      </c>
    </row>
    <row r="597" spans="1:1" x14ac:dyDescent="0.35">
      <c r="A597" t="s">
        <v>410</v>
      </c>
    </row>
    <row r="598" spans="1:1" x14ac:dyDescent="0.35">
      <c r="A598" t="s">
        <v>410</v>
      </c>
    </row>
    <row r="599" spans="1:1" x14ac:dyDescent="0.35">
      <c r="A599" t="s">
        <v>660</v>
      </c>
    </row>
    <row r="600" spans="1:1" x14ac:dyDescent="0.35">
      <c r="A600" t="s">
        <v>661</v>
      </c>
    </row>
    <row r="601" spans="1:1" x14ac:dyDescent="0.35">
      <c r="A601" t="s">
        <v>278</v>
      </c>
    </row>
    <row r="602" spans="1:1" x14ac:dyDescent="0.35">
      <c r="A602" t="s">
        <v>662</v>
      </c>
    </row>
    <row r="603" spans="1:1" x14ac:dyDescent="0.35">
      <c r="A603" t="s">
        <v>663</v>
      </c>
    </row>
    <row r="604" spans="1:1" x14ac:dyDescent="0.35">
      <c r="A604" t="s">
        <v>664</v>
      </c>
    </row>
    <row r="605" spans="1:1" x14ac:dyDescent="0.35">
      <c r="A605" t="s">
        <v>665</v>
      </c>
    </row>
    <row r="606" spans="1:1" x14ac:dyDescent="0.35">
      <c r="A606" t="s">
        <v>666</v>
      </c>
    </row>
    <row r="607" spans="1:1" x14ac:dyDescent="0.35">
      <c r="A607" t="s">
        <v>667</v>
      </c>
    </row>
    <row r="608" spans="1:1" x14ac:dyDescent="0.35">
      <c r="A608" t="s">
        <v>303</v>
      </c>
    </row>
    <row r="609" spans="1:1" x14ac:dyDescent="0.35">
      <c r="A609" t="s">
        <v>668</v>
      </c>
    </row>
    <row r="610" spans="1:1" x14ac:dyDescent="0.35">
      <c r="A610" t="s">
        <v>312</v>
      </c>
    </row>
    <row r="611" spans="1:1" x14ac:dyDescent="0.35">
      <c r="A611" t="s">
        <v>669</v>
      </c>
    </row>
    <row r="612" spans="1:1" x14ac:dyDescent="0.35">
      <c r="A612" t="s">
        <v>670</v>
      </c>
    </row>
    <row r="613" spans="1:1" x14ac:dyDescent="0.35">
      <c r="A613" t="s">
        <v>671</v>
      </c>
    </row>
    <row r="614" spans="1:1" x14ac:dyDescent="0.35">
      <c r="A614" t="s">
        <v>672</v>
      </c>
    </row>
    <row r="615" spans="1:1" x14ac:dyDescent="0.35">
      <c r="A615" t="s">
        <v>673</v>
      </c>
    </row>
    <row r="616" spans="1:1" x14ac:dyDescent="0.35">
      <c r="A616" t="s">
        <v>674</v>
      </c>
    </row>
    <row r="617" spans="1:1" x14ac:dyDescent="0.35">
      <c r="A617" t="s">
        <v>675</v>
      </c>
    </row>
    <row r="618" spans="1:1" x14ac:dyDescent="0.35">
      <c r="A618" t="s">
        <v>676</v>
      </c>
    </row>
    <row r="619" spans="1:1" x14ac:dyDescent="0.35">
      <c r="A619" t="s">
        <v>677</v>
      </c>
    </row>
    <row r="620" spans="1:1" x14ac:dyDescent="0.35">
      <c r="A620" t="s">
        <v>678</v>
      </c>
    </row>
    <row r="621" spans="1:1" x14ac:dyDescent="0.35">
      <c r="A621" t="s">
        <v>679</v>
      </c>
    </row>
    <row r="622" spans="1:1" x14ac:dyDescent="0.35">
      <c r="A622" t="s">
        <v>680</v>
      </c>
    </row>
    <row r="623" spans="1:1" x14ac:dyDescent="0.35">
      <c r="A623" t="s">
        <v>680</v>
      </c>
    </row>
    <row r="624" spans="1:1" x14ac:dyDescent="0.35">
      <c r="A624" t="s">
        <v>681</v>
      </c>
    </row>
    <row r="625" spans="1:1" x14ac:dyDescent="0.35">
      <c r="A625" t="s">
        <v>321</v>
      </c>
    </row>
    <row r="626" spans="1:1" x14ac:dyDescent="0.35">
      <c r="A626" t="s">
        <v>682</v>
      </c>
    </row>
    <row r="627" spans="1:1" x14ac:dyDescent="0.35">
      <c r="A627" t="s">
        <v>683</v>
      </c>
    </row>
    <row r="628" spans="1:1" x14ac:dyDescent="0.35">
      <c r="A628" t="s">
        <v>471</v>
      </c>
    </row>
    <row r="629" spans="1:1" x14ac:dyDescent="0.35">
      <c r="A629" t="s">
        <v>471</v>
      </c>
    </row>
    <row r="630" spans="1:1" x14ac:dyDescent="0.35">
      <c r="A630" t="s">
        <v>471</v>
      </c>
    </row>
    <row r="631" spans="1:1" x14ac:dyDescent="0.35">
      <c r="A631" t="s">
        <v>684</v>
      </c>
    </row>
    <row r="632" spans="1:1" x14ac:dyDescent="0.35">
      <c r="A632" t="s">
        <v>403</v>
      </c>
    </row>
    <row r="633" spans="1:1" x14ac:dyDescent="0.35">
      <c r="A633" t="s">
        <v>685</v>
      </c>
    </row>
    <row r="634" spans="1:1" x14ac:dyDescent="0.35">
      <c r="A634" t="s">
        <v>686</v>
      </c>
    </row>
    <row r="635" spans="1:1" x14ac:dyDescent="0.35">
      <c r="A635" t="s">
        <v>687</v>
      </c>
    </row>
    <row r="636" spans="1:1" x14ac:dyDescent="0.35">
      <c r="A636" t="s">
        <v>404</v>
      </c>
    </row>
    <row r="637" spans="1:1" x14ac:dyDescent="0.35">
      <c r="A637" t="s">
        <v>688</v>
      </c>
    </row>
    <row r="638" spans="1:1" x14ac:dyDescent="0.35">
      <c r="A638" t="s">
        <v>406</v>
      </c>
    </row>
    <row r="639" spans="1:1" x14ac:dyDescent="0.35">
      <c r="A639" t="s">
        <v>504</v>
      </c>
    </row>
    <row r="640" spans="1:1" x14ac:dyDescent="0.35">
      <c r="A640" t="s">
        <v>504</v>
      </c>
    </row>
    <row r="641" spans="1:1" x14ac:dyDescent="0.35">
      <c r="A641" t="s">
        <v>335</v>
      </c>
    </row>
    <row r="642" spans="1:1" x14ac:dyDescent="0.35">
      <c r="A642" t="s">
        <v>335</v>
      </c>
    </row>
    <row r="643" spans="1:1" x14ac:dyDescent="0.35">
      <c r="A643" t="s">
        <v>689</v>
      </c>
    </row>
    <row r="644" spans="1:1" x14ac:dyDescent="0.35">
      <c r="A644" t="s">
        <v>690</v>
      </c>
    </row>
    <row r="645" spans="1:1" x14ac:dyDescent="0.35">
      <c r="A645" t="s">
        <v>690</v>
      </c>
    </row>
    <row r="646" spans="1:1" x14ac:dyDescent="0.35">
      <c r="A646" t="s">
        <v>691</v>
      </c>
    </row>
    <row r="647" spans="1:1" x14ac:dyDescent="0.35">
      <c r="A647" t="s">
        <v>691</v>
      </c>
    </row>
    <row r="648" spans="1:1" x14ac:dyDescent="0.35">
      <c r="A648" t="s">
        <v>692</v>
      </c>
    </row>
    <row r="649" spans="1:1" x14ac:dyDescent="0.35">
      <c r="A649" t="s">
        <v>693</v>
      </c>
    </row>
    <row r="650" spans="1:1" x14ac:dyDescent="0.35">
      <c r="A650" t="s">
        <v>694</v>
      </c>
    </row>
    <row r="651" spans="1:1" x14ac:dyDescent="0.35">
      <c r="A651" t="s">
        <v>476</v>
      </c>
    </row>
    <row r="652" spans="1:1" x14ac:dyDescent="0.35">
      <c r="A652" t="s">
        <v>695</v>
      </c>
    </row>
    <row r="653" spans="1:1" x14ac:dyDescent="0.35">
      <c r="A653" t="s">
        <v>696</v>
      </c>
    </row>
    <row r="654" spans="1:1" x14ac:dyDescent="0.35">
      <c r="A654" t="s">
        <v>697</v>
      </c>
    </row>
    <row r="655" spans="1:1" x14ac:dyDescent="0.35">
      <c r="A655" t="s">
        <v>697</v>
      </c>
    </row>
    <row r="656" spans="1:1" x14ac:dyDescent="0.35">
      <c r="A656" t="s">
        <v>697</v>
      </c>
    </row>
    <row r="657" spans="1:1" x14ac:dyDescent="0.35">
      <c r="A657" t="s">
        <v>697</v>
      </c>
    </row>
    <row r="658" spans="1:1" x14ac:dyDescent="0.35">
      <c r="A658" t="s">
        <v>697</v>
      </c>
    </row>
    <row r="659" spans="1:1" x14ac:dyDescent="0.35">
      <c r="A659" t="s">
        <v>697</v>
      </c>
    </row>
    <row r="660" spans="1:1" x14ac:dyDescent="0.35">
      <c r="A660" t="s">
        <v>697</v>
      </c>
    </row>
    <row r="661" spans="1:1" x14ac:dyDescent="0.35">
      <c r="A661" t="s">
        <v>697</v>
      </c>
    </row>
    <row r="662" spans="1:1" x14ac:dyDescent="0.35">
      <c r="A662" t="s">
        <v>697</v>
      </c>
    </row>
    <row r="663" spans="1:1" x14ac:dyDescent="0.35">
      <c r="A663" t="s">
        <v>697</v>
      </c>
    </row>
    <row r="664" spans="1:1" x14ac:dyDescent="0.35">
      <c r="A664" t="s">
        <v>698</v>
      </c>
    </row>
    <row r="665" spans="1:1" x14ac:dyDescent="0.35">
      <c r="A665" t="s">
        <v>699</v>
      </c>
    </row>
    <row r="666" spans="1:1" x14ac:dyDescent="0.35">
      <c r="A666" t="s">
        <v>699</v>
      </c>
    </row>
    <row r="667" spans="1:1" x14ac:dyDescent="0.35">
      <c r="A667" t="s">
        <v>700</v>
      </c>
    </row>
    <row r="668" spans="1:1" x14ac:dyDescent="0.35">
      <c r="A668" t="s">
        <v>701</v>
      </c>
    </row>
    <row r="669" spans="1:1" x14ac:dyDescent="0.35">
      <c r="A669" t="s">
        <v>702</v>
      </c>
    </row>
    <row r="670" spans="1:1" x14ac:dyDescent="0.35">
      <c r="A670" t="s">
        <v>702</v>
      </c>
    </row>
    <row r="671" spans="1:1" x14ac:dyDescent="0.35">
      <c r="A671" t="s">
        <v>272</v>
      </c>
    </row>
    <row r="672" spans="1:1" x14ac:dyDescent="0.35">
      <c r="A672" t="s">
        <v>273</v>
      </c>
    </row>
    <row r="673" spans="1:1" x14ac:dyDescent="0.35">
      <c r="A673" t="s">
        <v>703</v>
      </c>
    </row>
    <row r="674" spans="1:1" x14ac:dyDescent="0.35">
      <c r="A674" t="s">
        <v>704</v>
      </c>
    </row>
    <row r="675" spans="1:1" x14ac:dyDescent="0.35">
      <c r="A675" t="s">
        <v>705</v>
      </c>
    </row>
    <row r="676" spans="1:1" x14ac:dyDescent="0.35">
      <c r="A676" t="s">
        <v>414</v>
      </c>
    </row>
    <row r="677" spans="1:1" x14ac:dyDescent="0.35">
      <c r="A677" t="s">
        <v>706</v>
      </c>
    </row>
    <row r="678" spans="1:1" x14ac:dyDescent="0.35">
      <c r="A678" t="s">
        <v>706</v>
      </c>
    </row>
    <row r="679" spans="1:1" x14ac:dyDescent="0.35">
      <c r="A679" t="s">
        <v>416</v>
      </c>
    </row>
    <row r="680" spans="1:1" x14ac:dyDescent="0.35">
      <c r="A680" t="s">
        <v>707</v>
      </c>
    </row>
    <row r="681" spans="1:1" x14ac:dyDescent="0.35">
      <c r="A681" t="s">
        <v>708</v>
      </c>
    </row>
    <row r="682" spans="1:1" x14ac:dyDescent="0.35">
      <c r="A682" t="s">
        <v>709</v>
      </c>
    </row>
    <row r="683" spans="1:1" x14ac:dyDescent="0.35">
      <c r="A683" t="s">
        <v>710</v>
      </c>
    </row>
    <row r="684" spans="1:1" x14ac:dyDescent="0.35">
      <c r="A684" t="s">
        <v>711</v>
      </c>
    </row>
    <row r="685" spans="1:1" x14ac:dyDescent="0.35">
      <c r="A685" t="s">
        <v>712</v>
      </c>
    </row>
    <row r="686" spans="1:1" x14ac:dyDescent="0.35">
      <c r="A686" t="s">
        <v>515</v>
      </c>
    </row>
    <row r="687" spans="1:1" x14ac:dyDescent="0.35">
      <c r="A687" t="s">
        <v>713</v>
      </c>
    </row>
    <row r="688" spans="1:1" x14ac:dyDescent="0.35">
      <c r="A688" t="s">
        <v>714</v>
      </c>
    </row>
    <row r="689" spans="1:1" x14ac:dyDescent="0.35">
      <c r="A689" t="s">
        <v>715</v>
      </c>
    </row>
    <row r="690" spans="1:1" x14ac:dyDescent="0.35">
      <c r="A690" t="s">
        <v>421</v>
      </c>
    </row>
    <row r="691" spans="1:1" x14ac:dyDescent="0.35">
      <c r="A691" t="s">
        <v>716</v>
      </c>
    </row>
    <row r="692" spans="1:1" x14ac:dyDescent="0.35">
      <c r="A692" t="s">
        <v>717</v>
      </c>
    </row>
    <row r="693" spans="1:1" x14ac:dyDescent="0.35">
      <c r="A693" t="s">
        <v>718</v>
      </c>
    </row>
    <row r="694" spans="1:1" x14ac:dyDescent="0.35">
      <c r="A694" t="s">
        <v>424</v>
      </c>
    </row>
    <row r="695" spans="1:1" x14ac:dyDescent="0.35">
      <c r="A695" t="s">
        <v>719</v>
      </c>
    </row>
    <row r="696" spans="1:1" x14ac:dyDescent="0.35">
      <c r="A696" t="s">
        <v>519</v>
      </c>
    </row>
    <row r="697" spans="1:1" x14ac:dyDescent="0.35">
      <c r="A697" t="s">
        <v>720</v>
      </c>
    </row>
    <row r="698" spans="1:1" x14ac:dyDescent="0.35">
      <c r="A698" t="s">
        <v>721</v>
      </c>
    </row>
    <row r="699" spans="1:1" x14ac:dyDescent="0.35">
      <c r="A699" t="s">
        <v>721</v>
      </c>
    </row>
    <row r="700" spans="1:1" x14ac:dyDescent="0.35">
      <c r="A700" t="s">
        <v>722</v>
      </c>
    </row>
    <row r="701" spans="1:1" x14ac:dyDescent="0.35">
      <c r="A701" t="s">
        <v>521</v>
      </c>
    </row>
    <row r="702" spans="1:1" x14ac:dyDescent="0.35">
      <c r="A702" t="s">
        <v>521</v>
      </c>
    </row>
    <row r="703" spans="1:1" x14ac:dyDescent="0.35">
      <c r="A703" t="s">
        <v>521</v>
      </c>
    </row>
    <row r="704" spans="1:1" x14ac:dyDescent="0.35">
      <c r="A704" t="s">
        <v>425</v>
      </c>
    </row>
    <row r="705" spans="1:1" x14ac:dyDescent="0.35">
      <c r="A705" t="s">
        <v>425</v>
      </c>
    </row>
    <row r="706" spans="1:1" x14ac:dyDescent="0.35">
      <c r="A706" t="s">
        <v>425</v>
      </c>
    </row>
    <row r="707" spans="1:1" x14ac:dyDescent="0.35">
      <c r="A707" t="s">
        <v>427</v>
      </c>
    </row>
    <row r="708" spans="1:1" x14ac:dyDescent="0.35">
      <c r="A708" t="s">
        <v>723</v>
      </c>
    </row>
    <row r="709" spans="1:1" x14ac:dyDescent="0.35">
      <c r="A709" t="s">
        <v>724</v>
      </c>
    </row>
    <row r="710" spans="1:1" x14ac:dyDescent="0.35">
      <c r="A710" t="s">
        <v>522</v>
      </c>
    </row>
    <row r="711" spans="1:1" x14ac:dyDescent="0.35">
      <c r="A711" t="s">
        <v>725</v>
      </c>
    </row>
    <row r="712" spans="1:1" x14ac:dyDescent="0.35">
      <c r="A712" t="s">
        <v>461</v>
      </c>
    </row>
    <row r="713" spans="1:1" x14ac:dyDescent="0.35">
      <c r="A713" t="s">
        <v>726</v>
      </c>
    </row>
    <row r="714" spans="1:1" x14ac:dyDescent="0.35">
      <c r="A714" t="s">
        <v>727</v>
      </c>
    </row>
    <row r="715" spans="1:1" x14ac:dyDescent="0.35">
      <c r="A715" t="s">
        <v>523</v>
      </c>
    </row>
    <row r="716" spans="1:1" x14ac:dyDescent="0.35">
      <c r="A716" t="s">
        <v>523</v>
      </c>
    </row>
    <row r="717" spans="1:1" x14ac:dyDescent="0.35">
      <c r="A717" t="s">
        <v>728</v>
      </c>
    </row>
    <row r="718" spans="1:1" x14ac:dyDescent="0.35">
      <c r="A718" t="s">
        <v>729</v>
      </c>
    </row>
    <row r="719" spans="1:1" x14ac:dyDescent="0.35">
      <c r="A719" t="s">
        <v>356</v>
      </c>
    </row>
    <row r="720" spans="1:1" x14ac:dyDescent="0.35">
      <c r="A720" t="s">
        <v>730</v>
      </c>
    </row>
    <row r="721" spans="1:1" x14ac:dyDescent="0.35">
      <c r="A721" t="s">
        <v>730</v>
      </c>
    </row>
    <row r="722" spans="1:1" x14ac:dyDescent="0.35">
      <c r="A722" t="s">
        <v>525</v>
      </c>
    </row>
    <row r="723" spans="1:1" x14ac:dyDescent="0.35">
      <c r="A723" t="s">
        <v>667</v>
      </c>
    </row>
    <row r="724" spans="1:1" x14ac:dyDescent="0.35">
      <c r="A724" t="s">
        <v>731</v>
      </c>
    </row>
    <row r="725" spans="1:1" x14ac:dyDescent="0.35">
      <c r="A725" t="s">
        <v>732</v>
      </c>
    </row>
    <row r="726" spans="1:1" x14ac:dyDescent="0.35">
      <c r="A726" t="s">
        <v>733</v>
      </c>
    </row>
    <row r="727" spans="1:1" x14ac:dyDescent="0.35">
      <c r="A727" t="s">
        <v>733</v>
      </c>
    </row>
    <row r="728" spans="1:1" x14ac:dyDescent="0.35">
      <c r="A728" t="s">
        <v>733</v>
      </c>
    </row>
    <row r="729" spans="1:1" x14ac:dyDescent="0.35">
      <c r="A729" t="s">
        <v>528</v>
      </c>
    </row>
    <row r="730" spans="1:1" x14ac:dyDescent="0.35">
      <c r="A730" t="s">
        <v>734</v>
      </c>
    </row>
    <row r="731" spans="1:1" x14ac:dyDescent="0.35">
      <c r="A731" t="s">
        <v>434</v>
      </c>
    </row>
    <row r="732" spans="1:1" x14ac:dyDescent="0.35">
      <c r="A732" t="s">
        <v>735</v>
      </c>
    </row>
    <row r="733" spans="1:1" x14ac:dyDescent="0.35">
      <c r="A733" t="s">
        <v>736</v>
      </c>
    </row>
    <row r="734" spans="1:1" x14ac:dyDescent="0.35">
      <c r="A734" t="s">
        <v>737</v>
      </c>
    </row>
    <row r="735" spans="1:1" x14ac:dyDescent="0.35">
      <c r="A735" t="s">
        <v>737</v>
      </c>
    </row>
    <row r="736" spans="1:1" x14ac:dyDescent="0.35">
      <c r="A736" t="s">
        <v>668</v>
      </c>
    </row>
    <row r="737" spans="1:1" x14ac:dyDescent="0.35">
      <c r="A737" t="s">
        <v>738</v>
      </c>
    </row>
    <row r="738" spans="1:1" x14ac:dyDescent="0.35">
      <c r="A738" t="s">
        <v>739</v>
      </c>
    </row>
    <row r="739" spans="1:1" x14ac:dyDescent="0.35">
      <c r="A739" t="s">
        <v>740</v>
      </c>
    </row>
    <row r="740" spans="1:1" x14ac:dyDescent="0.35">
      <c r="A740" t="s">
        <v>313</v>
      </c>
    </row>
    <row r="741" spans="1:1" x14ac:dyDescent="0.35">
      <c r="A741" t="s">
        <v>445</v>
      </c>
    </row>
    <row r="742" spans="1:1" x14ac:dyDescent="0.35">
      <c r="A742" t="s">
        <v>492</v>
      </c>
    </row>
    <row r="743" spans="1:1" x14ac:dyDescent="0.35">
      <c r="A743" t="s">
        <v>741</v>
      </c>
    </row>
    <row r="744" spans="1:1" x14ac:dyDescent="0.35">
      <c r="A744" t="s">
        <v>742</v>
      </c>
    </row>
    <row r="745" spans="1:1" x14ac:dyDescent="0.35">
      <c r="A745" t="s">
        <v>742</v>
      </c>
    </row>
    <row r="746" spans="1:1" x14ac:dyDescent="0.35">
      <c r="A746" t="s">
        <v>247</v>
      </c>
    </row>
    <row r="747" spans="1:1" x14ac:dyDescent="0.35">
      <c r="A747" t="s">
        <v>247</v>
      </c>
    </row>
    <row r="748" spans="1:1" x14ac:dyDescent="0.35">
      <c r="A748" t="s">
        <v>247</v>
      </c>
    </row>
    <row r="749" spans="1:1" x14ac:dyDescent="0.35">
      <c r="A749" t="s">
        <v>247</v>
      </c>
    </row>
    <row r="750" spans="1:1" x14ac:dyDescent="0.35">
      <c r="A750" t="s">
        <v>247</v>
      </c>
    </row>
    <row r="751" spans="1:1" x14ac:dyDescent="0.35">
      <c r="A751" t="s">
        <v>247</v>
      </c>
    </row>
    <row r="752" spans="1:1" x14ac:dyDescent="0.35">
      <c r="A752" t="s">
        <v>743</v>
      </c>
    </row>
    <row r="753" spans="1:1" x14ac:dyDescent="0.35">
      <c r="A753" t="s">
        <v>744</v>
      </c>
    </row>
    <row r="754" spans="1:1" x14ac:dyDescent="0.35">
      <c r="A754" t="s">
        <v>744</v>
      </c>
    </row>
    <row r="755" spans="1:1" x14ac:dyDescent="0.35">
      <c r="A755" t="s">
        <v>744</v>
      </c>
    </row>
    <row r="756" spans="1:1" x14ac:dyDescent="0.35">
      <c r="A756" t="s">
        <v>745</v>
      </c>
    </row>
    <row r="757" spans="1:1" x14ac:dyDescent="0.35">
      <c r="A757" t="s">
        <v>746</v>
      </c>
    </row>
    <row r="758" spans="1:1" x14ac:dyDescent="0.35">
      <c r="A758" t="s">
        <v>458</v>
      </c>
    </row>
    <row r="759" spans="1:1" x14ac:dyDescent="0.35">
      <c r="A759" t="s">
        <v>287</v>
      </c>
    </row>
    <row r="760" spans="1:1" x14ac:dyDescent="0.35">
      <c r="A760" t="s">
        <v>287</v>
      </c>
    </row>
    <row r="761" spans="1:1" x14ac:dyDescent="0.35">
      <c r="A761" t="s">
        <v>287</v>
      </c>
    </row>
    <row r="762" spans="1:1" x14ac:dyDescent="0.35">
      <c r="A762" t="s">
        <v>287</v>
      </c>
    </row>
    <row r="763" spans="1:1" x14ac:dyDescent="0.35">
      <c r="A763" t="s">
        <v>287</v>
      </c>
    </row>
    <row r="764" spans="1:1" x14ac:dyDescent="0.35">
      <c r="A764" t="s">
        <v>292</v>
      </c>
    </row>
    <row r="765" spans="1:1" x14ac:dyDescent="0.35">
      <c r="A765" t="s">
        <v>747</v>
      </c>
    </row>
    <row r="766" spans="1:1" x14ac:dyDescent="0.35">
      <c r="A766" t="s">
        <v>731</v>
      </c>
    </row>
    <row r="767" spans="1:1" x14ac:dyDescent="0.35">
      <c r="A767" t="s">
        <v>303</v>
      </c>
    </row>
    <row r="768" spans="1:1" x14ac:dyDescent="0.35">
      <c r="A768" t="s">
        <v>303</v>
      </c>
    </row>
    <row r="769" spans="1:1" x14ac:dyDescent="0.35">
      <c r="A769" t="s">
        <v>303</v>
      </c>
    </row>
    <row r="770" spans="1:1" x14ac:dyDescent="0.35">
      <c r="A770" t="s">
        <v>303</v>
      </c>
    </row>
    <row r="771" spans="1:1" x14ac:dyDescent="0.35">
      <c r="A771" t="s">
        <v>529</v>
      </c>
    </row>
    <row r="772" spans="1:1" x14ac:dyDescent="0.35">
      <c r="A772" t="s">
        <v>261</v>
      </c>
    </row>
    <row r="773" spans="1:1" x14ac:dyDescent="0.35">
      <c r="A773" t="s">
        <v>748</v>
      </c>
    </row>
    <row r="774" spans="1:1" x14ac:dyDescent="0.35">
      <c r="A774" t="s">
        <v>749</v>
      </c>
    </row>
    <row r="775" spans="1:1" x14ac:dyDescent="0.35">
      <c r="A775" t="s">
        <v>750</v>
      </c>
    </row>
    <row r="776" spans="1:1" x14ac:dyDescent="0.35">
      <c r="A776" t="s">
        <v>751</v>
      </c>
    </row>
    <row r="777" spans="1:1" x14ac:dyDescent="0.35">
      <c r="A777" t="s">
        <v>752</v>
      </c>
    </row>
    <row r="778" spans="1:1" x14ac:dyDescent="0.35">
      <c r="A778" t="s">
        <v>753</v>
      </c>
    </row>
    <row r="779" spans="1:1" x14ac:dyDescent="0.35">
      <c r="A779" t="s">
        <v>754</v>
      </c>
    </row>
    <row r="780" spans="1:1" x14ac:dyDescent="0.35">
      <c r="A780" t="s">
        <v>755</v>
      </c>
    </row>
    <row r="781" spans="1:1" x14ac:dyDescent="0.35">
      <c r="A781" t="s">
        <v>756</v>
      </c>
    </row>
    <row r="782" spans="1:1" x14ac:dyDescent="0.35">
      <c r="A782" t="s">
        <v>757</v>
      </c>
    </row>
    <row r="783" spans="1:1" x14ac:dyDescent="0.35">
      <c r="A783" t="s">
        <v>596</v>
      </c>
    </row>
    <row r="784" spans="1:1" x14ac:dyDescent="0.35">
      <c r="A784" t="s">
        <v>596</v>
      </c>
    </row>
    <row r="785" spans="1:1" x14ac:dyDescent="0.35">
      <c r="A785" t="s">
        <v>758</v>
      </c>
    </row>
    <row r="786" spans="1:1" x14ac:dyDescent="0.35">
      <c r="A786" t="s">
        <v>759</v>
      </c>
    </row>
    <row r="787" spans="1:1" x14ac:dyDescent="0.35">
      <c r="A787" t="s">
        <v>760</v>
      </c>
    </row>
    <row r="788" spans="1:1" x14ac:dyDescent="0.35">
      <c r="A788" t="s">
        <v>760</v>
      </c>
    </row>
    <row r="789" spans="1:1" x14ac:dyDescent="0.35">
      <c r="A789" t="s">
        <v>761</v>
      </c>
    </row>
    <row r="790" spans="1:1" x14ac:dyDescent="0.35">
      <c r="A790" t="s">
        <v>752</v>
      </c>
    </row>
    <row r="791" spans="1:1" x14ac:dyDescent="0.35">
      <c r="A791" t="s">
        <v>762</v>
      </c>
    </row>
    <row r="792" spans="1:1" x14ac:dyDescent="0.35">
      <c r="A792" t="s">
        <v>763</v>
      </c>
    </row>
    <row r="793" spans="1:1" x14ac:dyDescent="0.35">
      <c r="A793" t="s">
        <v>764</v>
      </c>
    </row>
    <row r="794" spans="1:1" x14ac:dyDescent="0.35">
      <c r="A794" t="s">
        <v>765</v>
      </c>
    </row>
    <row r="795" spans="1:1" x14ac:dyDescent="0.35">
      <c r="A795" t="s">
        <v>766</v>
      </c>
    </row>
    <row r="796" spans="1:1" x14ac:dyDescent="0.35">
      <c r="A796" t="s">
        <v>754</v>
      </c>
    </row>
    <row r="797" spans="1:1" x14ac:dyDescent="0.35">
      <c r="A797" t="s">
        <v>767</v>
      </c>
    </row>
    <row r="798" spans="1:1" x14ac:dyDescent="0.35">
      <c r="A798" t="s">
        <v>757</v>
      </c>
    </row>
    <row r="799" spans="1:1" x14ac:dyDescent="0.35">
      <c r="A799" t="s">
        <v>596</v>
      </c>
    </row>
    <row r="800" spans="1:1" x14ac:dyDescent="0.35">
      <c r="A800" t="s">
        <v>768</v>
      </c>
    </row>
    <row r="801" spans="1:1" x14ac:dyDescent="0.35">
      <c r="A801" t="s">
        <v>769</v>
      </c>
    </row>
    <row r="802" spans="1:1" x14ac:dyDescent="0.35">
      <c r="A802" t="s">
        <v>770</v>
      </c>
    </row>
    <row r="803" spans="1:1" x14ac:dyDescent="0.35">
      <c r="A803" t="s">
        <v>622</v>
      </c>
    </row>
    <row r="804" spans="1:1" x14ac:dyDescent="0.35">
      <c r="A804" t="s">
        <v>602</v>
      </c>
    </row>
    <row r="805" spans="1:1" x14ac:dyDescent="0.35">
      <c r="A805" t="s">
        <v>771</v>
      </c>
    </row>
    <row r="806" spans="1:1" x14ac:dyDescent="0.35">
      <c r="A806" t="s">
        <v>772</v>
      </c>
    </row>
    <row r="807" spans="1:1" x14ac:dyDescent="0.35">
      <c r="A807" t="s">
        <v>608</v>
      </c>
    </row>
    <row r="808" spans="1:1" x14ac:dyDescent="0.35">
      <c r="A808" t="s">
        <v>773</v>
      </c>
    </row>
    <row r="809" spans="1:1" x14ac:dyDescent="0.35">
      <c r="A809" t="s">
        <v>754</v>
      </c>
    </row>
    <row r="810" spans="1:1" x14ac:dyDescent="0.35">
      <c r="A810" t="s">
        <v>596</v>
      </c>
    </row>
    <row r="811" spans="1:1" x14ac:dyDescent="0.35">
      <c r="A811" t="s">
        <v>614</v>
      </c>
    </row>
    <row r="812" spans="1:1" x14ac:dyDescent="0.35">
      <c r="A812" t="s">
        <v>774</v>
      </c>
    </row>
    <row r="813" spans="1:1" x14ac:dyDescent="0.35">
      <c r="A813" t="s">
        <v>561</v>
      </c>
    </row>
    <row r="814" spans="1:1" x14ac:dyDescent="0.35">
      <c r="A814" t="s">
        <v>588</v>
      </c>
    </row>
    <row r="815" spans="1:1" x14ac:dyDescent="0.35">
      <c r="A815" t="s">
        <v>612</v>
      </c>
    </row>
    <row r="816" spans="1:1" x14ac:dyDescent="0.35">
      <c r="A816" t="s">
        <v>596</v>
      </c>
    </row>
    <row r="817" spans="1:1" x14ac:dyDescent="0.35">
      <c r="A817" t="s">
        <v>596</v>
      </c>
    </row>
    <row r="818" spans="1:1" x14ac:dyDescent="0.35">
      <c r="A818" t="s">
        <v>768</v>
      </c>
    </row>
    <row r="819" spans="1:1" x14ac:dyDescent="0.35">
      <c r="A819" t="s">
        <v>768</v>
      </c>
    </row>
    <row r="820" spans="1:1" x14ac:dyDescent="0.35">
      <c r="A820" t="s">
        <v>561</v>
      </c>
    </row>
    <row r="821" spans="1:1" x14ac:dyDescent="0.35">
      <c r="A821" t="s">
        <v>596</v>
      </c>
    </row>
    <row r="822" spans="1:1" x14ac:dyDescent="0.35">
      <c r="A822" t="s">
        <v>596</v>
      </c>
    </row>
    <row r="823" spans="1:1" x14ac:dyDescent="0.35">
      <c r="A823" t="s">
        <v>774</v>
      </c>
    </row>
    <row r="824" spans="1:1" x14ac:dyDescent="0.35">
      <c r="A824" t="s">
        <v>775</v>
      </c>
    </row>
    <row r="825" spans="1:1" x14ac:dyDescent="0.35">
      <c r="A825" t="s">
        <v>776</v>
      </c>
    </row>
    <row r="826" spans="1:1" x14ac:dyDescent="0.35">
      <c r="A826" t="s">
        <v>756</v>
      </c>
    </row>
    <row r="827" spans="1:1" x14ac:dyDescent="0.35">
      <c r="A827" t="s">
        <v>756</v>
      </c>
    </row>
    <row r="828" spans="1:1" x14ac:dyDescent="0.35">
      <c r="A828" t="s">
        <v>757</v>
      </c>
    </row>
    <row r="829" spans="1:1" x14ac:dyDescent="0.35">
      <c r="A829" t="s">
        <v>588</v>
      </c>
    </row>
    <row r="830" spans="1:1" x14ac:dyDescent="0.35">
      <c r="A830" t="s">
        <v>777</v>
      </c>
    </row>
    <row r="831" spans="1:1" x14ac:dyDescent="0.35">
      <c r="A831" t="s">
        <v>778</v>
      </c>
    </row>
    <row r="832" spans="1:1" x14ac:dyDescent="0.35">
      <c r="A832" t="s">
        <v>779</v>
      </c>
    </row>
    <row r="833" spans="1:1" x14ac:dyDescent="0.35">
      <c r="A833" t="s">
        <v>754</v>
      </c>
    </row>
    <row r="834" spans="1:1" x14ac:dyDescent="0.35">
      <c r="A834" t="s">
        <v>596</v>
      </c>
    </row>
    <row r="835" spans="1:1" x14ac:dyDescent="0.35">
      <c r="A835" t="s">
        <v>596</v>
      </c>
    </row>
    <row r="836" spans="1:1" x14ac:dyDescent="0.35">
      <c r="A836" t="s">
        <v>780</v>
      </c>
    </row>
    <row r="837" spans="1:1" x14ac:dyDescent="0.35">
      <c r="A837" t="s">
        <v>776</v>
      </c>
    </row>
    <row r="838" spans="1:1" x14ac:dyDescent="0.35">
      <c r="A838" t="s">
        <v>773</v>
      </c>
    </row>
    <row r="839" spans="1:1" x14ac:dyDescent="0.35">
      <c r="A839" t="s">
        <v>764</v>
      </c>
    </row>
    <row r="840" spans="1:1" x14ac:dyDescent="0.35">
      <c r="A840" t="s">
        <v>781</v>
      </c>
    </row>
    <row r="841" spans="1:1" x14ac:dyDescent="0.35">
      <c r="A841" t="s">
        <v>782</v>
      </c>
    </row>
    <row r="842" spans="1:1" x14ac:dyDescent="0.35">
      <c r="A842" t="s">
        <v>758</v>
      </c>
    </row>
    <row r="843" spans="1:1" x14ac:dyDescent="0.35">
      <c r="A843" t="s">
        <v>783</v>
      </c>
    </row>
    <row r="844" spans="1:1" x14ac:dyDescent="0.35">
      <c r="A844" t="s">
        <v>784</v>
      </c>
    </row>
    <row r="845" spans="1:1" x14ac:dyDescent="0.35">
      <c r="A845" t="s">
        <v>778</v>
      </c>
    </row>
    <row r="846" spans="1:1" x14ac:dyDescent="0.35">
      <c r="A846" t="s">
        <v>785</v>
      </c>
    </row>
    <row r="847" spans="1:1" x14ac:dyDescent="0.35">
      <c r="A847" t="s">
        <v>786</v>
      </c>
    </row>
    <row r="848" spans="1:1" x14ac:dyDescent="0.35">
      <c r="A848" t="s">
        <v>771</v>
      </c>
    </row>
    <row r="849" spans="1:1" x14ac:dyDescent="0.35">
      <c r="A849" t="s">
        <v>787</v>
      </c>
    </row>
    <row r="850" spans="1:1" x14ac:dyDescent="0.35">
      <c r="A850" t="s">
        <v>596</v>
      </c>
    </row>
    <row r="851" spans="1:1" x14ac:dyDescent="0.35">
      <c r="A851" t="s">
        <v>605</v>
      </c>
    </row>
    <row r="852" spans="1:1" x14ac:dyDescent="0.35">
      <c r="A852" t="s">
        <v>596</v>
      </c>
    </row>
    <row r="853" spans="1:1" x14ac:dyDescent="0.35">
      <c r="A853" t="s">
        <v>788</v>
      </c>
    </row>
    <row r="854" spans="1:1" x14ac:dyDescent="0.35">
      <c r="A854" t="s">
        <v>789</v>
      </c>
    </row>
    <row r="855" spans="1:1" x14ac:dyDescent="0.35">
      <c r="A855" t="s">
        <v>790</v>
      </c>
    </row>
    <row r="856" spans="1:1" x14ac:dyDescent="0.35">
      <c r="A856" t="s">
        <v>791</v>
      </c>
    </row>
    <row r="857" spans="1:1" x14ac:dyDescent="0.35">
      <c r="A857" t="s">
        <v>596</v>
      </c>
    </row>
    <row r="858" spans="1:1" x14ac:dyDescent="0.35">
      <c r="A858" t="s">
        <v>792</v>
      </c>
    </row>
    <row r="859" spans="1:1" x14ac:dyDescent="0.35">
      <c r="A859" t="s">
        <v>550</v>
      </c>
    </row>
    <row r="860" spans="1:1" x14ac:dyDescent="0.35">
      <c r="A860" t="s">
        <v>776</v>
      </c>
    </row>
    <row r="861" spans="1:1" x14ac:dyDescent="0.35">
      <c r="A861" t="s">
        <v>588</v>
      </c>
    </row>
    <row r="862" spans="1:1" x14ac:dyDescent="0.35">
      <c r="A862" t="s">
        <v>756</v>
      </c>
    </row>
    <row r="863" spans="1:1" x14ac:dyDescent="0.35">
      <c r="A863" t="s">
        <v>596</v>
      </c>
    </row>
    <row r="864" spans="1:1" x14ac:dyDescent="0.35">
      <c r="A864" t="s">
        <v>586</v>
      </c>
    </row>
    <row r="865" spans="1:1" x14ac:dyDescent="0.35">
      <c r="A865" t="s">
        <v>562</v>
      </c>
    </row>
    <row r="866" spans="1:1" x14ac:dyDescent="0.35">
      <c r="A866" t="s">
        <v>793</v>
      </c>
    </row>
    <row r="867" spans="1:1" x14ac:dyDescent="0.35">
      <c r="A867" t="s">
        <v>794</v>
      </c>
    </row>
    <row r="868" spans="1:1" x14ac:dyDescent="0.35">
      <c r="A868" t="s">
        <v>759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178"/>
  <sheetViews>
    <sheetView topLeftCell="D1" workbookViewId="0">
      <selection activeCell="T2" sqref="T2:T32"/>
    </sheetView>
  </sheetViews>
  <sheetFormatPr defaultRowHeight="14.5" x14ac:dyDescent="0.35"/>
  <cols>
    <col min="1" max="1" width="30.54296875" bestFit="1" customWidth="1"/>
    <col min="2" max="2" width="16.1796875" customWidth="1"/>
    <col min="3" max="3" width="30.54296875" bestFit="1" customWidth="1"/>
    <col min="4" max="4" width="14.453125" bestFit="1" customWidth="1"/>
    <col min="5" max="9" width="12.7265625" customWidth="1"/>
    <col min="20" max="20" width="47.1796875" bestFit="1" customWidth="1"/>
  </cols>
  <sheetData>
    <row r="1" spans="1:20" x14ac:dyDescent="0.35">
      <c r="A1" s="272" t="s">
        <v>12</v>
      </c>
      <c r="B1" s="272"/>
      <c r="C1" s="272"/>
      <c r="D1" s="272"/>
      <c r="E1" s="272"/>
      <c r="F1" s="272"/>
      <c r="G1" s="272"/>
      <c r="H1" s="272"/>
      <c r="I1" s="272"/>
      <c r="J1" s="272"/>
      <c r="T1" t="s">
        <v>13</v>
      </c>
    </row>
    <row r="2" spans="1:20" ht="15" thickBot="1" x14ac:dyDescent="0.4">
      <c r="T2" t="s">
        <v>14</v>
      </c>
    </row>
    <row r="3" spans="1:20" ht="15" thickBot="1" x14ac:dyDescent="0.4">
      <c r="B3" s="277" t="s">
        <v>7</v>
      </c>
      <c r="C3" s="278"/>
      <c r="D3" s="279"/>
      <c r="T3" t="s">
        <v>15</v>
      </c>
    </row>
    <row r="4" spans="1:20" ht="15" thickBot="1" x14ac:dyDescent="0.4">
      <c r="A4" s="21" t="s">
        <v>39</v>
      </c>
      <c r="B4" s="20" t="s">
        <v>107</v>
      </c>
      <c r="C4" s="20" t="s">
        <v>130</v>
      </c>
      <c r="D4" s="23" t="s">
        <v>8</v>
      </c>
      <c r="T4" t="s">
        <v>169</v>
      </c>
    </row>
    <row r="5" spans="1:20" ht="15.5" x14ac:dyDescent="0.35">
      <c r="A5" s="29" t="s">
        <v>108</v>
      </c>
      <c r="B5" s="24">
        <f>SUM('1. Number of Vets'!B6:B6)</f>
        <v>0</v>
      </c>
      <c r="C5" s="24">
        <f>SUM('1. Number of Vets'!C6:C6)</f>
        <v>0</v>
      </c>
      <c r="D5" s="24" t="e">
        <f>SUM('1. Number of Vets'!#REF!)</f>
        <v>#REF!</v>
      </c>
      <c r="T5" t="s">
        <v>17</v>
      </c>
    </row>
    <row r="6" spans="1:20" ht="15.5" x14ac:dyDescent="0.35">
      <c r="A6" s="29" t="s">
        <v>109</v>
      </c>
      <c r="B6" s="25">
        <f>SUM('1. Number of Vets'!B8:B8)</f>
        <v>0</v>
      </c>
      <c r="C6" s="25">
        <f>SUM('1. Number of Vets'!C8:C8)</f>
        <v>0</v>
      </c>
      <c r="D6" s="25" t="e">
        <f>SUM('1. Number of Vets'!#REF!)</f>
        <v>#REF!</v>
      </c>
      <c r="T6" t="s">
        <v>16</v>
      </c>
    </row>
    <row r="7" spans="1:20" ht="15.5" x14ac:dyDescent="0.35">
      <c r="A7" s="29" t="s">
        <v>131</v>
      </c>
      <c r="B7" s="26">
        <f>SUM('1. Number of Vets'!B9:B10)</f>
        <v>0</v>
      </c>
      <c r="C7" s="26">
        <f>SUM('1. Number of Vets'!C9:C10)</f>
        <v>0</v>
      </c>
      <c r="D7" s="26" t="e">
        <f>SUM('1. Number of Vets'!#REF!)</f>
        <v>#REF!</v>
      </c>
      <c r="T7" t="s">
        <v>18</v>
      </c>
    </row>
    <row r="8" spans="1:20" ht="16" thickBot="1" x14ac:dyDescent="0.4">
      <c r="A8" s="29" t="s">
        <v>132</v>
      </c>
      <c r="B8" s="27" t="e">
        <f>SUM('1. Number of Vets'!#REF!)</f>
        <v>#REF!</v>
      </c>
      <c r="C8" s="27" t="e">
        <f>SUM('1. Number of Vets'!#REF!)</f>
        <v>#REF!</v>
      </c>
      <c r="D8" s="27" t="e">
        <f>SUM('1. Number of Vets'!#REF!)</f>
        <v>#REF!</v>
      </c>
      <c r="T8" t="s">
        <v>129</v>
      </c>
    </row>
    <row r="9" spans="1:20" ht="15.5" x14ac:dyDescent="0.35">
      <c r="A9" s="31" t="s">
        <v>134</v>
      </c>
      <c r="B9" s="28">
        <f>'1. Number of Vets'!B11</f>
        <v>0</v>
      </c>
      <c r="C9" s="28">
        <f>'1. Number of Vets'!C11</f>
        <v>0</v>
      </c>
      <c r="D9" s="28" t="e">
        <f>'1. Number of Vets'!#REF!</f>
        <v>#REF!</v>
      </c>
      <c r="T9" t="s">
        <v>19</v>
      </c>
    </row>
    <row r="10" spans="1:20" ht="16" thickBot="1" x14ac:dyDescent="0.4">
      <c r="A10" s="30" t="s">
        <v>133</v>
      </c>
      <c r="B10" s="22" t="e">
        <f>SUM(B5:B8)</f>
        <v>#REF!</v>
      </c>
      <c r="C10" s="22" t="e">
        <f>SUM(C5:C8)</f>
        <v>#REF!</v>
      </c>
      <c r="D10" s="22" t="e">
        <f>SUM(D5:D8)</f>
        <v>#REF!</v>
      </c>
      <c r="T10" t="s">
        <v>20</v>
      </c>
    </row>
    <row r="11" spans="1:20" ht="15" thickTop="1" x14ac:dyDescent="0.35">
      <c r="A11" s="14"/>
      <c r="B11" s="14"/>
      <c r="T11" t="s">
        <v>21</v>
      </c>
    </row>
    <row r="12" spans="1:20" x14ac:dyDescent="0.35">
      <c r="T12" t="s">
        <v>22</v>
      </c>
    </row>
    <row r="13" spans="1:20" x14ac:dyDescent="0.35">
      <c r="A13" s="272" t="s">
        <v>40</v>
      </c>
      <c r="B13" s="272"/>
      <c r="C13" s="272"/>
      <c r="T13" t="s">
        <v>23</v>
      </c>
    </row>
    <row r="14" spans="1:20" x14ac:dyDescent="0.35">
      <c r="A14" s="273" t="s">
        <v>122</v>
      </c>
      <c r="B14" s="273"/>
      <c r="C14" s="273"/>
      <c r="T14" t="s">
        <v>24</v>
      </c>
    </row>
    <row r="15" spans="1:20" x14ac:dyDescent="0.35">
      <c r="A15" s="6" t="s">
        <v>39</v>
      </c>
      <c r="B15" s="7" t="s">
        <v>38</v>
      </c>
      <c r="C15" s="8" t="s">
        <v>37</v>
      </c>
      <c r="T15" t="s">
        <v>168</v>
      </c>
    </row>
    <row r="16" spans="1:20" x14ac:dyDescent="0.35">
      <c r="A16" s="1" t="s">
        <v>5</v>
      </c>
      <c r="B16" s="5" t="e">
        <f>'4. Full- vs. Part-Time'!#REF!</f>
        <v>#REF!</v>
      </c>
      <c r="C16" s="5" t="e">
        <f>'4. Full- vs. Part-Time'!#REF!</f>
        <v>#REF!</v>
      </c>
      <c r="T16" t="s">
        <v>128</v>
      </c>
    </row>
    <row r="17" spans="1:20" x14ac:dyDescent="0.35">
      <c r="A17" s="1" t="s">
        <v>6</v>
      </c>
      <c r="B17" s="5" t="e">
        <f>'4. Full- vs. Part-Time'!#REF!</f>
        <v>#REF!</v>
      </c>
      <c r="C17" s="5" t="e">
        <f>'4. Full- vs. Part-Time'!#REF!</f>
        <v>#REF!</v>
      </c>
      <c r="T17" t="s">
        <v>25</v>
      </c>
    </row>
    <row r="18" spans="1:20" x14ac:dyDescent="0.35">
      <c r="A18" s="1" t="s">
        <v>8</v>
      </c>
      <c r="B18" s="5" t="e">
        <f>'4. Full- vs. Part-Time'!#REF!</f>
        <v>#REF!</v>
      </c>
      <c r="C18" s="5" t="e">
        <f>'4. Full- vs. Part-Time'!#REF!</f>
        <v>#REF!</v>
      </c>
      <c r="T18" t="s">
        <v>26</v>
      </c>
    </row>
    <row r="19" spans="1:20" ht="15" thickBot="1" x14ac:dyDescent="0.4">
      <c r="A19" s="3"/>
      <c r="B19" s="3"/>
      <c r="C19" s="3"/>
      <c r="T19" t="s">
        <v>167</v>
      </c>
    </row>
    <row r="20" spans="1:20" ht="15" thickBot="1" x14ac:dyDescent="0.4">
      <c r="A20" s="274" t="s">
        <v>123</v>
      </c>
      <c r="B20" s="275"/>
      <c r="C20" s="276"/>
      <c r="T20" t="s">
        <v>164</v>
      </c>
    </row>
    <row r="21" spans="1:20" x14ac:dyDescent="0.35">
      <c r="A21" s="6" t="s">
        <v>39</v>
      </c>
      <c r="B21" s="7" t="s">
        <v>38</v>
      </c>
      <c r="C21" s="8" t="s">
        <v>37</v>
      </c>
      <c r="T21" t="s">
        <v>171</v>
      </c>
    </row>
    <row r="22" spans="1:20" x14ac:dyDescent="0.35">
      <c r="A22" s="1" t="s">
        <v>5</v>
      </c>
      <c r="B22" s="5">
        <f>'4. Full- vs. Part-Time'!B5</f>
        <v>0</v>
      </c>
      <c r="C22" s="5">
        <f>'4. Full- vs. Part-Time'!C5</f>
        <v>0</v>
      </c>
      <c r="T22" t="s">
        <v>163</v>
      </c>
    </row>
    <row r="23" spans="1:20" x14ac:dyDescent="0.35">
      <c r="A23" s="1" t="s">
        <v>6</v>
      </c>
      <c r="B23" s="5">
        <f>'4. Full- vs. Part-Time'!B27</f>
        <v>0</v>
      </c>
      <c r="C23" s="5">
        <f>'4. Full- vs. Part-Time'!C27</f>
        <v>0</v>
      </c>
      <c r="T23" t="s">
        <v>172</v>
      </c>
    </row>
    <row r="24" spans="1:20" x14ac:dyDescent="0.35">
      <c r="A24" s="1" t="s">
        <v>8</v>
      </c>
      <c r="B24" s="5" t="e">
        <f>'4. Full- vs. Part-Time'!#REF!</f>
        <v>#REF!</v>
      </c>
      <c r="C24" s="5" t="e">
        <f>'4. Full- vs. Part-Time'!#REF!</f>
        <v>#REF!</v>
      </c>
      <c r="T24" t="s">
        <v>27</v>
      </c>
    </row>
    <row r="25" spans="1:20" ht="15" thickBot="1" x14ac:dyDescent="0.4">
      <c r="A25" s="3"/>
      <c r="B25" s="3"/>
      <c r="C25" s="3"/>
      <c r="T25" t="s">
        <v>28</v>
      </c>
    </row>
    <row r="26" spans="1:20" ht="15" thickBot="1" x14ac:dyDescent="0.4">
      <c r="A26" s="274" t="s">
        <v>124</v>
      </c>
      <c r="B26" s="275"/>
      <c r="C26" s="276"/>
      <c r="T26" t="s">
        <v>29</v>
      </c>
    </row>
    <row r="27" spans="1:20" x14ac:dyDescent="0.35">
      <c r="A27" s="6" t="s">
        <v>39</v>
      </c>
      <c r="B27" s="7" t="s">
        <v>38</v>
      </c>
      <c r="C27" s="8" t="s">
        <v>37</v>
      </c>
      <c r="T27" t="s">
        <v>30</v>
      </c>
    </row>
    <row r="28" spans="1:20" x14ac:dyDescent="0.35">
      <c r="A28" s="1" t="s">
        <v>5</v>
      </c>
      <c r="B28" s="5">
        <f>'4. Full- vs. Part-Time'!B31</f>
        <v>0</v>
      </c>
      <c r="C28" s="5">
        <f>'4. Full- vs. Part-Time'!C31</f>
        <v>0</v>
      </c>
      <c r="T28" t="s">
        <v>31</v>
      </c>
    </row>
    <row r="29" spans="1:20" x14ac:dyDescent="0.35">
      <c r="A29" s="1" t="s">
        <v>6</v>
      </c>
      <c r="B29" s="5" t="e">
        <f>'4. Full- vs. Part-Time'!#REF!</f>
        <v>#REF!</v>
      </c>
      <c r="C29" s="5" t="e">
        <f>'4. Full- vs. Part-Time'!#REF!</f>
        <v>#REF!</v>
      </c>
      <c r="T29" t="s">
        <v>32</v>
      </c>
    </row>
    <row r="30" spans="1:20" x14ac:dyDescent="0.35">
      <c r="A30" s="1" t="s">
        <v>8</v>
      </c>
      <c r="B30" s="5" t="e">
        <f>'4. Full- vs. Part-Time'!#REF!</f>
        <v>#REF!</v>
      </c>
      <c r="C30" s="5" t="e">
        <f>'4. Full- vs. Part-Time'!#REF!</f>
        <v>#REF!</v>
      </c>
      <c r="T30" t="s">
        <v>33</v>
      </c>
    </row>
    <row r="31" spans="1:20" x14ac:dyDescent="0.35">
      <c r="B31" s="13"/>
      <c r="C31" s="13"/>
      <c r="T31" t="s">
        <v>34</v>
      </c>
    </row>
    <row r="32" spans="1:20" x14ac:dyDescent="0.35">
      <c r="B32" s="13"/>
      <c r="C32" s="13"/>
      <c r="T32" t="s">
        <v>35</v>
      </c>
    </row>
    <row r="33" spans="1:9" x14ac:dyDescent="0.35">
      <c r="B33" s="13"/>
      <c r="C33" s="13"/>
    </row>
    <row r="34" spans="1:9" x14ac:dyDescent="0.35">
      <c r="B34" s="13"/>
      <c r="C34" s="13"/>
    </row>
    <row r="35" spans="1:9" x14ac:dyDescent="0.35">
      <c r="A35" s="272" t="s">
        <v>41</v>
      </c>
      <c r="B35" s="272"/>
      <c r="C35" s="272"/>
      <c r="D35" s="272"/>
      <c r="E35" s="19"/>
      <c r="F35" s="19"/>
      <c r="G35" s="19"/>
      <c r="H35" s="19"/>
      <c r="I35" s="19"/>
    </row>
    <row r="36" spans="1:9" x14ac:dyDescent="0.35">
      <c r="A36" s="2" t="s">
        <v>10</v>
      </c>
      <c r="B36" s="9" t="s">
        <v>125</v>
      </c>
      <c r="C36" s="10" t="s">
        <v>126</v>
      </c>
      <c r="D36" s="11" t="s">
        <v>127</v>
      </c>
      <c r="E36" s="14"/>
      <c r="F36" s="14"/>
      <c r="G36" s="14"/>
      <c r="H36" s="14"/>
      <c r="I36" s="14"/>
    </row>
    <row r="37" spans="1:9" x14ac:dyDescent="0.35">
      <c r="A37" s="1" t="s">
        <v>2</v>
      </c>
      <c r="B37" s="4" t="e">
        <f>'3. Degree Completion'!#REF!</f>
        <v>#REF!</v>
      </c>
      <c r="C37" t="e">
        <f>'3. Degree Completion'!#REF!</f>
        <v>#REF!</v>
      </c>
      <c r="D37" s="4" t="e">
        <f>'3. Degree Completion'!#REF!</f>
        <v>#REF!</v>
      </c>
      <c r="E37" s="3"/>
      <c r="F37" s="3"/>
      <c r="G37" s="3"/>
      <c r="H37" s="3"/>
      <c r="I37" s="3"/>
    </row>
    <row r="38" spans="1:9" x14ac:dyDescent="0.35">
      <c r="A38" s="1" t="s">
        <v>104</v>
      </c>
      <c r="B38" s="4" t="e">
        <f>'3. Degree Completion'!#REF!</f>
        <v>#REF!</v>
      </c>
      <c r="C38" s="4" t="e">
        <f>'3. Degree Completion'!#REF!</f>
        <v>#REF!</v>
      </c>
      <c r="D38" s="4" t="e">
        <f>'3. Degree Completion'!#REF!</f>
        <v>#REF!</v>
      </c>
      <c r="E38" s="3"/>
      <c r="F38" s="3"/>
      <c r="G38" s="3"/>
      <c r="H38" s="3"/>
      <c r="I38" s="3"/>
    </row>
    <row r="39" spans="1:9" x14ac:dyDescent="0.35">
      <c r="A39" s="1" t="s">
        <v>105</v>
      </c>
      <c r="B39" s="4" t="e">
        <f>'3. Degree Completion'!#REF!</f>
        <v>#REF!</v>
      </c>
      <c r="C39" s="4" t="e">
        <f>'3. Degree Completion'!#REF!</f>
        <v>#REF!</v>
      </c>
      <c r="D39" s="4">
        <f>'3. Degree Completion'!D3</f>
        <v>0</v>
      </c>
      <c r="E39" s="3"/>
      <c r="F39" s="3"/>
      <c r="G39" s="3"/>
      <c r="H39" s="3"/>
      <c r="I39" s="3"/>
    </row>
    <row r="40" spans="1:9" x14ac:dyDescent="0.35">
      <c r="A40" s="1" t="s">
        <v>106</v>
      </c>
      <c r="B40" s="4" t="e">
        <f>'3. Degree Completion'!#REF!</f>
        <v>#REF!</v>
      </c>
      <c r="C40" s="4" t="e">
        <f>'3. Degree Completion'!#REF!</f>
        <v>#REF!</v>
      </c>
      <c r="D40" s="4" t="e">
        <f>'3. Degree Completion'!#REF!</f>
        <v>#REF!</v>
      </c>
      <c r="E40" s="3"/>
      <c r="F40" s="3"/>
      <c r="G40" s="3"/>
      <c r="H40" s="3"/>
      <c r="I40" s="3"/>
    </row>
    <row r="41" spans="1:9" x14ac:dyDescent="0.35">
      <c r="A41" s="1" t="s">
        <v>1</v>
      </c>
      <c r="B41" s="4" t="e">
        <f>'3. Degree Completion'!#REF!</f>
        <v>#REF!</v>
      </c>
      <c r="C41" s="4">
        <f>'3. Degree Completion'!C4</f>
        <v>0</v>
      </c>
      <c r="D41" s="4">
        <f>'3. Degree Completion'!D4</f>
        <v>0</v>
      </c>
      <c r="E41" s="3"/>
      <c r="F41" s="3"/>
      <c r="G41" s="3"/>
      <c r="H41" s="3"/>
      <c r="I41" s="3"/>
    </row>
    <row r="42" spans="1:9" x14ac:dyDescent="0.35">
      <c r="A42" s="1" t="s">
        <v>0</v>
      </c>
      <c r="B42" s="4" t="e">
        <f>'3. Degree Completion'!#REF!</f>
        <v>#REF!</v>
      </c>
      <c r="C42" s="4" t="e">
        <f>'3. Degree Completion'!#REF!</f>
        <v>#REF!</v>
      </c>
      <c r="D42" s="4" t="e">
        <f>'3. Degree Completion'!#REF!</f>
        <v>#REF!</v>
      </c>
      <c r="E42" s="3"/>
      <c r="F42" s="3"/>
      <c r="G42" s="3"/>
      <c r="H42" s="3"/>
      <c r="I42" s="3"/>
    </row>
    <row r="43" spans="1:9" x14ac:dyDescent="0.35">
      <c r="A43" s="1" t="s">
        <v>3</v>
      </c>
      <c r="B43" s="4" t="e">
        <f>'3. Degree Completion'!#REF!</f>
        <v>#REF!</v>
      </c>
      <c r="C43" s="4" t="e">
        <f>'3. Degree Completion'!#REF!</f>
        <v>#REF!</v>
      </c>
      <c r="D43" s="4" t="e">
        <f>'3. Degree Completion'!#REF!</f>
        <v>#REF!</v>
      </c>
      <c r="E43" s="3"/>
      <c r="F43" s="3"/>
      <c r="G43" s="3"/>
      <c r="H43" s="3"/>
      <c r="I43" s="3"/>
    </row>
    <row r="44" spans="1:9" x14ac:dyDescent="0.35">
      <c r="A44" s="1" t="s">
        <v>4</v>
      </c>
      <c r="B44" s="4" t="e">
        <f>'3. Degree Completion'!#REF!</f>
        <v>#REF!</v>
      </c>
      <c r="C44" s="4" t="e">
        <f>'3. Degree Completion'!#REF!</f>
        <v>#REF!</v>
      </c>
      <c r="D44" s="4" t="e">
        <f>'3. Degree Completion'!#REF!</f>
        <v>#REF!</v>
      </c>
      <c r="E44" s="3"/>
      <c r="F44" s="3"/>
      <c r="G44" s="3"/>
      <c r="H44" s="3"/>
      <c r="I44" s="3"/>
    </row>
    <row r="45" spans="1:9" x14ac:dyDescent="0.35">
      <c r="A45" s="1" t="s">
        <v>8</v>
      </c>
      <c r="B45" s="4" t="e">
        <f>'3. Degree Completion'!#REF!</f>
        <v>#REF!</v>
      </c>
      <c r="C45" s="4" t="e">
        <f>'3. Degree Completion'!#REF!</f>
        <v>#REF!</v>
      </c>
      <c r="D45" s="4" t="e">
        <f>'3. Degree Completion'!#REF!</f>
        <v>#REF!</v>
      </c>
      <c r="E45" s="3"/>
      <c r="F45" s="3"/>
      <c r="G45" s="3"/>
      <c r="H45" s="3"/>
      <c r="I45" s="3"/>
    </row>
    <row r="48" spans="1:9" x14ac:dyDescent="0.35">
      <c r="A48" s="270" t="s">
        <v>102</v>
      </c>
      <c r="B48" s="271"/>
      <c r="C48" s="271"/>
      <c r="D48" s="271"/>
      <c r="E48" s="14"/>
      <c r="F48" s="14"/>
      <c r="G48" s="14"/>
      <c r="H48" s="14"/>
      <c r="I48" s="14"/>
    </row>
    <row r="49" spans="1:9" x14ac:dyDescent="0.35">
      <c r="A49" s="32" t="s">
        <v>136</v>
      </c>
      <c r="B49" s="32" t="s">
        <v>103</v>
      </c>
      <c r="C49" s="33" t="s">
        <v>137</v>
      </c>
      <c r="D49" s="33" t="s">
        <v>138</v>
      </c>
      <c r="E49" s="14"/>
      <c r="F49" s="14"/>
      <c r="G49" s="14"/>
      <c r="H49" s="14"/>
      <c r="I49" s="14"/>
    </row>
    <row r="50" spans="1:9" x14ac:dyDescent="0.35">
      <c r="A50" s="12">
        <f>COUNTIF('2. Programs of Study'!C4:C100, "01")</f>
        <v>0</v>
      </c>
      <c r="B50" s="16" t="s">
        <v>44</v>
      </c>
      <c r="C50" t="e" cm="1">
        <f t="array" ref="C50">count</f>
        <v>#NAME?</v>
      </c>
      <c r="E50" s="15"/>
      <c r="F50" s="15"/>
      <c r="G50" s="15"/>
      <c r="H50" s="15"/>
      <c r="I50" s="15"/>
    </row>
    <row r="51" spans="1:9" x14ac:dyDescent="0.35">
      <c r="A51" s="12">
        <f>COUNTIF('2. Programs of Study'!C4:C100, "02")</f>
        <v>0</v>
      </c>
      <c r="B51" s="16" t="s">
        <v>43</v>
      </c>
      <c r="E51" s="15"/>
      <c r="F51" s="15"/>
      <c r="G51" s="15"/>
      <c r="H51" s="15"/>
      <c r="I51" s="15"/>
    </row>
    <row r="52" spans="1:9" x14ac:dyDescent="0.35">
      <c r="A52" s="12">
        <f>COUNTIF('2. Programs of Study'!C4:C100, "03")</f>
        <v>0</v>
      </c>
      <c r="B52" s="16" t="s">
        <v>45</v>
      </c>
      <c r="E52" s="15"/>
      <c r="F52" s="15"/>
      <c r="G52" s="15"/>
      <c r="H52" s="15"/>
      <c r="I52" s="15"/>
    </row>
    <row r="53" spans="1:9" x14ac:dyDescent="0.35">
      <c r="A53" s="12">
        <f>COUNTIF('2. Programs of Study'!C4:C100, "04")</f>
        <v>0</v>
      </c>
      <c r="B53" s="16" t="s">
        <v>46</v>
      </c>
      <c r="E53" s="15"/>
      <c r="F53" s="15"/>
      <c r="G53" s="15"/>
      <c r="H53" s="15"/>
      <c r="I53" s="15"/>
    </row>
    <row r="54" spans="1:9" x14ac:dyDescent="0.35">
      <c r="A54" s="12">
        <f>COUNTIF('2. Programs of Study'!C4:C100, "05")</f>
        <v>0</v>
      </c>
      <c r="B54" s="16" t="s">
        <v>47</v>
      </c>
      <c r="E54" s="15"/>
      <c r="F54" s="15"/>
      <c r="G54" s="15"/>
      <c r="H54" s="15"/>
      <c r="I54" s="15"/>
    </row>
    <row r="55" spans="1:9" x14ac:dyDescent="0.35">
      <c r="A55" s="12">
        <f>COUNTIF('2. Programs of Study'!C4:C100, "06")</f>
        <v>0</v>
      </c>
      <c r="B55" s="16" t="s">
        <v>64</v>
      </c>
      <c r="E55" s="15"/>
      <c r="F55" s="15"/>
      <c r="G55" s="15"/>
      <c r="H55" s="15"/>
      <c r="I55" s="15"/>
    </row>
    <row r="56" spans="1:9" x14ac:dyDescent="0.35">
      <c r="A56" s="12">
        <f>COUNTIF('2. Programs of Study'!C4:C100, "07")</f>
        <v>0</v>
      </c>
      <c r="B56" s="16" t="s">
        <v>65</v>
      </c>
      <c r="E56" s="15"/>
      <c r="F56" s="15"/>
      <c r="G56" s="15"/>
      <c r="H56" s="15"/>
      <c r="I56" s="15"/>
    </row>
    <row r="57" spans="1:9" x14ac:dyDescent="0.35">
      <c r="A57" s="12">
        <f>COUNTIF('2. Programs of Study'!C4:C100, "08")</f>
        <v>0</v>
      </c>
      <c r="B57" s="16" t="s">
        <v>42</v>
      </c>
      <c r="E57" s="15"/>
      <c r="F57" s="15"/>
      <c r="G57" s="15"/>
      <c r="H57" s="15"/>
      <c r="I57" s="15"/>
    </row>
    <row r="58" spans="1:9" x14ac:dyDescent="0.35">
      <c r="A58" s="12">
        <f>COUNTIF('2. Programs of Study'!C4:C100, "09")</f>
        <v>0</v>
      </c>
      <c r="B58" s="16" t="s">
        <v>48</v>
      </c>
      <c r="E58" s="15"/>
      <c r="F58" s="15"/>
      <c r="G58" s="15"/>
      <c r="H58" s="15"/>
      <c r="I58" s="15"/>
    </row>
    <row r="59" spans="1:9" x14ac:dyDescent="0.35">
      <c r="A59" s="12">
        <f>COUNTIF('2. Programs of Study'!C4:C100, "10")</f>
        <v>0</v>
      </c>
      <c r="B59" s="16" t="s">
        <v>49</v>
      </c>
      <c r="E59" s="15"/>
      <c r="F59" s="15"/>
      <c r="G59" s="15"/>
      <c r="H59" s="15"/>
      <c r="I59" s="15"/>
    </row>
    <row r="60" spans="1:9" x14ac:dyDescent="0.35">
      <c r="A60" s="12">
        <f>COUNTIF('2. Programs of Study'!C4:C100, "11")</f>
        <v>0</v>
      </c>
      <c r="B60" s="16" t="s">
        <v>50</v>
      </c>
      <c r="E60" s="15"/>
      <c r="F60" s="15"/>
      <c r="G60" s="15"/>
      <c r="H60" s="15"/>
      <c r="I60" s="15"/>
    </row>
    <row r="61" spans="1:9" x14ac:dyDescent="0.35">
      <c r="A61" s="12">
        <f>COUNTIF('2. Programs of Study'!C4:C100, "12")</f>
        <v>0</v>
      </c>
      <c r="B61" s="16" t="s">
        <v>51</v>
      </c>
      <c r="E61" s="15"/>
      <c r="F61" s="15"/>
      <c r="G61" s="15"/>
      <c r="H61" s="15"/>
      <c r="I61" s="15"/>
    </row>
    <row r="62" spans="1:9" x14ac:dyDescent="0.35">
      <c r="A62" s="12">
        <f>COUNTIF('2. Programs of Study'!C4:C100, "13")</f>
        <v>0</v>
      </c>
      <c r="B62" s="16" t="s">
        <v>52</v>
      </c>
      <c r="E62" s="15"/>
      <c r="F62" s="15"/>
      <c r="G62" s="15"/>
      <c r="H62" s="15"/>
      <c r="I62" s="15"/>
    </row>
    <row r="63" spans="1:9" x14ac:dyDescent="0.35">
      <c r="A63" s="12">
        <f>COUNTIF('2. Programs of Study'!C4:C100, "14")</f>
        <v>0</v>
      </c>
      <c r="B63" s="16" t="s">
        <v>53</v>
      </c>
      <c r="E63" s="15"/>
      <c r="F63" s="15"/>
      <c r="G63" s="15"/>
      <c r="H63" s="15"/>
      <c r="I63" s="15"/>
    </row>
    <row r="64" spans="1:9" x14ac:dyDescent="0.35">
      <c r="A64" s="12">
        <f>COUNTIF('2. Programs of Study'!C4:C100, "15")</f>
        <v>0</v>
      </c>
      <c r="B64" s="16" t="s">
        <v>54</v>
      </c>
      <c r="E64" s="15"/>
      <c r="F64" s="15"/>
      <c r="G64" s="15"/>
      <c r="H64" s="15"/>
      <c r="I64" s="15"/>
    </row>
    <row r="65" spans="1:9" x14ac:dyDescent="0.35">
      <c r="A65" s="12">
        <f>COUNTIF('2. Programs of Study'!C4:C100, "16")</f>
        <v>0</v>
      </c>
      <c r="B65" s="16" t="s">
        <v>55</v>
      </c>
      <c r="E65" s="15"/>
      <c r="F65" s="15"/>
      <c r="G65" s="15"/>
      <c r="H65" s="15"/>
      <c r="I65" s="15"/>
    </row>
    <row r="66" spans="1:9" x14ac:dyDescent="0.35">
      <c r="A66" s="12">
        <f>COUNTIF('2. Programs of Study'!C4:C100, "17")</f>
        <v>0</v>
      </c>
      <c r="B66" s="16" t="s">
        <v>66</v>
      </c>
      <c r="E66" s="15"/>
      <c r="F66" s="15"/>
      <c r="G66" s="15"/>
      <c r="H66" s="15"/>
      <c r="I66" s="15"/>
    </row>
    <row r="67" spans="1:9" x14ac:dyDescent="0.35">
      <c r="A67" s="12">
        <f>COUNTIF('2. Programs of Study'!C4:C100, "18")</f>
        <v>0</v>
      </c>
      <c r="B67" s="16" t="s">
        <v>67</v>
      </c>
      <c r="E67" s="15"/>
      <c r="F67" s="15"/>
      <c r="G67" s="15"/>
      <c r="H67" s="15"/>
      <c r="I67" s="15"/>
    </row>
    <row r="68" spans="1:9" x14ac:dyDescent="0.35">
      <c r="A68" s="12">
        <f>COUNTIF('2. Programs of Study'!C4:C100, "19")</f>
        <v>0</v>
      </c>
      <c r="B68" s="16" t="s">
        <v>57</v>
      </c>
      <c r="E68" s="15"/>
      <c r="F68" s="15"/>
      <c r="G68" s="15"/>
      <c r="H68" s="15"/>
      <c r="I68" s="15"/>
    </row>
    <row r="69" spans="1:9" x14ac:dyDescent="0.35">
      <c r="A69" s="12">
        <f>COUNTIF('2. Programs of Study'!C4:C100, "20")</f>
        <v>0</v>
      </c>
      <c r="B69" s="16" t="s">
        <v>68</v>
      </c>
      <c r="E69" s="15"/>
      <c r="F69" s="15"/>
      <c r="G69" s="15"/>
      <c r="H69" s="15"/>
      <c r="I69" s="15"/>
    </row>
    <row r="70" spans="1:9" x14ac:dyDescent="0.35">
      <c r="A70" s="12">
        <f>COUNTIF('2. Programs of Study'!C4:C100, "21")</f>
        <v>0</v>
      </c>
      <c r="B70" s="16" t="s">
        <v>69</v>
      </c>
      <c r="E70" s="15"/>
      <c r="F70" s="15"/>
      <c r="G70" s="15"/>
      <c r="H70" s="15"/>
      <c r="I70" s="15"/>
    </row>
    <row r="71" spans="1:9" x14ac:dyDescent="0.35">
      <c r="A71" s="12">
        <f>COUNTIF('2. Programs of Study'!C4:C100, "22")</f>
        <v>0</v>
      </c>
      <c r="B71" s="16" t="s">
        <v>56</v>
      </c>
      <c r="E71" s="15"/>
      <c r="F71" s="15"/>
      <c r="G71" s="15"/>
      <c r="H71" s="15"/>
      <c r="I71" s="15"/>
    </row>
    <row r="72" spans="1:9" x14ac:dyDescent="0.35">
      <c r="A72" s="12">
        <f>COUNTIF('2. Programs of Study'!C4:C100, "23")</f>
        <v>0</v>
      </c>
      <c r="B72" s="16" t="s">
        <v>58</v>
      </c>
      <c r="E72" s="15"/>
      <c r="F72" s="15"/>
      <c r="G72" s="15"/>
      <c r="H72" s="15"/>
      <c r="I72" s="15"/>
    </row>
    <row r="73" spans="1:9" x14ac:dyDescent="0.35">
      <c r="A73" s="12">
        <f>COUNTIF('2. Programs of Study'!C4:C100, "24")</f>
        <v>0</v>
      </c>
      <c r="B73" s="16" t="s">
        <v>59</v>
      </c>
      <c r="E73" s="15"/>
      <c r="F73" s="15"/>
      <c r="G73" s="15"/>
      <c r="H73" s="15"/>
      <c r="I73" s="15"/>
    </row>
    <row r="74" spans="1:9" x14ac:dyDescent="0.35">
      <c r="A74" s="12">
        <f>COUNTIF('2. Programs of Study'!C4:C100, "25")</f>
        <v>0</v>
      </c>
      <c r="B74" s="16" t="s">
        <v>60</v>
      </c>
      <c r="E74" s="15"/>
      <c r="F74" s="15"/>
      <c r="G74" s="15"/>
      <c r="H74" s="15"/>
      <c r="I74" s="15"/>
    </row>
    <row r="75" spans="1:9" x14ac:dyDescent="0.35">
      <c r="A75" s="12">
        <f>COUNTIF('2. Programs of Study'!C4:C100, "26")</f>
        <v>0</v>
      </c>
      <c r="B75" s="16" t="s">
        <v>61</v>
      </c>
      <c r="E75" s="15"/>
      <c r="F75" s="15"/>
      <c r="G75" s="15"/>
      <c r="H75" s="15"/>
      <c r="I75" s="15"/>
    </row>
    <row r="76" spans="1:9" x14ac:dyDescent="0.35">
      <c r="A76" s="12">
        <f>COUNTIF('2. Programs of Study'!C4:C100, "27")</f>
        <v>0</v>
      </c>
      <c r="B76" s="16" t="s">
        <v>62</v>
      </c>
      <c r="E76" s="15"/>
      <c r="F76" s="15"/>
      <c r="G76" s="15"/>
      <c r="H76" s="15"/>
      <c r="I76" s="15"/>
    </row>
    <row r="77" spans="1:9" x14ac:dyDescent="0.35">
      <c r="A77" s="12">
        <f>COUNTIF('2. Programs of Study'!C4:C100, "28")</f>
        <v>0</v>
      </c>
      <c r="B77" s="16" t="s">
        <v>63</v>
      </c>
      <c r="E77" s="15"/>
      <c r="F77" s="15"/>
      <c r="G77" s="15"/>
      <c r="H77" s="15"/>
      <c r="I77" s="15"/>
    </row>
    <row r="78" spans="1:9" x14ac:dyDescent="0.35">
      <c r="A78" s="12">
        <f>COUNTIF('2. Programs of Study'!C4:C100, "29")</f>
        <v>0</v>
      </c>
      <c r="B78" s="16" t="s">
        <v>70</v>
      </c>
      <c r="E78" s="15"/>
      <c r="F78" s="15"/>
      <c r="G78" s="15"/>
      <c r="H78" s="15"/>
      <c r="I78" s="15"/>
    </row>
    <row r="79" spans="1:9" x14ac:dyDescent="0.35">
      <c r="A79" s="12">
        <f>COUNTIF('2. Programs of Study'!C4:C100, "30")</f>
        <v>0</v>
      </c>
      <c r="B79" s="16" t="s">
        <v>71</v>
      </c>
      <c r="E79" s="15"/>
      <c r="F79" s="15"/>
      <c r="G79" s="15"/>
      <c r="H79" s="15"/>
      <c r="I79" s="15"/>
    </row>
    <row r="80" spans="1:9" x14ac:dyDescent="0.35">
      <c r="A80" s="12">
        <f>COUNTIF('2. Programs of Study'!C4:C100, "31")</f>
        <v>0</v>
      </c>
      <c r="B80" s="16" t="s">
        <v>101</v>
      </c>
      <c r="E80" s="15"/>
      <c r="F80" s="15"/>
      <c r="G80" s="15"/>
      <c r="H80" s="15"/>
      <c r="I80" s="15"/>
    </row>
    <row r="81" spans="1:9" x14ac:dyDescent="0.35">
      <c r="A81" s="12">
        <f>COUNTIF('2. Programs of Study'!C4:C100, "32")</f>
        <v>0</v>
      </c>
      <c r="B81" s="16" t="s">
        <v>72</v>
      </c>
      <c r="E81" s="15"/>
      <c r="F81" s="15"/>
      <c r="G81" s="15"/>
      <c r="H81" s="15"/>
      <c r="I81" s="15"/>
    </row>
    <row r="82" spans="1:9" x14ac:dyDescent="0.35">
      <c r="A82" s="12">
        <f>COUNTIF('2. Programs of Study'!C4:C100, "33")</f>
        <v>0</v>
      </c>
      <c r="B82" s="16" t="s">
        <v>73</v>
      </c>
      <c r="E82" s="15"/>
      <c r="F82" s="15"/>
      <c r="G82" s="15"/>
      <c r="H82" s="15"/>
      <c r="I82" s="15"/>
    </row>
    <row r="83" spans="1:9" x14ac:dyDescent="0.35">
      <c r="A83" s="12">
        <f>COUNTIF('2. Programs of Study'!C4:C100, "34")</f>
        <v>0</v>
      </c>
      <c r="B83" s="16" t="s">
        <v>74</v>
      </c>
      <c r="E83" s="15"/>
      <c r="F83" s="15"/>
      <c r="G83" s="15"/>
      <c r="H83" s="15"/>
      <c r="I83" s="15"/>
    </row>
    <row r="84" spans="1:9" x14ac:dyDescent="0.35">
      <c r="A84" s="12">
        <f>COUNTIF('2. Programs of Study'!C4:C100, "35")</f>
        <v>0</v>
      </c>
      <c r="B84" s="16" t="s">
        <v>75</v>
      </c>
      <c r="E84" s="15"/>
      <c r="F84" s="15"/>
      <c r="G84" s="15"/>
      <c r="H84" s="15"/>
      <c r="I84" s="15"/>
    </row>
    <row r="85" spans="1:9" x14ac:dyDescent="0.35">
      <c r="A85" s="12">
        <f>COUNTIF('2. Programs of Study'!C4:C100, "36")</f>
        <v>0</v>
      </c>
      <c r="B85" s="16" t="s">
        <v>76</v>
      </c>
      <c r="E85" s="15"/>
      <c r="F85" s="15"/>
      <c r="G85" s="15"/>
      <c r="H85" s="15"/>
      <c r="I85" s="15"/>
    </row>
    <row r="86" spans="1:9" x14ac:dyDescent="0.35">
      <c r="A86" s="12">
        <f>COUNTIF('2. Programs of Study'!C4:C100, "37")</f>
        <v>0</v>
      </c>
      <c r="B86" s="16" t="s">
        <v>77</v>
      </c>
      <c r="E86" s="15"/>
      <c r="F86" s="15"/>
      <c r="G86" s="15"/>
      <c r="H86" s="15"/>
      <c r="I86" s="15"/>
    </row>
    <row r="87" spans="1:9" x14ac:dyDescent="0.35">
      <c r="A87" s="12">
        <f>COUNTIF('2. Programs of Study'!C4:C100, "38")</f>
        <v>0</v>
      </c>
      <c r="B87" s="16" t="s">
        <v>78</v>
      </c>
      <c r="E87" s="15"/>
      <c r="F87" s="15"/>
      <c r="G87" s="15"/>
      <c r="H87" s="15"/>
      <c r="I87" s="15"/>
    </row>
    <row r="88" spans="1:9" x14ac:dyDescent="0.35">
      <c r="A88" s="12">
        <f>COUNTIF('2. Programs of Study'!C4:C100, "39")</f>
        <v>0</v>
      </c>
      <c r="B88" s="16" t="s">
        <v>79</v>
      </c>
      <c r="E88" s="15"/>
      <c r="F88" s="15"/>
      <c r="G88" s="15"/>
      <c r="H88" s="15"/>
      <c r="I88" s="15"/>
    </row>
    <row r="89" spans="1:9" x14ac:dyDescent="0.35">
      <c r="A89" s="12">
        <f>COUNTIF('2. Programs of Study'!C4:C100, "40")</f>
        <v>0</v>
      </c>
      <c r="B89" s="16" t="s">
        <v>80</v>
      </c>
      <c r="E89" s="15"/>
      <c r="F89" s="15"/>
      <c r="G89" s="15"/>
      <c r="H89" s="15"/>
      <c r="I89" s="15"/>
    </row>
    <row r="90" spans="1:9" x14ac:dyDescent="0.35">
      <c r="A90" s="12">
        <f>COUNTIF('2. Programs of Study'!C4:C100, "41")</f>
        <v>0</v>
      </c>
      <c r="B90" s="16" t="s">
        <v>81</v>
      </c>
      <c r="E90" s="15"/>
      <c r="F90" s="15"/>
      <c r="G90" s="15"/>
      <c r="H90" s="15"/>
      <c r="I90" s="15"/>
    </row>
    <row r="91" spans="1:9" x14ac:dyDescent="0.35">
      <c r="A91" s="12">
        <f>COUNTIF('2. Programs of Study'!C4:C100, "42")</f>
        <v>0</v>
      </c>
      <c r="B91" s="16" t="s">
        <v>82</v>
      </c>
      <c r="E91" s="15"/>
      <c r="F91" s="15"/>
      <c r="G91" s="15"/>
      <c r="H91" s="15"/>
      <c r="I91" s="15"/>
    </row>
    <row r="92" spans="1:9" x14ac:dyDescent="0.35">
      <c r="A92" s="12">
        <f>COUNTIF('2. Programs of Study'!C4:C100, "43")</f>
        <v>0</v>
      </c>
      <c r="B92" s="16" t="s">
        <v>83</v>
      </c>
      <c r="E92" s="15"/>
      <c r="F92" s="15"/>
      <c r="G92" s="15"/>
      <c r="H92" s="15"/>
      <c r="I92" s="15"/>
    </row>
    <row r="93" spans="1:9" x14ac:dyDescent="0.35">
      <c r="A93" s="12">
        <f>COUNTIF('2. Programs of Study'!C4:C100, "44")</f>
        <v>0</v>
      </c>
      <c r="B93" s="16" t="s">
        <v>84</v>
      </c>
      <c r="E93" s="15"/>
      <c r="F93" s="15"/>
      <c r="G93" s="15"/>
      <c r="H93" s="15"/>
      <c r="I93" s="15"/>
    </row>
    <row r="94" spans="1:9" x14ac:dyDescent="0.35">
      <c r="A94" s="12">
        <f>COUNTIF('2. Programs of Study'!C4:C100, "45")</f>
        <v>0</v>
      </c>
      <c r="B94" s="16" t="s">
        <v>85</v>
      </c>
      <c r="E94" s="15"/>
      <c r="F94" s="15"/>
      <c r="G94" s="15"/>
      <c r="H94" s="15"/>
      <c r="I94" s="15"/>
    </row>
    <row r="95" spans="1:9" x14ac:dyDescent="0.35">
      <c r="A95" s="12">
        <f>COUNTIF('2. Programs of Study'!C4:C100, "46")</f>
        <v>0</v>
      </c>
      <c r="B95" s="16" t="s">
        <v>86</v>
      </c>
      <c r="E95" s="15"/>
      <c r="F95" s="15"/>
      <c r="G95" s="15"/>
      <c r="H95" s="15"/>
      <c r="I95" s="15"/>
    </row>
    <row r="96" spans="1:9" x14ac:dyDescent="0.35">
      <c r="A96" s="12">
        <f>COUNTIF('2. Programs of Study'!C4:C100, "47")</f>
        <v>0</v>
      </c>
      <c r="B96" s="16" t="s">
        <v>87</v>
      </c>
      <c r="E96" s="15"/>
      <c r="F96" s="15"/>
      <c r="G96" s="15"/>
      <c r="H96" s="15"/>
      <c r="I96" s="15"/>
    </row>
    <row r="97" spans="1:16" x14ac:dyDescent="0.35">
      <c r="A97" s="12">
        <f>COUNTIF('2. Programs of Study'!C4:C100, "48")</f>
        <v>0</v>
      </c>
      <c r="B97" s="16" t="s">
        <v>88</v>
      </c>
      <c r="E97" s="15"/>
      <c r="F97" s="15"/>
      <c r="G97" s="15"/>
      <c r="H97" s="15"/>
      <c r="I97" s="15"/>
    </row>
    <row r="98" spans="1:16" x14ac:dyDescent="0.35">
      <c r="A98" s="12">
        <f>COUNTIF('2. Programs of Study'!C4:C100, "49")</f>
        <v>0</v>
      </c>
      <c r="B98" s="16" t="s">
        <v>89</v>
      </c>
      <c r="E98" s="15"/>
      <c r="F98" s="15"/>
      <c r="G98" s="15"/>
      <c r="H98" s="15"/>
      <c r="I98" s="15"/>
    </row>
    <row r="99" spans="1:16" x14ac:dyDescent="0.35">
      <c r="A99" s="12">
        <f>COUNTIF('2. Programs of Study'!C4:C100, "50")</f>
        <v>0</v>
      </c>
      <c r="B99" s="16" t="s">
        <v>90</v>
      </c>
      <c r="E99" s="15"/>
      <c r="F99" s="15"/>
      <c r="G99" s="15"/>
      <c r="H99" s="15"/>
      <c r="I99" s="15"/>
    </row>
    <row r="100" spans="1:16" x14ac:dyDescent="0.35">
      <c r="A100" s="12">
        <f>COUNTIF('2. Programs of Study'!C4:C100, "51")</f>
        <v>0</v>
      </c>
      <c r="B100" s="16" t="s">
        <v>91</v>
      </c>
      <c r="E100" s="15"/>
      <c r="F100" s="15"/>
      <c r="G100" s="15"/>
      <c r="H100" s="15"/>
      <c r="I100" s="15"/>
    </row>
    <row r="101" spans="1:16" x14ac:dyDescent="0.35">
      <c r="A101" s="12">
        <f>COUNTIF('2. Programs of Study'!C4:C100, "52")</f>
        <v>0</v>
      </c>
      <c r="B101" s="16" t="s">
        <v>92</v>
      </c>
      <c r="E101" s="15"/>
      <c r="F101" s="15"/>
      <c r="G101" s="15"/>
      <c r="H101" s="15"/>
      <c r="I101" s="15"/>
    </row>
    <row r="102" spans="1:16" x14ac:dyDescent="0.35">
      <c r="A102" s="12">
        <f>COUNTIF('2. Programs of Study'!C4:C100, "53")</f>
        <v>0</v>
      </c>
      <c r="B102" s="16" t="s">
        <v>93</v>
      </c>
      <c r="E102" s="15"/>
      <c r="F102" s="15"/>
      <c r="G102" s="15"/>
      <c r="H102" s="15"/>
      <c r="I102" s="15"/>
    </row>
    <row r="103" spans="1:16" x14ac:dyDescent="0.35">
      <c r="A103" s="12">
        <f>COUNTIF('2. Programs of Study'!C4:C100, "54")</f>
        <v>0</v>
      </c>
      <c r="B103" s="16" t="s">
        <v>94</v>
      </c>
      <c r="E103" s="15"/>
      <c r="F103" s="15"/>
      <c r="G103" s="15"/>
      <c r="H103" s="15"/>
      <c r="I103" s="15"/>
    </row>
    <row r="104" spans="1:16" x14ac:dyDescent="0.35">
      <c r="A104" s="12">
        <f>COUNTIF('2. Programs of Study'!C4:C100, "55")</f>
        <v>0</v>
      </c>
      <c r="B104" s="16" t="s">
        <v>95</v>
      </c>
      <c r="E104" s="15"/>
      <c r="F104" s="15"/>
      <c r="G104" s="15"/>
      <c r="H104" s="15"/>
      <c r="I104" s="15"/>
    </row>
    <row r="105" spans="1:16" x14ac:dyDescent="0.35">
      <c r="A105" s="12">
        <f>COUNTIF('2. Programs of Study'!C4:C100, "56")</f>
        <v>0</v>
      </c>
      <c r="B105" s="16" t="s">
        <v>96</v>
      </c>
      <c r="E105" s="15"/>
      <c r="F105" s="15"/>
      <c r="G105" s="15"/>
      <c r="H105" s="15"/>
      <c r="I105" s="15"/>
    </row>
    <row r="106" spans="1:16" x14ac:dyDescent="0.35">
      <c r="A106" s="12">
        <f>COUNTIF('2. Programs of Study'!C4:C100, "57")</f>
        <v>0</v>
      </c>
      <c r="B106" s="16" t="s">
        <v>97</v>
      </c>
      <c r="E106" s="15"/>
      <c r="F106" s="15"/>
      <c r="G106" s="15"/>
      <c r="H106" s="15"/>
      <c r="I106" s="15"/>
    </row>
    <row r="107" spans="1:16" x14ac:dyDescent="0.35">
      <c r="A107" s="12">
        <f>COUNTIF('2. Programs of Study'!C4:C100, "58")</f>
        <v>0</v>
      </c>
      <c r="B107" s="16" t="s">
        <v>98</v>
      </c>
      <c r="E107" s="15"/>
      <c r="F107" s="15"/>
      <c r="G107" s="15"/>
      <c r="H107" s="15"/>
      <c r="I107" s="15"/>
    </row>
    <row r="108" spans="1:16" x14ac:dyDescent="0.35">
      <c r="A108" s="12">
        <f>COUNTIF('2. Programs of Study'!$C$4:$C$100, "59")</f>
        <v>0</v>
      </c>
      <c r="B108" s="16" t="s">
        <v>99</v>
      </c>
      <c r="E108" s="15"/>
      <c r="F108" s="15"/>
      <c r="G108" s="15"/>
      <c r="H108" s="15"/>
      <c r="I108" s="15"/>
      <c r="P108" s="15"/>
    </row>
    <row r="109" spans="1:16" x14ac:dyDescent="0.35">
      <c r="A109" s="12">
        <f>COUNTIF('2. Programs of Study'!$C$4:$C$100, "60")</f>
        <v>0</v>
      </c>
      <c r="B109" s="16" t="s">
        <v>100</v>
      </c>
      <c r="E109" s="15"/>
      <c r="F109" s="15"/>
      <c r="G109" s="15"/>
      <c r="H109" s="15"/>
      <c r="I109" s="15"/>
      <c r="P109" s="15"/>
    </row>
    <row r="110" spans="1:16" x14ac:dyDescent="0.35">
      <c r="E110" s="15"/>
      <c r="F110" s="15"/>
      <c r="G110" s="15"/>
      <c r="H110" s="15"/>
      <c r="I110" s="15"/>
    </row>
    <row r="111" spans="1:16" x14ac:dyDescent="0.35">
      <c r="E111" s="15"/>
      <c r="F111" s="15"/>
      <c r="G111" s="15"/>
      <c r="H111" s="15"/>
      <c r="I111" s="15"/>
    </row>
    <row r="112" spans="1:16" x14ac:dyDescent="0.35">
      <c r="E112" s="15"/>
      <c r="F112" s="15"/>
      <c r="G112" s="15"/>
      <c r="H112" s="15"/>
      <c r="I112" s="15"/>
    </row>
    <row r="113" spans="5:9" x14ac:dyDescent="0.35">
      <c r="E113" s="15"/>
      <c r="F113" s="15"/>
      <c r="G113" s="15"/>
      <c r="H113" s="15"/>
      <c r="I113" s="15"/>
    </row>
    <row r="114" spans="5:9" x14ac:dyDescent="0.35">
      <c r="E114" s="15"/>
      <c r="F114" s="15"/>
      <c r="G114" s="15"/>
      <c r="H114" s="15"/>
      <c r="I114" s="15"/>
    </row>
    <row r="115" spans="5:9" x14ac:dyDescent="0.35">
      <c r="E115" s="15"/>
      <c r="F115" s="15"/>
      <c r="G115" s="15"/>
      <c r="H115" s="15"/>
      <c r="I115" s="15"/>
    </row>
    <row r="116" spans="5:9" x14ac:dyDescent="0.35">
      <c r="E116" s="15"/>
      <c r="F116" s="15"/>
      <c r="G116" s="15"/>
      <c r="H116" s="15"/>
      <c r="I116" s="15"/>
    </row>
    <row r="117" spans="5:9" x14ac:dyDescent="0.35">
      <c r="E117" s="15"/>
      <c r="F117" s="15"/>
      <c r="G117" s="15"/>
      <c r="H117" s="15"/>
      <c r="I117" s="15"/>
    </row>
    <row r="118" spans="5:9" x14ac:dyDescent="0.35">
      <c r="E118" s="15"/>
      <c r="F118" s="15"/>
      <c r="G118" s="15"/>
      <c r="H118" s="15"/>
      <c r="I118" s="15"/>
    </row>
    <row r="119" spans="5:9" x14ac:dyDescent="0.35">
      <c r="E119" s="15"/>
      <c r="F119" s="15"/>
      <c r="G119" s="15"/>
      <c r="H119" s="15"/>
      <c r="I119" s="15"/>
    </row>
    <row r="120" spans="5:9" x14ac:dyDescent="0.35">
      <c r="E120" s="15"/>
      <c r="F120" s="15"/>
      <c r="G120" s="15"/>
      <c r="H120" s="15"/>
      <c r="I120" s="15"/>
    </row>
    <row r="121" spans="5:9" x14ac:dyDescent="0.35">
      <c r="E121" s="15"/>
      <c r="F121" s="15"/>
      <c r="G121" s="15"/>
      <c r="H121" s="15"/>
      <c r="I121" s="15"/>
    </row>
    <row r="122" spans="5:9" x14ac:dyDescent="0.35">
      <c r="E122" s="15"/>
      <c r="F122" s="15"/>
      <c r="G122" s="15"/>
      <c r="H122" s="15"/>
      <c r="I122" s="15"/>
    </row>
    <row r="123" spans="5:9" x14ac:dyDescent="0.35">
      <c r="E123" s="15"/>
      <c r="F123" s="15"/>
      <c r="G123" s="15"/>
      <c r="H123" s="15"/>
      <c r="I123" s="15"/>
    </row>
    <row r="124" spans="5:9" x14ac:dyDescent="0.35">
      <c r="E124" s="15"/>
      <c r="F124" s="15"/>
      <c r="G124" s="15"/>
      <c r="H124" s="15"/>
      <c r="I124" s="15"/>
    </row>
    <row r="125" spans="5:9" x14ac:dyDescent="0.35">
      <c r="E125" s="15"/>
      <c r="F125" s="15"/>
      <c r="G125" s="15"/>
      <c r="H125" s="15"/>
      <c r="I125" s="15"/>
    </row>
    <row r="126" spans="5:9" x14ac:dyDescent="0.35">
      <c r="E126" s="15"/>
      <c r="F126" s="15"/>
      <c r="G126" s="15"/>
      <c r="H126" s="15"/>
      <c r="I126" s="15"/>
    </row>
    <row r="127" spans="5:9" x14ac:dyDescent="0.35">
      <c r="E127" s="15"/>
      <c r="F127" s="15"/>
      <c r="G127" s="15"/>
      <c r="H127" s="15"/>
      <c r="I127" s="15"/>
    </row>
    <row r="128" spans="5:9" x14ac:dyDescent="0.35">
      <c r="E128" s="15"/>
      <c r="F128" s="15"/>
      <c r="G128" s="15"/>
      <c r="H128" s="15"/>
      <c r="I128" s="15"/>
    </row>
    <row r="129" spans="5:9" x14ac:dyDescent="0.35">
      <c r="E129" s="15"/>
      <c r="F129" s="15"/>
      <c r="G129" s="15"/>
      <c r="H129" s="15"/>
      <c r="I129" s="15"/>
    </row>
    <row r="130" spans="5:9" x14ac:dyDescent="0.35">
      <c r="E130" s="15"/>
      <c r="F130" s="15"/>
      <c r="G130" s="15"/>
      <c r="H130" s="15"/>
      <c r="I130" s="15"/>
    </row>
    <row r="131" spans="5:9" x14ac:dyDescent="0.35">
      <c r="E131" s="15"/>
      <c r="F131" s="15"/>
      <c r="G131" s="15"/>
      <c r="H131" s="15"/>
      <c r="I131" s="15"/>
    </row>
    <row r="132" spans="5:9" x14ac:dyDescent="0.35">
      <c r="E132" s="15"/>
      <c r="F132" s="15"/>
      <c r="G132" s="15"/>
      <c r="H132" s="15"/>
      <c r="I132" s="15"/>
    </row>
    <row r="133" spans="5:9" x14ac:dyDescent="0.35">
      <c r="E133" s="15"/>
      <c r="F133" s="15"/>
      <c r="G133" s="15"/>
      <c r="H133" s="15"/>
      <c r="I133" s="15"/>
    </row>
    <row r="134" spans="5:9" x14ac:dyDescent="0.35">
      <c r="E134" s="15"/>
      <c r="F134" s="15"/>
      <c r="G134" s="15"/>
      <c r="H134" s="15"/>
      <c r="I134" s="15"/>
    </row>
    <row r="135" spans="5:9" x14ac:dyDescent="0.35">
      <c r="E135" s="15"/>
      <c r="F135" s="15"/>
      <c r="G135" s="15"/>
      <c r="H135" s="15"/>
      <c r="I135" s="15"/>
    </row>
    <row r="136" spans="5:9" x14ac:dyDescent="0.35">
      <c r="E136" s="15"/>
      <c r="F136" s="15"/>
      <c r="G136" s="15"/>
      <c r="H136" s="15"/>
      <c r="I136" s="15"/>
    </row>
    <row r="137" spans="5:9" x14ac:dyDescent="0.35">
      <c r="E137" s="15"/>
      <c r="F137" s="15"/>
      <c r="G137" s="15"/>
      <c r="H137" s="15"/>
      <c r="I137" s="15"/>
    </row>
    <row r="138" spans="5:9" x14ac:dyDescent="0.35">
      <c r="E138" s="15"/>
      <c r="F138" s="15"/>
      <c r="G138" s="15"/>
      <c r="H138" s="15"/>
      <c r="I138" s="15"/>
    </row>
    <row r="139" spans="5:9" x14ac:dyDescent="0.35">
      <c r="E139" s="15"/>
      <c r="F139" s="15"/>
      <c r="G139" s="15"/>
      <c r="H139" s="15"/>
      <c r="I139" s="15"/>
    </row>
    <row r="140" spans="5:9" x14ac:dyDescent="0.35">
      <c r="E140" s="15"/>
      <c r="F140" s="15"/>
      <c r="G140" s="15"/>
      <c r="H140" s="15"/>
      <c r="I140" s="15"/>
    </row>
    <row r="141" spans="5:9" x14ac:dyDescent="0.35">
      <c r="E141" s="15"/>
      <c r="F141" s="15"/>
      <c r="G141" s="15"/>
      <c r="H141" s="15"/>
      <c r="I141" s="15"/>
    </row>
    <row r="142" spans="5:9" x14ac:dyDescent="0.35">
      <c r="E142" s="15"/>
      <c r="F142" s="15"/>
      <c r="G142" s="15"/>
      <c r="H142" s="15"/>
      <c r="I142" s="15"/>
    </row>
    <row r="143" spans="5:9" x14ac:dyDescent="0.35">
      <c r="E143" s="15"/>
      <c r="F143" s="15"/>
      <c r="G143" s="15"/>
      <c r="H143" s="15"/>
      <c r="I143" s="15"/>
    </row>
    <row r="144" spans="5:9" x14ac:dyDescent="0.35">
      <c r="E144" s="15"/>
      <c r="F144" s="15"/>
      <c r="G144" s="15"/>
      <c r="H144" s="15"/>
      <c r="I144" s="15"/>
    </row>
    <row r="145" spans="5:15" x14ac:dyDescent="0.35">
      <c r="E145" s="15"/>
      <c r="F145" s="15"/>
      <c r="G145" s="15"/>
      <c r="H145" s="15"/>
      <c r="I145" s="15"/>
    </row>
    <row r="146" spans="5:15" x14ac:dyDescent="0.35">
      <c r="E146" s="15"/>
      <c r="F146" s="15"/>
      <c r="G146" s="15"/>
      <c r="H146" s="15"/>
      <c r="I146" s="15"/>
    </row>
    <row r="147" spans="5:15" x14ac:dyDescent="0.35">
      <c r="E147" s="15"/>
      <c r="F147" s="15"/>
      <c r="G147" s="15"/>
      <c r="H147" s="15"/>
      <c r="I147" s="15"/>
    </row>
    <row r="148" spans="5:15" x14ac:dyDescent="0.35">
      <c r="E148" s="15"/>
      <c r="F148" s="15"/>
      <c r="G148" s="15"/>
      <c r="H148" s="15"/>
      <c r="I148" s="15"/>
    </row>
    <row r="149" spans="5:15" x14ac:dyDescent="0.35">
      <c r="E149" s="15"/>
      <c r="F149" s="15"/>
      <c r="G149" s="15"/>
      <c r="H149" s="15"/>
      <c r="I149" s="15"/>
    </row>
    <row r="150" spans="5:15" x14ac:dyDescent="0.35">
      <c r="O150" s="15"/>
    </row>
    <row r="151" spans="5:15" x14ac:dyDescent="0.35">
      <c r="O151" s="15"/>
    </row>
    <row r="152" spans="5:15" x14ac:dyDescent="0.35">
      <c r="O152" s="15"/>
    </row>
    <row r="153" spans="5:15" x14ac:dyDescent="0.35">
      <c r="O153" s="15"/>
    </row>
    <row r="154" spans="5:15" x14ac:dyDescent="0.35">
      <c r="O154" s="15"/>
    </row>
    <row r="155" spans="5:15" x14ac:dyDescent="0.35">
      <c r="O155" s="15"/>
    </row>
    <row r="156" spans="5:15" x14ac:dyDescent="0.35">
      <c r="O156" s="15"/>
    </row>
    <row r="157" spans="5:15" x14ac:dyDescent="0.35">
      <c r="O157" s="15"/>
    </row>
    <row r="158" spans="5:15" x14ac:dyDescent="0.35">
      <c r="O158" s="15"/>
    </row>
    <row r="159" spans="5:15" x14ac:dyDescent="0.35">
      <c r="O159" s="15"/>
    </row>
    <row r="160" spans="5:15" x14ac:dyDescent="0.35">
      <c r="O160" s="15"/>
    </row>
    <row r="161" spans="15:15" x14ac:dyDescent="0.35">
      <c r="O161" s="15"/>
    </row>
    <row r="162" spans="15:15" x14ac:dyDescent="0.35">
      <c r="O162" s="15"/>
    </row>
    <row r="163" spans="15:15" x14ac:dyDescent="0.35">
      <c r="O163" s="15"/>
    </row>
    <row r="164" spans="15:15" x14ac:dyDescent="0.35">
      <c r="O164" s="15"/>
    </row>
    <row r="165" spans="15:15" x14ac:dyDescent="0.35">
      <c r="O165" s="15"/>
    </row>
    <row r="166" spans="15:15" x14ac:dyDescent="0.35">
      <c r="O166" s="15"/>
    </row>
    <row r="167" spans="15:15" x14ac:dyDescent="0.35">
      <c r="O167" s="15"/>
    </row>
    <row r="168" spans="15:15" x14ac:dyDescent="0.35">
      <c r="O168" s="15"/>
    </row>
    <row r="169" spans="15:15" x14ac:dyDescent="0.35">
      <c r="O169" s="15"/>
    </row>
    <row r="170" spans="15:15" x14ac:dyDescent="0.35">
      <c r="O170" s="15"/>
    </row>
    <row r="171" spans="15:15" x14ac:dyDescent="0.35">
      <c r="O171" s="15"/>
    </row>
    <row r="172" spans="15:15" x14ac:dyDescent="0.35">
      <c r="O172" s="15"/>
    </row>
    <row r="173" spans="15:15" x14ac:dyDescent="0.35">
      <c r="O173" s="15"/>
    </row>
    <row r="174" spans="15:15" x14ac:dyDescent="0.35">
      <c r="O174" s="15"/>
    </row>
    <row r="175" spans="15:15" x14ac:dyDescent="0.35">
      <c r="O175" s="15"/>
    </row>
    <row r="176" spans="15:15" x14ac:dyDescent="0.35">
      <c r="O176" s="15"/>
    </row>
    <row r="177" spans="15:15" x14ac:dyDescent="0.35">
      <c r="O177" s="15"/>
    </row>
    <row r="178" spans="15:15" x14ac:dyDescent="0.35">
      <c r="O178" s="15"/>
    </row>
  </sheetData>
  <mergeCells count="8">
    <mergeCell ref="A48:D48"/>
    <mergeCell ref="A35:D35"/>
    <mergeCell ref="A1:J1"/>
    <mergeCell ref="A14:C14"/>
    <mergeCell ref="A20:C20"/>
    <mergeCell ref="A26:C26"/>
    <mergeCell ref="A13:C13"/>
    <mergeCell ref="B3:D3"/>
  </mergeCells>
  <phoneticPr fontId="3"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Cover-Instructions</vt:lpstr>
      <vt:lpstr>1. Number of Vets</vt:lpstr>
      <vt:lpstr>2. Student Vet rates</vt:lpstr>
      <vt:lpstr>3. Mil Dep rates</vt:lpstr>
      <vt:lpstr>2. Programs of Study</vt:lpstr>
      <vt:lpstr>3. Degree Completion</vt:lpstr>
      <vt:lpstr>4. Full- vs. Part-Time</vt:lpstr>
      <vt:lpstr>Sheet1</vt:lpstr>
      <vt:lpstr>Calculation sheet-do not touch</vt:lpstr>
      <vt:lpstr>'2. Programs of Study'!Print_Area</vt:lpstr>
      <vt:lpstr>'Cover-Instructions'!Print_Area</vt:lpstr>
      <vt:lpstr>'2. Programs of Study'!Print_Titles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House;Ken Hanson</dc:creator>
  <cp:lastModifiedBy>Kathleen Staple</cp:lastModifiedBy>
  <cp:lastPrinted>2020-06-26T16:18:54Z</cp:lastPrinted>
  <dcterms:created xsi:type="dcterms:W3CDTF">2017-04-07T13:56:11Z</dcterms:created>
  <dcterms:modified xsi:type="dcterms:W3CDTF">2026-06-24T13:09:11Z</dcterms:modified>
</cp:coreProperties>
</file>