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mc:AlternateContent xmlns:mc="http://schemas.openxmlformats.org/markup-compatibility/2006">
    <mc:Choice Requires="x15">
      <x15ac:absPath xmlns:x15ac="http://schemas.microsoft.com/office/spreadsheetml/2010/11/ac" url="C:\Users\JJ03675\Desktop\Estimates\"/>
    </mc:Choice>
  </mc:AlternateContent>
  <xr:revisionPtr revIDLastSave="0" documentId="13_ncr:1_{FB851246-4EB0-4CA4-8722-81358AEE1249}" xr6:coauthVersionLast="47" xr6:coauthVersionMax="47" xr10:uidLastSave="{00000000-0000-0000-0000-000000000000}"/>
  <workbookProtection workbookAlgorithmName="SHA-512" workbookHashValue="lLFETNVhSeGkr7N21Kv3hyKCjOlYigB+hjF5b1o4m0Fwvh0EPIg7p1ZoGM86K1/Fc7Bskxm/UCHJ548o1kmNTg==" workbookSaltValue="gQeLgUVivhAYxw3+6DTfUQ==" workbookSpinCount="100000" lockStructure="1"/>
  <bookViews>
    <workbookView xWindow="31140" yWindow="2340" windowWidth="21600" windowHeight="11235" tabRatio="687" xr2:uid="{00000000-000D-0000-FFFF-FFFF00000000}"/>
  </bookViews>
  <sheets>
    <sheet name="Title Sheet" sheetId="32" r:id="rId1"/>
    <sheet name="1.1 Engineering" sheetId="23" r:id="rId2"/>
    <sheet name="2.1 Relocation Estimate " sheetId="12" r:id="rId3"/>
    <sheet name="3.1 Calendar Days" sheetId="7" r:id="rId4"/>
    <sheet name="Exhibit &quot;A&quot;" sheetId="33" r:id="rId5"/>
  </sheets>
  <definedNames>
    <definedName name="_xlnm.Print_Area" localSheetId="1">'1.1 Engineering'!$A$1:$J$96</definedName>
    <definedName name="_xlnm.Print_Area" localSheetId="2">'2.1 Relocation Estimate '!$A$1:$M$145</definedName>
    <definedName name="_xlnm.Print_Area" localSheetId="3">'3.1 Calendar Days'!$A$1:$L$105</definedName>
    <definedName name="_xlnm.Print_Area" localSheetId="0">'Title Sheet'!$A$1:$F$62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7" i="23" l="1"/>
  <c r="F27" i="23"/>
  <c r="J26" i="23"/>
  <c r="F26" i="23"/>
  <c r="J25" i="23"/>
  <c r="F25" i="23"/>
  <c r="J24" i="23"/>
  <c r="F24" i="23"/>
  <c r="J23" i="23"/>
  <c r="F23" i="23"/>
  <c r="J22" i="23"/>
  <c r="F22" i="23"/>
  <c r="J21" i="23"/>
  <c r="F21" i="23"/>
  <c r="J20" i="23"/>
  <c r="F20" i="23"/>
  <c r="J19" i="23"/>
  <c r="F19" i="23"/>
  <c r="J18" i="23"/>
  <c r="F18" i="23"/>
  <c r="I17" i="12" l="1"/>
  <c r="I60" i="12" l="1"/>
  <c r="M47" i="12" l="1"/>
  <c r="K41" i="12"/>
  <c r="H32" i="33"/>
  <c r="D55" i="12"/>
  <c r="F34" i="33"/>
  <c r="D63" i="12" l="1"/>
  <c r="C15" i="12" l="1"/>
  <c r="C16" i="12"/>
  <c r="H33" i="33"/>
  <c r="H31" i="33"/>
  <c r="J76" i="23"/>
  <c r="J77" i="23"/>
  <c r="J75" i="23"/>
  <c r="F76" i="23"/>
  <c r="F77" i="23"/>
  <c r="F75" i="23"/>
  <c r="J63" i="23"/>
  <c r="J64" i="23"/>
  <c r="J65" i="23"/>
  <c r="J66" i="23"/>
  <c r="J67" i="23"/>
  <c r="J68" i="23"/>
  <c r="J69" i="23"/>
  <c r="J62" i="23"/>
  <c r="F63" i="23"/>
  <c r="F64" i="23"/>
  <c r="F65" i="23"/>
  <c r="F66" i="23"/>
  <c r="F67" i="23"/>
  <c r="F68" i="23"/>
  <c r="F69" i="23"/>
  <c r="F62" i="23"/>
  <c r="D71" i="23"/>
  <c r="H71" i="23"/>
  <c r="J82" i="23" l="1"/>
  <c r="F82" i="23"/>
  <c r="D38" i="12" s="1"/>
  <c r="J71" i="23"/>
  <c r="D39" i="12" s="1"/>
  <c r="H28" i="33" s="1"/>
  <c r="F71" i="23"/>
  <c r="D36" i="12" s="1"/>
  <c r="J86" i="12"/>
  <c r="J82" i="12"/>
  <c r="C86" i="12"/>
  <c r="C82" i="12"/>
  <c r="F85" i="23" l="1"/>
  <c r="J85" i="23"/>
  <c r="F89" i="23" l="1"/>
  <c r="F55" i="12" l="1"/>
  <c r="K37" i="12" s="1"/>
  <c r="F63" i="12"/>
  <c r="G24" i="33" l="1"/>
  <c r="G13" i="33"/>
  <c r="G22" i="33"/>
  <c r="B24" i="33"/>
  <c r="B22" i="33"/>
  <c r="J12" i="7" l="1"/>
  <c r="B12" i="7"/>
  <c r="J9" i="23" l="1"/>
  <c r="D4" i="23"/>
  <c r="H16" i="33" l="1"/>
  <c r="G11" i="33" l="1"/>
  <c r="B13" i="33"/>
  <c r="B11" i="33"/>
  <c r="B7" i="33"/>
  <c r="H30" i="33"/>
  <c r="C42" i="33" l="1"/>
  <c r="B10" i="7"/>
  <c r="C13" i="12"/>
  <c r="B6" i="7"/>
  <c r="J11" i="7"/>
  <c r="B11" i="7"/>
  <c r="B9" i="7"/>
  <c r="B7" i="7"/>
  <c r="J5" i="7"/>
  <c r="B5" i="7"/>
  <c r="B4" i="23"/>
  <c r="C9" i="23"/>
  <c r="J1" i="12"/>
  <c r="I13" i="12"/>
  <c r="C12" i="12" l="1"/>
  <c r="C11" i="12"/>
  <c r="G8" i="12"/>
  <c r="C8" i="12"/>
  <c r="C7" i="12"/>
  <c r="J3" i="12"/>
  <c r="J2" i="12"/>
  <c r="H4" i="23"/>
  <c r="A9" i="23"/>
  <c r="A8" i="23"/>
  <c r="A7" i="23"/>
  <c r="F9" i="23"/>
  <c r="F8" i="23"/>
  <c r="F7" i="23"/>
  <c r="H29" i="23" l="1"/>
  <c r="D29" i="23"/>
  <c r="D28" i="7"/>
  <c r="J33" i="23"/>
  <c r="J34" i="23"/>
  <c r="J35" i="23"/>
  <c r="F33" i="23"/>
  <c r="F34" i="23"/>
  <c r="F35" i="23"/>
  <c r="J91" i="23" l="1"/>
  <c r="J89" i="23"/>
  <c r="F29" i="23"/>
  <c r="F36" i="12" s="1"/>
  <c r="H15" i="33" s="1"/>
  <c r="J29" i="23"/>
  <c r="F37" i="12" s="1"/>
  <c r="H26" i="33" s="1"/>
  <c r="F40" i="23"/>
  <c r="F38" i="12" s="1"/>
  <c r="H35" i="33" s="1"/>
  <c r="J40" i="23"/>
  <c r="J54" i="23" l="1"/>
  <c r="M51" i="12"/>
  <c r="H46" i="33" s="1"/>
  <c r="J46" i="23"/>
  <c r="J43" i="23"/>
  <c r="F43" i="23"/>
  <c r="F46" i="23"/>
  <c r="C17" i="12"/>
  <c r="H37" i="33" l="1"/>
  <c r="J52" i="23"/>
  <c r="K56" i="12"/>
  <c r="M66" i="12" l="1"/>
  <c r="H52" i="33" s="1"/>
  <c r="D42" i="12"/>
  <c r="H18" i="33"/>
  <c r="C44" i="33" l="1"/>
  <c r="H44" i="33"/>
  <c r="M60" i="12"/>
  <c r="H39" i="33"/>
  <c r="F42" i="12"/>
  <c r="I56" i="12" l="1"/>
  <c r="H50" i="33" s="1"/>
  <c r="I41" i="12"/>
  <c r="M41" i="12" s="1"/>
  <c r="M56" i="12"/>
  <c r="M63" i="12" s="1"/>
  <c r="I37" i="12"/>
  <c r="M37" i="12" l="1"/>
  <c r="M46" i="12" s="1"/>
  <c r="M48" i="12" l="1"/>
  <c r="M43" i="12"/>
</calcChain>
</file>

<file path=xl/sharedStrings.xml><?xml version="1.0" encoding="utf-8"?>
<sst xmlns="http://schemas.openxmlformats.org/spreadsheetml/2006/main" count="371" uniqueCount="258">
  <si>
    <t>County:</t>
  </si>
  <si>
    <t>Address:</t>
  </si>
  <si>
    <t>Utility Name:</t>
  </si>
  <si>
    <t>Phone:</t>
  </si>
  <si>
    <t>Declaration of Scheduled Calendar Days</t>
  </si>
  <si>
    <t>Project Number:</t>
  </si>
  <si>
    <t>Description:</t>
  </si>
  <si>
    <t>Date:</t>
  </si>
  <si>
    <t>Zip:</t>
  </si>
  <si>
    <t>Phone Number:</t>
  </si>
  <si>
    <t>Fax Number:</t>
  </si>
  <si>
    <t>Type of Facilities:</t>
  </si>
  <si>
    <t>Required Period services cannot be interrupted:</t>
  </si>
  <si>
    <t>All estimated days should be expresses in "Calendar" days to complete installation, relocation or</t>
  </si>
  <si>
    <t xml:space="preserve">adjustment of the utility facilities on the above referenced project. The utility can as an option submit an </t>
  </si>
  <si>
    <t>"On or Before" date all work will be completed. In accordance with provisions set forth in TCA 54-5-854.</t>
  </si>
  <si>
    <t>Task</t>
  </si>
  <si>
    <t>Days to Complete</t>
  </si>
  <si>
    <t>Special Conditions</t>
  </si>
  <si>
    <t>Stock Pile Material (Including ordering material)</t>
  </si>
  <si>
    <t>Mobilize Work Force (including Bidding process if Required)</t>
  </si>
  <si>
    <t>Complete Relocation</t>
  </si>
  <si>
    <t>Special Conditions:</t>
  </si>
  <si>
    <t>Signature of submitting</t>
  </si>
  <si>
    <t>Date</t>
  </si>
  <si>
    <t>Utility Representative</t>
  </si>
  <si>
    <t>State Representative</t>
  </si>
  <si>
    <t>Total Days To Complete</t>
  </si>
  <si>
    <t>Total Percentage:</t>
  </si>
  <si>
    <t>Percent On Private:</t>
  </si>
  <si>
    <t>Percent On Public:</t>
  </si>
  <si>
    <t>(If project does not qualify for Chapter 86 Reimbursement, then "Percent on Private" will be used to calculate total amount due to Utility)</t>
  </si>
  <si>
    <t>Total</t>
  </si>
  <si>
    <t>E-mail:</t>
  </si>
  <si>
    <r>
      <t xml:space="preserve">**Submittal and completion of this form is </t>
    </r>
    <r>
      <rPr>
        <b/>
        <u/>
        <sz val="10"/>
        <color indexed="16"/>
        <rFont val="Arial"/>
        <family val="2"/>
      </rPr>
      <t>required</t>
    </r>
    <r>
      <rPr>
        <b/>
        <sz val="10"/>
        <color indexed="16"/>
        <rFont val="Arial"/>
        <family val="2"/>
      </rPr>
      <t xml:space="preserve"> for consideration of reimbursement on this project.**</t>
    </r>
  </si>
  <si>
    <t xml:space="preserve">LET:     /     /     </t>
  </si>
  <si>
    <t>PIN#:</t>
  </si>
  <si>
    <t>RG Approval and Date:</t>
  </si>
  <si>
    <t>HQ Approval and Date:</t>
  </si>
  <si>
    <t>Project No:</t>
  </si>
  <si>
    <t>Contract #:</t>
  </si>
  <si>
    <t>Subject to provisions of the TDOT Utility Office Maintenance of Traffic Procedures.</t>
  </si>
  <si>
    <t>TDOT Utility Office Maintenance of Traffic Procedures.</t>
  </si>
  <si>
    <t>The Utility will reference the page number where designated on the form when other Detail Cost Estimate sheets are attached.</t>
  </si>
  <si>
    <t>Classification</t>
  </si>
  <si>
    <t>Rate/Hr</t>
  </si>
  <si>
    <t>Hours</t>
  </si>
  <si>
    <t>=</t>
  </si>
  <si>
    <t>Principal</t>
  </si>
  <si>
    <t>Project Manager</t>
  </si>
  <si>
    <t>Design Engineer</t>
  </si>
  <si>
    <t>Rod Person</t>
  </si>
  <si>
    <t>Quantity</t>
  </si>
  <si>
    <t>X</t>
  </si>
  <si>
    <t>Cost/Unit</t>
  </si>
  <si>
    <t>City, State:</t>
  </si>
  <si>
    <t>(Please check ONE)</t>
  </si>
  <si>
    <t>Utility Name &amp; Address:</t>
  </si>
  <si>
    <t>Consultant Name &amp; Address:</t>
  </si>
  <si>
    <t>Email:</t>
  </si>
  <si>
    <t>Consult Appr. Date:     /     /</t>
  </si>
  <si>
    <t>Amount Approved:</t>
  </si>
  <si>
    <t>Easement Contract #</t>
  </si>
  <si>
    <r>
      <t xml:space="preserve"> </t>
    </r>
    <r>
      <rPr>
        <sz val="10"/>
        <rFont val="Arial"/>
        <family val="2"/>
      </rPr>
      <t>Other</t>
    </r>
  </si>
  <si>
    <t xml:space="preserve"> Utility Replacement Easement Reimbursement</t>
  </si>
  <si>
    <t>CATV</t>
  </si>
  <si>
    <t>Fiberoptic</t>
  </si>
  <si>
    <t>Water</t>
  </si>
  <si>
    <t>Sewer</t>
  </si>
  <si>
    <t>Gas</t>
  </si>
  <si>
    <t>Telephone</t>
  </si>
  <si>
    <t>Electric</t>
  </si>
  <si>
    <t>Other</t>
  </si>
  <si>
    <r>
      <t xml:space="preserve">Except in emergencies, no lane closures will be permitted on any state routes with 30,000 or greater Average Daily
traffic or any interstate routes, without the explicit consent of the TDOT Project Engineer. On projects where work 
is required in traffic lane(s) or where a lane closure is necessary for public safety, the Utility must submit a request 
to the Department at least seven (7) working days prior to the date of the anticipated lane closure(s).  All requests 
for lane closure(s) must list the exact location, the time that the closure will begin, the estimated duration and 
reasons for the proposed lane closure(s).
If all lanes in one or both directions on an interstate route are to be closed for any length of time, the Utility 
must submit their request at least fourteen (14) calendar days before the anticipated event. 
No lane closures or traffic restrictions will be allowed on the following days 
</t>
    </r>
    <r>
      <rPr>
        <b/>
        <sz val="10"/>
        <rFont val="Arial"/>
        <family val="2"/>
      </rPr>
      <t>Good Friday</t>
    </r>
    <r>
      <rPr>
        <sz val="10"/>
        <rFont val="Arial"/>
        <family val="2"/>
      </rPr>
      <t xml:space="preserve">
</t>
    </r>
    <r>
      <rPr>
        <b/>
        <sz val="10"/>
        <rFont val="Arial"/>
        <family val="2"/>
      </rPr>
      <t>Easter</t>
    </r>
    <r>
      <rPr>
        <sz val="10"/>
        <rFont val="Arial"/>
        <family val="2"/>
      </rPr>
      <t xml:space="preserve">
After 6:00 pm on the Thursday preceding Good Friday through and including Easter Sunday
</t>
    </r>
    <r>
      <rPr>
        <b/>
        <sz val="10"/>
        <rFont val="Arial"/>
        <family val="2"/>
      </rPr>
      <t>Memorial Day</t>
    </r>
    <r>
      <rPr>
        <sz val="10"/>
        <rFont val="Arial"/>
        <family val="2"/>
      </rPr>
      <t xml:space="preserve">
After 12:00 noon on the preceding Friday through Memorial Day
</t>
    </r>
    <r>
      <rPr>
        <b/>
        <sz val="10"/>
        <rFont val="Arial"/>
        <family val="2"/>
      </rPr>
      <t>July 4</t>
    </r>
    <r>
      <rPr>
        <sz val="10"/>
        <rFont val="Arial"/>
        <family val="2"/>
      </rPr>
      <t xml:space="preserve">
The observed holiday and preceding day plus weekend days either preceding or following these two days
</t>
    </r>
    <r>
      <rPr>
        <b/>
        <sz val="10"/>
        <rFont val="Arial"/>
        <family val="2"/>
      </rPr>
      <t>Labor Day</t>
    </r>
    <r>
      <rPr>
        <sz val="10"/>
        <rFont val="Arial"/>
        <family val="2"/>
      </rPr>
      <t xml:space="preserve">
After 12:00 noon on the preceding Friday through Labor Day
</t>
    </r>
    <r>
      <rPr>
        <b/>
        <sz val="10"/>
        <rFont val="Arial"/>
        <family val="2"/>
      </rPr>
      <t>Thanksgiving</t>
    </r>
    <r>
      <rPr>
        <sz val="10"/>
        <rFont val="Arial"/>
        <family val="2"/>
      </rPr>
      <t xml:space="preserve">
After 12:00 noon on Wednesday before Thanksgiving through Sunday following Thanksgiving 
</t>
    </r>
    <r>
      <rPr>
        <b/>
        <sz val="10"/>
        <rFont val="Arial"/>
        <family val="2"/>
      </rPr>
      <t>Christmas/New year’s Day</t>
    </r>
    <r>
      <rPr>
        <sz val="10"/>
        <rFont val="Arial"/>
        <family val="2"/>
      </rPr>
      <t xml:space="preserve">
December 24 through January 1 and any preceding and/or following days that fall on a weekend
Offroad work will be allowed but only to the extent that NO impact will be caused to the highway users. </t>
    </r>
  </si>
  <si>
    <t>During any suspension of work, the Utility shall make passable and shall open to traffic such portions of the 
project and temporary roadways or portions thereof as may be directed by the TDOT Project Engineer for the 
temporary accommodation of necessary traffic during the anticipated period of suspension. Thereafter, and 
until issuance of an order for the resumption of construction operations, the maintenance of the temporary 
route or line of travel will be by the Utility. When work is resumed, the Utility will replace or renew any work 
or materials lost or damaged because of such temporary use of the project; shall remove, to the extent 
directed by the TDOT Project Engineer, any work or materials used in the temporary maintenance, and shall 
complete the project in every respect as though its prosecution had been continuous.</t>
  </si>
  <si>
    <t>MOVE PRIOR</t>
  </si>
  <si>
    <t>Total Engineering Services</t>
  </si>
  <si>
    <t>Total Reimbursable Expenses</t>
  </si>
  <si>
    <t>Standard Contract</t>
  </si>
  <si>
    <t>Allowable Rate (Maximum of 13%):</t>
  </si>
  <si>
    <t>Designer / Senior Designer</t>
  </si>
  <si>
    <t>Administrative</t>
  </si>
  <si>
    <t>Field Inspector</t>
  </si>
  <si>
    <t>Techician / Draftsperson</t>
  </si>
  <si>
    <t>Licensed Surveyor</t>
  </si>
  <si>
    <t>Transportation / Mile:</t>
  </si>
  <si>
    <t>Meals / Day:</t>
  </si>
  <si>
    <t>Lodging / Day:</t>
  </si>
  <si>
    <t>Printing / Shipping:</t>
  </si>
  <si>
    <t>Other (Specify):</t>
  </si>
  <si>
    <t>Indirect/Overhead Rate (not to exceed 145%):</t>
  </si>
  <si>
    <t>Standard Consultant: (I+II+III+IV) =</t>
  </si>
  <si>
    <t>Continuing Contract: (I+II) =</t>
  </si>
  <si>
    <t>TDOT Project Number(s):</t>
  </si>
  <si>
    <t>County(ies):</t>
  </si>
  <si>
    <t>Place an "X" in the appropriate box:</t>
  </si>
  <si>
    <t>Site Costs</t>
  </si>
  <si>
    <t>ENGINEERING</t>
  </si>
  <si>
    <t>Reimbursable Expenses</t>
  </si>
  <si>
    <t>Construction Inspection</t>
  </si>
  <si>
    <t>Description</t>
  </si>
  <si>
    <t>Amount</t>
  </si>
  <si>
    <t>CHAPTER 86</t>
  </si>
  <si>
    <t>Installation Labor</t>
  </si>
  <si>
    <t>Installation Materials</t>
  </si>
  <si>
    <t>Removal Labor</t>
  </si>
  <si>
    <t>Salvage Materials</t>
  </si>
  <si>
    <t>BETTERMENT</t>
  </si>
  <si>
    <t>% Private / Public Relocation</t>
  </si>
  <si>
    <t>% Private / Public MOVE IN State Contract</t>
  </si>
  <si>
    <t>MOVE IN State Contract</t>
  </si>
  <si>
    <t>REIMBURSEMENT</t>
  </si>
  <si>
    <t>REQUESTED</t>
  </si>
  <si>
    <t>CONSTRUCTION (LABOR &amp; MATERIAL)</t>
  </si>
  <si>
    <t>Material Provided to State</t>
  </si>
  <si>
    <t xml:space="preserve">ENGINEERING COST: </t>
  </si>
  <si>
    <t>Non-Usable Materials</t>
  </si>
  <si>
    <t>UTILITY REIMBURSEMENT</t>
  </si>
  <si>
    <t>NON-CHAPTER 86 MOVE-IN CONTRACT:</t>
  </si>
  <si>
    <t>UTLITY DEPOSIT (IF APPLICABLE)</t>
  </si>
  <si>
    <t>CHAPTER 86 MOVE-IN CONTRACT:</t>
  </si>
  <si>
    <t>Private ROW - #Poles / Length of facility:</t>
  </si>
  <si>
    <t>Public ROW - #Poles / Length of facility:</t>
  </si>
  <si>
    <t>Total #Poles / Length of facility:</t>
  </si>
  <si>
    <t xml:space="preserve">CH86  Y / N </t>
  </si>
  <si>
    <t>NO COST / NO REIMBURSEMENT (STOP HERE, REMAINDER OF FORM IS NOT REQUIRED)</t>
  </si>
  <si>
    <t>NON-CHAPTER 86</t>
  </si>
  <si>
    <t>CONSULTANT ENGINEERING ESTIMATE</t>
  </si>
  <si>
    <t>ESTIMATE OF ENGINEERING COST</t>
  </si>
  <si>
    <t>TDOT USE ONLY</t>
  </si>
  <si>
    <t>Primary Contact:</t>
  </si>
  <si>
    <t>Secondary Contact:</t>
  </si>
  <si>
    <t>UTILITY ENGINEERING AND RELOCATION ESTIMATE</t>
  </si>
  <si>
    <t>UTILITY INFORMATION</t>
  </si>
  <si>
    <t>Utility Address:</t>
  </si>
  <si>
    <t>Contact Name:</t>
  </si>
  <si>
    <t>TDOT PROJECT INFORMATION</t>
  </si>
  <si>
    <t>Project Description:</t>
  </si>
  <si>
    <t>Federal Project No.:</t>
  </si>
  <si>
    <t>State Project No.:</t>
  </si>
  <si>
    <t>CONSULTANT INFORMATION</t>
  </si>
  <si>
    <t>Consultant Name:</t>
  </si>
  <si>
    <t>Consultant Address:</t>
  </si>
  <si>
    <t>Zip Code:</t>
  </si>
  <si>
    <t>I. ENGINEERING SERVICES</t>
  </si>
  <si>
    <t>II. REIMBURSABLE EXPENSES</t>
  </si>
  <si>
    <t>III. INDIRECT / OVERHEAD EXPENSES</t>
  </si>
  <si>
    <t>IV. PROFIT: (2.35x(1,2,3)x ALLOWABLE RATE)</t>
  </si>
  <si>
    <t>TDOT Utility Form 2013-16 (AT&amp;T)</t>
  </si>
  <si>
    <t>Page 3.1</t>
  </si>
  <si>
    <t>Page 3.2</t>
  </si>
  <si>
    <t>Revision 11-14-2013</t>
  </si>
  <si>
    <t>Revisioin 11-14-2013</t>
  </si>
  <si>
    <t>Page 2.1</t>
  </si>
  <si>
    <t>PRE CONSTRUCTION</t>
  </si>
  <si>
    <t>CONSTRUCTION</t>
  </si>
  <si>
    <t>Pre Construction</t>
  </si>
  <si>
    <t>Construction</t>
  </si>
  <si>
    <t>Contract</t>
  </si>
  <si>
    <t>CONSTRUCTION COST:</t>
  </si>
  <si>
    <t>AT&amp;T</t>
  </si>
  <si>
    <t>BETTERMENT COST:</t>
  </si>
  <si>
    <t>AT&amp;T Overhead Factor:</t>
  </si>
  <si>
    <t>CHAPTER 86 MOVE PRIOR CONTRACT:</t>
  </si>
  <si>
    <t>NON-CHAPTER 86 MOVE PRIOR CONTRACT:</t>
  </si>
  <si>
    <t>54-5-804 MOVE IN STATE</t>
  </si>
  <si>
    <t>CONTRACT NO.</t>
  </si>
  <si>
    <t>UTILITY NAME:</t>
  </si>
  <si>
    <t>UTILITY TYPE:</t>
  </si>
  <si>
    <t>RIGHT OF WAY</t>
  </si>
  <si>
    <t>COUNTY:</t>
  </si>
  <si>
    <t>STATE #:</t>
  </si>
  <si>
    <t>FEDERAL #:</t>
  </si>
  <si>
    <t>PIN #:</t>
  </si>
  <si>
    <t>ENGINEERING COST (Pre-Construction) - Reimbursed:</t>
  </si>
  <si>
    <t>MATERIAL COST (To be provided by the Utility) - Reimbursed:</t>
  </si>
  <si>
    <t>TOTAL ROW PROJECT COST:</t>
  </si>
  <si>
    <t>ENGINEERING COST (Construction) - Reimbursed:</t>
  </si>
  <si>
    <t>INSPECTION COST</t>
  </si>
  <si>
    <t>PRIVATE ROW - Reimbursed:</t>
  </si>
  <si>
    <t>CONSTRUCTION LABOR (State Contract):</t>
  </si>
  <si>
    <t>CONSTRUCTION MATERIAL (State Contract):</t>
  </si>
  <si>
    <t>CONSTRUCTION LABOR (Negotiated Labor) - Reimbursed:</t>
  </si>
  <si>
    <t>CONSTRUCTION MATERIAL (Negotiated Material) - Reimbursed:</t>
  </si>
  <si>
    <t>UTILITY BETTERMENT (Deposit):</t>
  </si>
  <si>
    <t>OTHER - Reimbursable:</t>
  </si>
  <si>
    <t>TOTAL CONSTRUCTION PROJECT COST:</t>
  </si>
  <si>
    <t>TOTAL CONTRACT (ROW + CONSTRUCTION) PROJECT COST:</t>
  </si>
  <si>
    <t>EXHIBIT "A"</t>
  </si>
  <si>
    <t>Maintenance / Field Survey</t>
  </si>
  <si>
    <t>Continuing Contract</t>
  </si>
  <si>
    <t>TOTAL ENGINEERING COST:</t>
  </si>
  <si>
    <t>(Expenses for Sections III and IV only apply to Consultant Engineering Services without a Continuing Contract agreement)</t>
  </si>
  <si>
    <t>Telecommunications</t>
  </si>
  <si>
    <t>TDOT PIN:</t>
  </si>
  <si>
    <t>x</t>
  </si>
  <si>
    <t>Fax:</t>
  </si>
  <si>
    <t>TOTAL UTILITY COST:</t>
  </si>
  <si>
    <t>TOTAL CONTRACT COST:</t>
  </si>
  <si>
    <t>Services should not be interrupted</t>
  </si>
  <si>
    <t>AMOUNT TO BE PAID BY THE UTILITY FOR CHAPTER 86</t>
  </si>
  <si>
    <t>AMOUNT TO BE PAID BY THE UTILITY FOR NON-CHAPTER 86</t>
  </si>
  <si>
    <t>NON-CHAPTER 86 ON PUBLIC ROW:</t>
  </si>
  <si>
    <t>PUBLIC ROW - Non-Reimbursed</t>
  </si>
  <si>
    <t>UTILITY DEPOSIT:</t>
  </si>
  <si>
    <t>UTILITY REIMBURSEMENT:</t>
  </si>
  <si>
    <t>CHAPTER 86 CONTRACT</t>
  </si>
  <si>
    <t>NON-CHAPTER 86 CONTRACT</t>
  </si>
  <si>
    <t>Chapter 86 Certification</t>
  </si>
  <si>
    <t>In accordance with Tennessee Department of Transportation policy number 340-07, the following information is provided with regards to required compliance documentation for utility relocation reimbursement in accordance with TCA 54-5-804 and TCA 54-5-854.</t>
  </si>
  <si>
    <t>PROJECT #/S:</t>
  </si>
  <si>
    <t>COUNTY/S:</t>
  </si>
  <si>
    <t>FEDERAL:</t>
  </si>
  <si>
    <t>PIN:</t>
  </si>
  <si>
    <t>1. The utility is seeking reimbursement under provisions of TCA 54-5-804 as ameneded by Public Acts 2003, Chapter number 86.</t>
  </si>
  <si>
    <t xml:space="preserve">2. To the best of my knowledge the utility is in compliance with TCA § 54-5-804(a)(1) and this policy in that the utility has returned its 
    relocation plan, schedule, and cost estimate to the Department within 120 days after receipt of the Department’s project plans, or 
    within such additional time as may be allowed in accordance with TCA § 54-5-854(b). </t>
  </si>
  <si>
    <t>3. To the best of my knowledge the utility is in compliance with TCA 54-5-804(b) in that the utility has a valid permit to locate its utility
    facility on the public highway right-of-way.</t>
  </si>
  <si>
    <t>4. The utility is eligible for reimbursement in accordance with the Limitation provisions of the TDOT Policy 340-07 in that it is:</t>
  </si>
  <si>
    <t>Municipally Owned</t>
  </si>
  <si>
    <t>Utility District</t>
  </si>
  <si>
    <t>Utility Cooperative</t>
  </si>
  <si>
    <t>5. The utility is considered to be a specific utility category listed in accordance with the Limitation provisions of the TDOT Policy 340-07:</t>
  </si>
  <si>
    <t xml:space="preserve">      Water</t>
  </si>
  <si>
    <t xml:space="preserve">      Waste Water</t>
  </si>
  <si>
    <t xml:space="preserve">      Gas</t>
  </si>
  <si>
    <t xml:space="preserve">        Distribution</t>
  </si>
  <si>
    <t xml:space="preserve">        Transmission</t>
  </si>
  <si>
    <t xml:space="preserve">      Electric</t>
  </si>
  <si>
    <t xml:space="preserve">      Communication</t>
  </si>
  <si>
    <t xml:space="preserve">        CATV</t>
  </si>
  <si>
    <t xml:space="preserve">        Phone</t>
  </si>
  <si>
    <t xml:space="preserve">       Fiberoptic</t>
  </si>
  <si>
    <t xml:space="preserve">        Broadband</t>
  </si>
  <si>
    <t xml:space="preserve">      Street Lighting</t>
  </si>
  <si>
    <t xml:space="preserve">      Other</t>
  </si>
  <si>
    <t>Signature indicates this individual has the legal authority to sign contracts and agreements to obligate the utility.</t>
  </si>
  <si>
    <t>Signature:</t>
  </si>
  <si>
    <t>Print Name:</t>
  </si>
  <si>
    <t>Title:</t>
  </si>
  <si>
    <t>City, State, Zip:</t>
  </si>
  <si>
    <t>Email Address:</t>
  </si>
  <si>
    <t>Revision 09-03-2014</t>
  </si>
  <si>
    <t>Page 2.2</t>
  </si>
  <si>
    <t>IN-HOUSE ENGINEERING ESTIMATE</t>
  </si>
  <si>
    <t>CONSTRUCTION INSPECTION</t>
  </si>
  <si>
    <t>Engineer</t>
  </si>
  <si>
    <t>Draftperson</t>
  </si>
  <si>
    <t>TOTAL INSPECTION COST:</t>
  </si>
  <si>
    <t>Private:</t>
  </si>
  <si>
    <t>Public:</t>
  </si>
  <si>
    <t>Sheet 1.1</t>
  </si>
  <si>
    <t>Revision 0-16-2015</t>
  </si>
  <si>
    <t>Page Exhibit "A"</t>
  </si>
  <si>
    <t>RELOCATION EXCEEDING $2.5M CAP:</t>
  </si>
  <si>
    <t xml:space="preserve">Does Estimate Exceed $2.5M Cap? - </t>
  </si>
  <si>
    <t>MOVE-IN 25% OF $2.5M CAP:</t>
  </si>
  <si>
    <t>MOVE PRIOR 25% OF $2.5M CAP:</t>
  </si>
  <si>
    <t>Rev 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</si>
</sst>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0.0"/>
    <numFmt numFmtId="166" formatCode="_(&quot;$&quot;* #,##0_);_(&quot;$&quot;* \(#,##0\);_(&quot;$&quot;* &quot;-&quot;??_);_(@_)"/>
    <numFmt numFmtId="167" formatCode="[$-409]mmmm\ d\,\ yyyy;@"/>
    <numFmt numFmtId="168" formatCode="_([$$-409]* #,##0.00_);_([$$-409]* \(#,##0.00\);_([$$-409]* &quot;-&quot;??_);_(@_)"/>
    <numFmt numFmtId="169" formatCode="0.00000"/>
  </numFmts>
  <fonts count="29" x14ac:knownFonts="1">
    <font>
      <sz val="10"/>
      <name val="Arial"/>
    </font>
    <font>
      <sz val="10"/>
      <name val="Arial"/>
      <family val="2"/>
    </font>
    <font>
      <b/>
      <sz val="12"/>
      <name val="Arial"/>
      <family val="2"/>
    </font>
    <font>
      <sz val="9"/>
      <name val="Arial"/>
      <family val="2"/>
    </font>
    <font>
      <b/>
      <sz val="10"/>
      <name val="Arial"/>
      <family val="2"/>
    </font>
    <font>
      <sz val="8"/>
      <name val="Arial"/>
      <family val="2"/>
    </font>
    <font>
      <b/>
      <sz val="14"/>
      <name val="Arial"/>
      <family val="2"/>
    </font>
    <font>
      <sz val="12"/>
      <name val="Arial"/>
      <family val="2"/>
    </font>
    <font>
      <sz val="8"/>
      <name val="Arial"/>
      <family val="2"/>
    </font>
    <font>
      <b/>
      <sz val="9"/>
      <name val="Arial"/>
      <family val="2"/>
    </font>
    <font>
      <sz val="10"/>
      <name val="Arial"/>
      <family val="2"/>
    </font>
    <font>
      <b/>
      <sz val="10"/>
      <color indexed="10"/>
      <name val="Arial"/>
      <family val="2"/>
    </font>
    <font>
      <b/>
      <u/>
      <sz val="14"/>
      <name val="Arial"/>
      <family val="2"/>
    </font>
    <font>
      <b/>
      <sz val="10"/>
      <color indexed="16"/>
      <name val="Arial"/>
      <family val="2"/>
    </font>
    <font>
      <b/>
      <u/>
      <sz val="10"/>
      <color indexed="16"/>
      <name val="Arial"/>
      <family val="2"/>
    </font>
    <font>
      <sz val="9"/>
      <name val="Arial"/>
      <family val="2"/>
    </font>
    <font>
      <sz val="11"/>
      <name val="Arial"/>
      <family val="2"/>
    </font>
    <font>
      <b/>
      <sz val="11"/>
      <name val="Arial"/>
      <family val="2"/>
    </font>
    <font>
      <b/>
      <sz val="18"/>
      <name val="Arial"/>
      <family val="2"/>
    </font>
    <font>
      <b/>
      <sz val="20"/>
      <name val="Arial"/>
      <family val="2"/>
    </font>
    <font>
      <b/>
      <sz val="11"/>
      <color indexed="10"/>
      <name val="Arial"/>
      <family val="2"/>
    </font>
    <font>
      <b/>
      <sz val="11"/>
      <color indexed="16"/>
      <name val="Arial"/>
      <family val="2"/>
    </font>
    <font>
      <u/>
      <sz val="10"/>
      <color theme="10"/>
      <name val="Arial"/>
      <family val="2"/>
    </font>
    <font>
      <b/>
      <u/>
      <sz val="10"/>
      <name val="Arial"/>
      <family val="2"/>
    </font>
    <font>
      <b/>
      <sz val="16"/>
      <name val="Arial"/>
      <family val="2"/>
    </font>
    <font>
      <u/>
      <sz val="10"/>
      <color indexed="12"/>
      <name val="Arial"/>
      <family val="2"/>
    </font>
    <font>
      <b/>
      <sz val="24"/>
      <name val="Arial"/>
      <family val="2"/>
    </font>
    <font>
      <b/>
      <sz val="10"/>
      <color rgb="FFFF0000"/>
      <name val="Arial"/>
      <family val="2"/>
    </font>
    <font>
      <b/>
      <sz val="26"/>
      <name val="Arial"/>
      <family val="2"/>
    </font>
  </fonts>
  <fills count="9">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13"/>
        <bgColor indexed="64"/>
      </patternFill>
    </fill>
    <fill>
      <patternFill patternType="solid">
        <fgColor theme="0" tint="-0.249977111117893"/>
        <bgColor indexed="64"/>
      </patternFill>
    </fill>
    <fill>
      <patternFill patternType="solid">
        <fgColor rgb="FFFFFF99"/>
        <bgColor indexed="64"/>
      </patternFill>
    </fill>
    <fill>
      <patternFill patternType="darkGrid">
        <bgColor theme="0" tint="-0.249977111117893"/>
      </patternFill>
    </fill>
  </fills>
  <borders count="35">
    <border>
      <left/>
      <right/>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double">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auto="1"/>
      </top>
      <bottom/>
      <diagonal/>
    </border>
    <border>
      <left style="double">
        <color auto="1"/>
      </left>
      <right/>
      <top/>
      <bottom/>
      <diagonal/>
    </border>
    <border>
      <left/>
      <right style="double">
        <color auto="1"/>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22" fillId="0" borderId="0" applyNumberFormat="0" applyFill="0" applyBorder="0" applyAlignment="0" applyProtection="0"/>
    <xf numFmtId="0" fontId="25" fillId="0" borderId="0" applyNumberFormat="0" applyFill="0" applyBorder="0" applyAlignment="0" applyProtection="0">
      <alignment vertical="top"/>
      <protection locked="0"/>
    </xf>
  </cellStyleXfs>
  <cellXfs count="329">
    <xf numFmtId="0" fontId="0" fillId="0" borderId="0" xfId="0"/>
    <xf numFmtId="0" fontId="4" fillId="0" borderId="0" xfId="0" applyFont="1" applyAlignment="1" applyProtection="1">
      <alignment horizontal="right"/>
      <protection hidden="1"/>
    </xf>
    <xf numFmtId="0" fontId="0" fillId="0" borderId="0" xfId="0" applyAlignment="1" applyProtection="1">
      <alignment horizontal="right"/>
      <protection hidden="1"/>
    </xf>
    <xf numFmtId="0" fontId="3" fillId="0" borderId="0" xfId="0" applyFont="1" applyAlignment="1" applyProtection="1">
      <alignment horizontal="right"/>
      <protection hidden="1"/>
    </xf>
    <xf numFmtId="0" fontId="5" fillId="0" borderId="0" xfId="0" applyFont="1" applyAlignment="1" applyProtection="1">
      <alignment horizontal="right"/>
      <protection hidden="1"/>
    </xf>
    <xf numFmtId="0" fontId="10" fillId="0" borderId="0" xfId="0" applyFont="1"/>
    <xf numFmtId="0" fontId="0" fillId="0" borderId="0" xfId="0" applyAlignment="1" applyProtection="1">
      <alignment vertical="justify"/>
      <protection hidden="1"/>
    </xf>
    <xf numFmtId="0" fontId="6" fillId="0" borderId="0" xfId="0" applyFont="1" applyAlignment="1" applyProtection="1">
      <alignment horizontal="center"/>
      <protection hidden="1"/>
    </xf>
    <xf numFmtId="0" fontId="0" fillId="0" borderId="0" xfId="0" applyAlignment="1">
      <alignment vertical="center" wrapText="1"/>
    </xf>
    <xf numFmtId="0" fontId="0" fillId="0" borderId="0" xfId="0" applyProtection="1">
      <protection hidden="1"/>
    </xf>
    <xf numFmtId="0" fontId="3" fillId="0" borderId="0" xfId="0" applyFont="1" applyProtection="1">
      <protection hidden="1"/>
    </xf>
    <xf numFmtId="0" fontId="9" fillId="0" borderId="0" xfId="0" applyFont="1" applyProtection="1">
      <protection hidden="1"/>
    </xf>
    <xf numFmtId="0" fontId="4" fillId="0" borderId="0" xfId="0" applyFont="1" applyProtection="1">
      <protection hidden="1"/>
    </xf>
    <xf numFmtId="0" fontId="0" fillId="0" borderId="8" xfId="0" applyBorder="1" applyProtection="1">
      <protection hidden="1"/>
    </xf>
    <xf numFmtId="0" fontId="5" fillId="0" borderId="0" xfId="0" applyFont="1" applyProtection="1">
      <protection hidden="1"/>
    </xf>
    <xf numFmtId="0" fontId="0" fillId="5" borderId="0" xfId="0" applyFill="1" applyProtection="1">
      <protection hidden="1"/>
    </xf>
    <xf numFmtId="0" fontId="15" fillId="0" borderId="0" xfId="0" applyFont="1"/>
    <xf numFmtId="0" fontId="16" fillId="0" borderId="0" xfId="0" applyFont="1"/>
    <xf numFmtId="164" fontId="0" fillId="0" borderId="0" xfId="0" applyNumberFormat="1" applyAlignment="1">
      <alignment horizontal="right" vertical="center"/>
    </xf>
    <xf numFmtId="0" fontId="3" fillId="0" borderId="0" xfId="0" applyFont="1" applyAlignment="1">
      <alignment horizontal="center"/>
    </xf>
    <xf numFmtId="0" fontId="1" fillId="0" borderId="0" xfId="0" applyFont="1"/>
    <xf numFmtId="0" fontId="1" fillId="0" borderId="0" xfId="0" applyFont="1" applyAlignment="1">
      <alignment vertical="center"/>
    </xf>
    <xf numFmtId="0" fontId="16" fillId="0" borderId="0" xfId="0" applyFont="1" applyAlignment="1">
      <alignment horizontal="left"/>
    </xf>
    <xf numFmtId="0" fontId="1" fillId="0" borderId="6" xfId="0" applyFont="1" applyBorder="1" applyProtection="1">
      <protection locked="0"/>
    </xf>
    <xf numFmtId="0" fontId="4" fillId="6" borderId="18" xfId="0" applyFont="1" applyFill="1" applyBorder="1"/>
    <xf numFmtId="0" fontId="4" fillId="6" borderId="0" xfId="0" applyFont="1" applyFill="1"/>
    <xf numFmtId="0" fontId="4" fillId="6" borderId="21" xfId="0" applyFont="1" applyFill="1" applyBorder="1"/>
    <xf numFmtId="0" fontId="1" fillId="6" borderId="18" xfId="0" applyFont="1" applyFill="1" applyBorder="1" applyAlignment="1">
      <alignment horizontal="center"/>
    </xf>
    <xf numFmtId="0" fontId="1" fillId="6" borderId="0" xfId="0" applyFont="1" applyFill="1" applyAlignment="1">
      <alignment horizontal="center"/>
    </xf>
    <xf numFmtId="0" fontId="1" fillId="6" borderId="21" xfId="0" applyFont="1" applyFill="1" applyBorder="1" applyAlignment="1">
      <alignment horizontal="center"/>
    </xf>
    <xf numFmtId="0" fontId="4" fillId="6" borderId="2" xfId="0" applyFont="1" applyFill="1" applyBorder="1" applyAlignment="1">
      <alignment horizontal="left"/>
    </xf>
    <xf numFmtId="0" fontId="1" fillId="6" borderId="9" xfId="0" applyFont="1" applyFill="1" applyBorder="1" applyAlignment="1">
      <alignment horizontal="center"/>
    </xf>
    <xf numFmtId="0" fontId="1" fillId="6" borderId="13" xfId="0" applyFont="1" applyFill="1" applyBorder="1" applyAlignment="1">
      <alignment horizontal="center"/>
    </xf>
    <xf numFmtId="0" fontId="1" fillId="6" borderId="25" xfId="0" applyFont="1" applyFill="1" applyBorder="1"/>
    <xf numFmtId="0" fontId="4" fillId="6" borderId="22" xfId="0" applyFont="1" applyFill="1" applyBorder="1" applyAlignment="1">
      <alignment horizontal="left"/>
    </xf>
    <xf numFmtId="0" fontId="4" fillId="6" borderId="24" xfId="0" applyFont="1" applyFill="1" applyBorder="1"/>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10" fillId="0" borderId="0" xfId="0" applyFont="1" applyAlignment="1">
      <alignment vertical="center"/>
    </xf>
    <xf numFmtId="0" fontId="4" fillId="0" borderId="0" xfId="0" applyFont="1" applyAlignment="1">
      <alignment horizontal="right"/>
    </xf>
    <xf numFmtId="0" fontId="7" fillId="0" borderId="0" xfId="0" applyFont="1" applyAlignment="1">
      <alignment horizontal="center"/>
    </xf>
    <xf numFmtId="0" fontId="21" fillId="0" borderId="0" xfId="0" applyFont="1" applyAlignment="1">
      <alignment horizontal="center"/>
    </xf>
    <xf numFmtId="0" fontId="4" fillId="4" borderId="0" xfId="0" applyFont="1" applyFill="1" applyAlignment="1">
      <alignment horizontal="left"/>
    </xf>
    <xf numFmtId="0" fontId="4" fillId="4" borderId="0" xfId="0" applyFont="1" applyFill="1" applyAlignment="1">
      <alignment horizontal="right"/>
    </xf>
    <xf numFmtId="0" fontId="4" fillId="4" borderId="0" xfId="0" applyFont="1" applyFill="1"/>
    <xf numFmtId="0" fontId="4" fillId="0" borderId="0" xfId="0" applyFont="1"/>
    <xf numFmtId="0" fontId="4" fillId="6" borderId="27" xfId="0" applyFont="1" applyFill="1" applyBorder="1"/>
    <xf numFmtId="44" fontId="4" fillId="6" borderId="26" xfId="0" applyNumberFormat="1" applyFont="1" applyFill="1" applyBorder="1"/>
    <xf numFmtId="0" fontId="4" fillId="0" borderId="0" xfId="0" applyFont="1" applyAlignment="1">
      <alignment horizontal="left"/>
    </xf>
    <xf numFmtId="9" fontId="1" fillId="0" borderId="6" xfId="2" applyFont="1" applyFill="1" applyBorder="1" applyAlignment="1" applyProtection="1">
      <alignment horizontal="right"/>
    </xf>
    <xf numFmtId="0" fontId="1" fillId="0" borderId="0" xfId="0" applyFont="1" applyAlignment="1">
      <alignment horizontal="right"/>
    </xf>
    <xf numFmtId="0" fontId="4" fillId="6" borderId="11" xfId="0" applyFont="1" applyFill="1" applyBorder="1"/>
    <xf numFmtId="0" fontId="4" fillId="6" borderId="13" xfId="0" applyFont="1" applyFill="1" applyBorder="1"/>
    <xf numFmtId="9" fontId="1" fillId="0" borderId="25" xfId="2" applyFont="1" applyFill="1" applyBorder="1" applyAlignment="1" applyProtection="1">
      <alignment horizontal="right"/>
    </xf>
    <xf numFmtId="0" fontId="1" fillId="0" borderId="25" xfId="0" applyFont="1" applyBorder="1"/>
    <xf numFmtId="0" fontId="4" fillId="6" borderId="3" xfId="0" applyFont="1" applyFill="1" applyBorder="1"/>
    <xf numFmtId="0" fontId="1" fillId="6" borderId="28" xfId="0" applyFont="1" applyFill="1" applyBorder="1"/>
    <xf numFmtId="0" fontId="1" fillId="6" borderId="29" xfId="0" applyFont="1" applyFill="1" applyBorder="1"/>
    <xf numFmtId="0" fontId="17" fillId="0" borderId="0" xfId="0" applyFont="1"/>
    <xf numFmtId="0" fontId="17" fillId="0" borderId="0" xfId="0" applyFont="1" applyAlignment="1">
      <alignment horizontal="left" wrapText="1"/>
    </xf>
    <xf numFmtId="0" fontId="20" fillId="0" borderId="0" xfId="0" applyFont="1" applyAlignment="1">
      <alignment vertical="center"/>
    </xf>
    <xf numFmtId="0" fontId="20" fillId="0" borderId="16" xfId="0" applyFont="1" applyBorder="1" applyAlignment="1">
      <alignment vertical="center" wrapText="1"/>
    </xf>
    <xf numFmtId="0" fontId="20" fillId="0" borderId="16" xfId="0" applyFont="1" applyBorder="1" applyAlignment="1">
      <alignment horizontal="center"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4" fillId="0" borderId="0" xfId="0" applyFont="1" applyAlignment="1">
      <alignment vertical="center"/>
    </xf>
    <xf numFmtId="164" fontId="1" fillId="0" borderId="0" xfId="0" applyNumberFormat="1" applyFont="1" applyAlignment="1">
      <alignment horizontal="right"/>
    </xf>
    <xf numFmtId="0" fontId="4" fillId="0" borderId="0" xfId="0" applyFont="1" applyAlignment="1">
      <alignment horizontal="center"/>
    </xf>
    <xf numFmtId="0" fontId="4" fillId="0" borderId="0" xfId="0" applyFont="1" applyAlignment="1">
      <alignment horizontal="left" vertical="center"/>
    </xf>
    <xf numFmtId="0" fontId="4" fillId="0" borderId="32" xfId="0" applyFont="1" applyBorder="1" applyAlignment="1">
      <alignment horizontal="left"/>
    </xf>
    <xf numFmtId="0" fontId="4" fillId="0" borderId="32" xfId="0" applyFont="1" applyBorder="1" applyAlignment="1">
      <alignment horizontal="center"/>
    </xf>
    <xf numFmtId="0" fontId="1" fillId="0" borderId="32" xfId="0" applyFont="1" applyBorder="1"/>
    <xf numFmtId="164" fontId="1" fillId="0" borderId="32" xfId="0" applyNumberFormat="1" applyFont="1" applyBorder="1" applyAlignment="1">
      <alignment horizontal="right"/>
    </xf>
    <xf numFmtId="0" fontId="4" fillId="0" borderId="0" xfId="0" applyFont="1" applyAlignment="1">
      <alignment horizontal="center" vertical="center"/>
    </xf>
    <xf numFmtId="0" fontId="1" fillId="0" borderId="33" xfId="0" applyFont="1" applyBorder="1" applyAlignment="1">
      <alignment vertical="center"/>
    </xf>
    <xf numFmtId="44" fontId="1" fillId="0" borderId="0" xfId="0" applyNumberFormat="1" applyFont="1" applyAlignment="1">
      <alignment vertical="center"/>
    </xf>
    <xf numFmtId="44" fontId="4" fillId="0" borderId="7" xfId="0" applyNumberFormat="1" applyFont="1" applyBorder="1" applyAlignment="1">
      <alignment horizontal="right" vertical="center"/>
    </xf>
    <xf numFmtId="44" fontId="4" fillId="0" borderId="7" xfId="0" applyNumberFormat="1" applyFont="1" applyBorder="1" applyAlignment="1">
      <alignment vertical="center"/>
    </xf>
    <xf numFmtId="44" fontId="4" fillId="0" borderId="0" xfId="0" applyNumberFormat="1" applyFont="1" applyAlignment="1">
      <alignment vertical="center"/>
    </xf>
    <xf numFmtId="164" fontId="1" fillId="0" borderId="0" xfId="0" applyNumberFormat="1" applyFont="1" applyAlignment="1">
      <alignment horizontal="right" vertical="center" wrapText="1"/>
    </xf>
    <xf numFmtId="0" fontId="1" fillId="0" borderId="33" xfId="0" applyFont="1" applyBorder="1" applyAlignment="1">
      <alignment vertical="center" wrapText="1"/>
    </xf>
    <xf numFmtId="164" fontId="1" fillId="0" borderId="0" xfId="0" applyNumberFormat="1" applyFont="1" applyAlignment="1">
      <alignment horizontal="right" vertical="center"/>
    </xf>
    <xf numFmtId="0" fontId="4" fillId="0" borderId="0" xfId="0" applyFont="1" applyAlignment="1">
      <alignment horizontal="left" vertical="center" wrapText="1"/>
    </xf>
    <xf numFmtId="164" fontId="4" fillId="0" borderId="0" xfId="0" applyNumberFormat="1" applyFont="1" applyAlignment="1">
      <alignment horizontal="center" vertical="center"/>
    </xf>
    <xf numFmtId="44" fontId="1" fillId="0" borderId="0" xfId="0" applyNumberFormat="1" applyFont="1" applyAlignment="1">
      <alignment horizontal="right" vertical="center"/>
    </xf>
    <xf numFmtId="0" fontId="4" fillId="0" borderId="33" xfId="0" applyFont="1" applyBorder="1" applyAlignment="1">
      <alignment horizontal="left" vertical="center" wrapText="1"/>
    </xf>
    <xf numFmtId="44" fontId="4" fillId="0" borderId="0" xfId="0" applyNumberFormat="1" applyFont="1" applyAlignment="1">
      <alignment horizontal="right" vertical="center"/>
    </xf>
    <xf numFmtId="44" fontId="4" fillId="0" borderId="0" xfId="0" applyNumberFormat="1" applyFont="1" applyAlignment="1">
      <alignment vertical="center" wrapText="1"/>
    </xf>
    <xf numFmtId="44" fontId="4" fillId="0" borderId="7" xfId="0" applyNumberFormat="1" applyFont="1" applyBorder="1" applyAlignment="1">
      <alignment vertical="center" wrapText="1"/>
    </xf>
    <xf numFmtId="0" fontId="0" fillId="0" borderId="33" xfId="0" applyBorder="1" applyAlignment="1">
      <alignment vertical="center" wrapText="1"/>
    </xf>
    <xf numFmtId="0" fontId="0" fillId="0" borderId="0" xfId="0" applyAlignment="1">
      <alignment vertical="center"/>
    </xf>
    <xf numFmtId="0" fontId="7" fillId="0" borderId="0" xfId="0" applyFont="1" applyAlignment="1">
      <alignment vertical="center"/>
    </xf>
    <xf numFmtId="165" fontId="4" fillId="0" borderId="0" xfId="0" applyNumberFormat="1" applyFont="1" applyAlignment="1">
      <alignment horizontal="right"/>
    </xf>
    <xf numFmtId="0" fontId="20" fillId="0" borderId="7" xfId="0" applyFont="1" applyBorder="1" applyAlignment="1" applyProtection="1">
      <alignment vertical="center" wrapText="1"/>
      <protection locked="0"/>
    </xf>
    <xf numFmtId="0" fontId="1" fillId="0" borderId="6" xfId="0" applyFont="1" applyBorder="1" applyAlignment="1">
      <alignment horizontal="center"/>
    </xf>
    <xf numFmtId="0" fontId="4" fillId="0" borderId="0" xfId="0" applyFont="1" applyAlignment="1" applyProtection="1">
      <alignment horizontal="right" vertical="center"/>
      <protection hidden="1"/>
    </xf>
    <xf numFmtId="0" fontId="10" fillId="0" borderId="0" xfId="0" applyFont="1" applyAlignment="1" applyProtection="1">
      <alignment horizontal="left" vertical="center"/>
      <protection hidden="1"/>
    </xf>
    <xf numFmtId="0" fontId="3" fillId="0" borderId="0" xfId="0" applyFont="1" applyAlignment="1" applyProtection="1">
      <alignment horizontal="right" vertical="center"/>
      <protection hidden="1"/>
    </xf>
    <xf numFmtId="0" fontId="0" fillId="0" borderId="0" xfId="0" applyAlignment="1" applyProtection="1">
      <alignment vertical="center"/>
      <protection hidden="1"/>
    </xf>
    <xf numFmtId="0" fontId="0" fillId="0" borderId="0" xfId="0" applyAlignment="1" applyProtection="1">
      <alignment horizontal="left" vertical="center"/>
      <protection hidden="1"/>
    </xf>
    <xf numFmtId="0" fontId="9" fillId="0" borderId="0" xfId="0" applyFont="1" applyAlignment="1" applyProtection="1">
      <alignment horizontal="right"/>
      <protection hidden="1"/>
    </xf>
    <xf numFmtId="0" fontId="0" fillId="0" borderId="6" xfId="0" applyBorder="1" applyAlignment="1">
      <alignment horizontal="center"/>
    </xf>
    <xf numFmtId="0" fontId="0" fillId="0" borderId="0" xfId="0" applyAlignment="1" applyProtection="1">
      <alignment horizontal="left" vertical="center" wrapText="1"/>
      <protection hidden="1"/>
    </xf>
    <xf numFmtId="0" fontId="4" fillId="6" borderId="0" xfId="0" applyFont="1" applyFill="1" applyAlignment="1">
      <alignment horizontal="left" vertical="center"/>
    </xf>
    <xf numFmtId="0" fontId="5" fillId="0" borderId="0" xfId="0" applyFont="1" applyAlignment="1" applyProtection="1">
      <alignment horizontal="left"/>
      <protection hidden="1"/>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left" vertical="center"/>
    </xf>
    <xf numFmtId="0" fontId="0" fillId="0" borderId="6" xfId="0" applyBorder="1"/>
    <xf numFmtId="0" fontId="0" fillId="0" borderId="0" xfId="0" applyAlignment="1">
      <alignment horizontal="center"/>
    </xf>
    <xf numFmtId="0" fontId="1" fillId="0" borderId="6" xfId="0" applyFont="1" applyBorder="1" applyAlignment="1" applyProtection="1">
      <alignment horizontal="left" vertical="center"/>
      <protection locked="0"/>
    </xf>
    <xf numFmtId="0" fontId="10" fillId="0" borderId="6" xfId="0" applyFont="1" applyBorder="1" applyAlignment="1" applyProtection="1">
      <alignment vertical="center"/>
      <protection locked="0"/>
    </xf>
    <xf numFmtId="0" fontId="1" fillId="0" borderId="0" xfId="0" applyFont="1" applyAlignment="1">
      <alignment horizontal="center" vertical="center"/>
    </xf>
    <xf numFmtId="0" fontId="1" fillId="0" borderId="6" xfId="0" applyFont="1" applyBorder="1" applyAlignment="1">
      <alignment vertical="center"/>
    </xf>
    <xf numFmtId="0" fontId="4" fillId="0" borderId="0" xfId="0" applyFont="1" applyAlignment="1">
      <alignment horizontal="right" vertical="center"/>
    </xf>
    <xf numFmtId="0" fontId="1" fillId="0" borderId="9" xfId="0" applyFont="1" applyBorder="1" applyAlignment="1">
      <alignment vertical="center"/>
    </xf>
    <xf numFmtId="0" fontId="4" fillId="0" borderId="7" xfId="0" applyFont="1" applyBorder="1" applyAlignment="1" applyProtection="1">
      <alignment horizontal="center" vertical="center"/>
      <protection locked="0"/>
    </xf>
    <xf numFmtId="0" fontId="4" fillId="0" borderId="18" xfId="0" applyFont="1" applyBorder="1" applyAlignment="1">
      <alignment horizontal="left" vertical="center"/>
    </xf>
    <xf numFmtId="0" fontId="1" fillId="0" borderId="7" xfId="0" applyFont="1" applyBorder="1" applyAlignment="1" applyProtection="1">
      <alignment vertical="center"/>
      <protection locked="0"/>
    </xf>
    <xf numFmtId="0" fontId="4" fillId="0" borderId="6" xfId="0" applyFont="1" applyBorder="1" applyAlignment="1">
      <alignment horizontal="center" vertical="center"/>
    </xf>
    <xf numFmtId="0" fontId="23" fillId="0" borderId="0" xfId="0" applyFont="1" applyAlignment="1">
      <alignment horizontal="center" vertical="center"/>
    </xf>
    <xf numFmtId="44" fontId="1" fillId="0" borderId="9" xfId="1" applyFont="1" applyBorder="1" applyAlignment="1" applyProtection="1">
      <alignment vertical="center"/>
      <protection locked="0"/>
    </xf>
    <xf numFmtId="44" fontId="1" fillId="0" borderId="0" xfId="1" applyFont="1" applyBorder="1" applyAlignment="1" applyProtection="1">
      <alignment vertical="center"/>
    </xf>
    <xf numFmtId="0" fontId="1" fillId="0" borderId="9" xfId="0" applyFont="1" applyBorder="1" applyAlignment="1" applyProtection="1">
      <alignment vertical="center"/>
      <protection locked="0"/>
    </xf>
    <xf numFmtId="44" fontId="1" fillId="0" borderId="9" xfId="1" applyFont="1" applyBorder="1" applyAlignment="1" applyProtection="1">
      <alignment vertical="center"/>
    </xf>
    <xf numFmtId="166" fontId="1" fillId="0" borderId="0" xfId="1" applyNumberFormat="1" applyFont="1" applyBorder="1" applyAlignment="1" applyProtection="1">
      <alignment vertical="center"/>
    </xf>
    <xf numFmtId="0" fontId="1" fillId="0" borderId="6" xfId="0" applyFont="1" applyBorder="1" applyAlignment="1">
      <alignment horizontal="left" vertical="center"/>
    </xf>
    <xf numFmtId="0" fontId="1" fillId="0" borderId="9" xfId="0" applyFont="1" applyBorder="1" applyAlignment="1">
      <alignment horizontal="left" vertical="center"/>
    </xf>
    <xf numFmtId="0" fontId="1" fillId="0" borderId="7" xfId="0" applyFont="1" applyBorder="1" applyAlignment="1">
      <alignment vertical="center"/>
    </xf>
    <xf numFmtId="44" fontId="1" fillId="0" borderId="7" xfId="0" applyNumberFormat="1" applyFont="1" applyBorder="1" applyAlignment="1">
      <alignment vertical="center"/>
    </xf>
    <xf numFmtId="166" fontId="1" fillId="0" borderId="0" xfId="0" applyNumberFormat="1" applyFont="1" applyAlignment="1">
      <alignment vertical="center"/>
    </xf>
    <xf numFmtId="0" fontId="4" fillId="6" borderId="0" xfId="0" applyFont="1" applyFill="1" applyAlignment="1">
      <alignment vertical="center"/>
    </xf>
    <xf numFmtId="44" fontId="1" fillId="0" borderId="9" xfId="0" applyNumberFormat="1" applyFont="1" applyBorder="1" applyAlignment="1" applyProtection="1">
      <alignment horizontal="left" vertical="center"/>
      <protection locked="0"/>
    </xf>
    <xf numFmtId="0" fontId="1" fillId="0" borderId="0" xfId="0" applyFont="1" applyAlignment="1" applyProtection="1">
      <alignment vertical="center"/>
      <protection locked="0"/>
    </xf>
    <xf numFmtId="44" fontId="1" fillId="0" borderId="6" xfId="1" applyFont="1" applyBorder="1" applyAlignment="1" applyProtection="1">
      <alignment vertical="center"/>
    </xf>
    <xf numFmtId="44" fontId="1" fillId="0" borderId="6" xfId="1" applyFont="1" applyBorder="1" applyAlignment="1" applyProtection="1">
      <alignment vertical="center"/>
      <protection locked="0"/>
    </xf>
    <xf numFmtId="44" fontId="1" fillId="0" borderId="9" xfId="0" applyNumberFormat="1" applyFont="1" applyBorder="1" applyAlignment="1" applyProtection="1">
      <alignment vertical="center"/>
      <protection locked="0"/>
    </xf>
    <xf numFmtId="44" fontId="1" fillId="0" borderId="6" xfId="0" applyNumberFormat="1" applyFont="1" applyBorder="1" applyAlignment="1" applyProtection="1">
      <alignment vertical="center"/>
      <protection locked="0"/>
    </xf>
    <xf numFmtId="44" fontId="4" fillId="0" borderId="7" xfId="1" applyFont="1" applyBorder="1" applyAlignment="1" applyProtection="1">
      <alignment horizontal="left" vertical="center"/>
    </xf>
    <xf numFmtId="10" fontId="4" fillId="0" borderId="6" xfId="0" applyNumberFormat="1" applyFont="1" applyBorder="1" applyAlignment="1" applyProtection="1">
      <alignment vertical="center"/>
      <protection locked="0"/>
    </xf>
    <xf numFmtId="44" fontId="4" fillId="0" borderId="7" xfId="0" applyNumberFormat="1" applyFont="1" applyBorder="1" applyAlignment="1">
      <alignment horizontal="left" vertical="center"/>
    </xf>
    <xf numFmtId="10" fontId="4" fillId="0" borderId="0" xfId="0" applyNumberFormat="1" applyFont="1" applyAlignment="1">
      <alignment vertical="center"/>
    </xf>
    <xf numFmtId="44" fontId="4" fillId="0" borderId="0" xfId="0" applyNumberFormat="1" applyFont="1" applyAlignment="1">
      <alignment horizontal="left" vertical="center"/>
    </xf>
    <xf numFmtId="44" fontId="4" fillId="0" borderId="7" xfId="1" applyFont="1" applyFill="1" applyBorder="1" applyAlignment="1" applyProtection="1">
      <alignment horizontal="left" vertical="center"/>
    </xf>
    <xf numFmtId="0" fontId="19" fillId="0" borderId="0" xfId="0" applyFont="1" applyAlignment="1">
      <alignment horizontal="center" vertical="center" wrapText="1"/>
    </xf>
    <xf numFmtId="0" fontId="10" fillId="0" borderId="0" xfId="0" applyFont="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right" vertical="center" wrapText="1"/>
    </xf>
    <xf numFmtId="0" fontId="4" fillId="0" borderId="0" xfId="0" applyFont="1" applyAlignment="1">
      <alignment horizontal="center" vertical="center" wrapText="1"/>
    </xf>
    <xf numFmtId="44" fontId="1" fillId="0" borderId="0" xfId="0" applyNumberFormat="1" applyFont="1" applyAlignment="1" applyProtection="1">
      <alignment vertical="center"/>
      <protection locked="0"/>
    </xf>
    <xf numFmtId="0" fontId="1" fillId="6" borderId="0" xfId="0" applyFont="1" applyFill="1"/>
    <xf numFmtId="168" fontId="1" fillId="0" borderId="0" xfId="0" applyNumberFormat="1" applyFont="1" applyAlignment="1" applyProtection="1">
      <alignment vertical="center"/>
      <protection locked="0"/>
    </xf>
    <xf numFmtId="0" fontId="4" fillId="6" borderId="0" xfId="0" applyFont="1" applyFill="1" applyAlignment="1">
      <alignment vertical="center" wrapText="1"/>
    </xf>
    <xf numFmtId="0" fontId="4" fillId="6" borderId="21" xfId="0" applyFont="1" applyFill="1" applyBorder="1" applyAlignment="1">
      <alignment vertical="center" wrapText="1"/>
    </xf>
    <xf numFmtId="168" fontId="4" fillId="0" borderId="7" xfId="0" applyNumberFormat="1" applyFont="1" applyBorder="1" applyAlignment="1">
      <alignment vertical="center" wrapText="1"/>
    </xf>
    <xf numFmtId="168" fontId="1" fillId="0" borderId="0" xfId="0" applyNumberFormat="1" applyFont="1" applyAlignment="1" applyProtection="1">
      <alignment vertical="center" wrapText="1"/>
      <protection locked="0"/>
    </xf>
    <xf numFmtId="44" fontId="1" fillId="0" borderId="0" xfId="0" applyNumberFormat="1" applyFont="1" applyAlignment="1" applyProtection="1">
      <alignment horizontal="right" vertical="center"/>
      <protection locked="0"/>
    </xf>
    <xf numFmtId="44" fontId="1" fillId="0" borderId="0" xfId="0" applyNumberFormat="1" applyFont="1" applyAlignment="1" applyProtection="1">
      <alignment vertical="center" wrapText="1"/>
      <protection locked="0"/>
    </xf>
    <xf numFmtId="44" fontId="1" fillId="0" borderId="10" xfId="0" applyNumberFormat="1" applyFont="1" applyBorder="1" applyAlignment="1">
      <alignment vertical="center"/>
    </xf>
    <xf numFmtId="0" fontId="1" fillId="0" borderId="0" xfId="0" applyFont="1" applyAlignment="1">
      <alignment horizontal="center"/>
    </xf>
    <xf numFmtId="0" fontId="18" fillId="0" borderId="0" xfId="0" applyFont="1" applyAlignment="1">
      <alignment horizontal="center"/>
    </xf>
    <xf numFmtId="168" fontId="4" fillId="0" borderId="0" xfId="0" applyNumberFormat="1" applyFont="1" applyAlignment="1">
      <alignment horizontal="center"/>
    </xf>
    <xf numFmtId="44" fontId="4" fillId="0" borderId="0" xfId="0" applyNumberFormat="1" applyFont="1" applyAlignment="1">
      <alignment horizontal="center"/>
    </xf>
    <xf numFmtId="44" fontId="0" fillId="0" borderId="6" xfId="0" applyNumberFormat="1" applyBorder="1"/>
    <xf numFmtId="44" fontId="1" fillId="8" borderId="0" xfId="0" applyNumberFormat="1" applyFont="1" applyFill="1" applyAlignment="1">
      <alignment horizontal="right" vertical="center"/>
    </xf>
    <xf numFmtId="0" fontId="1" fillId="0" borderId="9" xfId="0" applyFont="1" applyBorder="1" applyAlignment="1">
      <alignment horizontal="center" vertical="center"/>
    </xf>
    <xf numFmtId="9" fontId="20" fillId="0" borderId="0" xfId="0" applyNumberFormat="1" applyFont="1"/>
    <xf numFmtId="0" fontId="20" fillId="0" borderId="0" xfId="0" applyFont="1"/>
    <xf numFmtId="0" fontId="11" fillId="0" borderId="0" xfId="0" applyFont="1"/>
    <xf numFmtId="0" fontId="1" fillId="0" borderId="0" xfId="0" applyFont="1" applyAlignment="1">
      <alignment horizontal="left" vertical="top"/>
    </xf>
    <xf numFmtId="10" fontId="1" fillId="0" borderId="0" xfId="0" applyNumberFormat="1" applyFont="1" applyAlignment="1">
      <alignment horizontal="center" vertical="center"/>
    </xf>
    <xf numFmtId="0" fontId="5" fillId="0" borderId="0" xfId="0" applyFont="1" applyAlignment="1">
      <alignment horizontal="left" vertical="top"/>
    </xf>
    <xf numFmtId="10" fontId="0" fillId="0" borderId="0" xfId="0" applyNumberFormat="1" applyAlignment="1">
      <alignment horizontal="center" vertical="center"/>
    </xf>
    <xf numFmtId="0" fontId="3" fillId="0" borderId="0" xfId="0" applyFont="1"/>
    <xf numFmtId="164" fontId="15" fillId="0" borderId="0" xfId="0" applyNumberFormat="1" applyFont="1"/>
    <xf numFmtId="0" fontId="4" fillId="0" borderId="10" xfId="0" applyFont="1" applyBorder="1" applyAlignment="1" applyProtection="1">
      <alignment horizontal="center" vertical="center" wrapText="1"/>
      <protection locked="0"/>
    </xf>
    <xf numFmtId="0" fontId="1" fillId="0" borderId="6" xfId="0" applyFont="1" applyBorder="1" applyAlignment="1" applyProtection="1">
      <alignment horizontal="right" vertical="center"/>
      <protection locked="0"/>
    </xf>
    <xf numFmtId="44" fontId="27" fillId="0" borderId="7" xfId="0" applyNumberFormat="1" applyFont="1" applyBorder="1" applyAlignment="1">
      <alignment horizontal="right" vertical="center"/>
    </xf>
    <xf numFmtId="0" fontId="1" fillId="0" borderId="7" xfId="0" applyFont="1" applyBorder="1" applyAlignment="1">
      <alignment horizontal="center" vertical="center"/>
    </xf>
    <xf numFmtId="0" fontId="4" fillId="0" borderId="21" xfId="0" applyFont="1" applyBorder="1" applyAlignment="1">
      <alignment horizontal="left" vertical="center"/>
    </xf>
    <xf numFmtId="0" fontId="1" fillId="0" borderId="16" xfId="0" applyFont="1" applyBorder="1" applyAlignment="1">
      <alignment vertical="center" wrapText="1"/>
    </xf>
    <xf numFmtId="44" fontId="4" fillId="0" borderId="34" xfId="0" applyNumberFormat="1" applyFont="1" applyBorder="1" applyAlignment="1">
      <alignment vertical="center" wrapText="1"/>
    </xf>
    <xf numFmtId="0" fontId="28" fillId="0" borderId="0" xfId="0" applyFont="1" applyAlignment="1">
      <alignment horizontal="center" vertical="center"/>
    </xf>
    <xf numFmtId="0" fontId="7" fillId="0" borderId="0" xfId="0" applyFont="1"/>
    <xf numFmtId="0" fontId="5" fillId="0" borderId="0" xfId="0" applyFont="1" applyAlignment="1">
      <alignment horizontal="center"/>
    </xf>
    <xf numFmtId="0" fontId="0" fillId="0" borderId="0" xfId="0" applyAlignment="1" applyProtection="1">
      <alignment horizontal="center"/>
      <protection locked="0"/>
    </xf>
    <xf numFmtId="0" fontId="0" fillId="0" borderId="8" xfId="0" applyBorder="1"/>
    <xf numFmtId="0" fontId="0" fillId="0" borderId="0" xfId="0" applyAlignment="1">
      <alignment wrapText="1"/>
    </xf>
    <xf numFmtId="0" fontId="1"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wrapText="1"/>
    </xf>
    <xf numFmtId="0" fontId="1" fillId="0" borderId="7" xfId="0" applyFont="1" applyBorder="1" applyAlignment="1" applyProtection="1">
      <alignment horizontal="center" vertical="center"/>
      <protection locked="0"/>
    </xf>
    <xf numFmtId="0" fontId="1" fillId="0" borderId="0" xfId="0" applyFont="1" applyAlignment="1">
      <alignment horizontal="center" wrapText="1"/>
    </xf>
    <xf numFmtId="0" fontId="1" fillId="0" borderId="0" xfId="0" applyFont="1" applyAlignment="1" applyProtection="1">
      <alignment horizontal="left" wrapText="1"/>
      <protection locked="0"/>
    </xf>
    <xf numFmtId="0" fontId="1" fillId="0" borderId="0" xfId="0" applyFont="1" applyAlignment="1">
      <alignment horizontal="right" wrapText="1"/>
    </xf>
    <xf numFmtId="44" fontId="4" fillId="0" borderId="0" xfId="0" applyNumberFormat="1" applyFont="1"/>
    <xf numFmtId="44" fontId="4" fillId="0" borderId="0" xfId="0" applyNumberFormat="1" applyFont="1" applyAlignment="1">
      <alignment horizontal="center" vertical="center"/>
    </xf>
    <xf numFmtId="0" fontId="1" fillId="6" borderId="0" xfId="0" applyFont="1" applyFill="1" applyAlignment="1">
      <alignment vertical="center"/>
    </xf>
    <xf numFmtId="44" fontId="4" fillId="0" borderId="7" xfId="0" applyNumberFormat="1" applyFont="1" applyBorder="1" applyAlignment="1">
      <alignment horizontal="center" vertical="center"/>
    </xf>
    <xf numFmtId="169" fontId="4" fillId="0" borderId="7" xfId="0" applyNumberFormat="1" applyFont="1" applyBorder="1" applyAlignment="1" applyProtection="1">
      <alignment horizontal="right" vertical="center"/>
      <protection locked="0"/>
    </xf>
    <xf numFmtId="0" fontId="16" fillId="0" borderId="0" xfId="0" applyFont="1" applyProtection="1">
      <protection locked="0"/>
    </xf>
    <xf numFmtId="49" fontId="2" fillId="0" borderId="0" xfId="0" applyNumberFormat="1" applyFont="1" applyAlignment="1">
      <alignment horizontal="center" vertical="center"/>
    </xf>
    <xf numFmtId="0" fontId="22" fillId="0" borderId="6" xfId="4" applyFill="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19" fillId="0" borderId="0" xfId="0" applyFont="1" applyAlignment="1">
      <alignment horizontal="center" vertical="center" wrapText="1"/>
    </xf>
    <xf numFmtId="0" fontId="4" fillId="6" borderId="0" xfId="0" applyFont="1" applyFill="1" applyAlignment="1">
      <alignment horizontal="center" vertical="center"/>
    </xf>
    <xf numFmtId="0" fontId="1" fillId="0" borderId="9" xfId="0" applyFont="1" applyBorder="1" applyAlignment="1" applyProtection="1">
      <alignment horizontal="center" vertical="center"/>
      <protection locked="0"/>
    </xf>
    <xf numFmtId="49" fontId="4" fillId="6" borderId="0" xfId="0" applyNumberFormat="1" applyFont="1" applyFill="1" applyAlignment="1">
      <alignment horizontal="left" vertical="center" wrapText="1"/>
    </xf>
    <xf numFmtId="0" fontId="4" fillId="6" borderId="0" xfId="0" applyFont="1" applyFill="1" applyAlignment="1">
      <alignment horizontal="left" vertical="center"/>
    </xf>
    <xf numFmtId="0" fontId="1" fillId="0" borderId="0" xfId="0" applyFont="1" applyAlignment="1">
      <alignment horizontal="center" vertical="center"/>
    </xf>
    <xf numFmtId="0" fontId="1" fillId="0" borderId="6" xfId="0" applyFont="1" applyBorder="1" applyAlignment="1" applyProtection="1">
      <alignment horizontal="center" vertical="center"/>
      <protection locked="0"/>
    </xf>
    <xf numFmtId="0" fontId="6" fillId="6" borderId="4"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14" xfId="0" applyFont="1" applyFill="1" applyBorder="1" applyAlignment="1">
      <alignment horizontal="center" vertical="center"/>
    </xf>
    <xf numFmtId="0" fontId="4" fillId="0" borderId="0" xfId="0" applyFont="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left" vertical="center"/>
    </xf>
    <xf numFmtId="0" fontId="4" fillId="0" borderId="0" xfId="0" applyFont="1" applyAlignment="1">
      <alignment horizontal="center" vertical="center"/>
    </xf>
    <xf numFmtId="0" fontId="26" fillId="0" borderId="0" xfId="0" applyFont="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center" vertical="center"/>
    </xf>
    <xf numFmtId="0" fontId="0" fillId="0" borderId="6" xfId="0" applyBorder="1" applyAlignment="1">
      <alignment horizontal="center"/>
    </xf>
    <xf numFmtId="0" fontId="0" fillId="0" borderId="9" xfId="0" applyBorder="1" applyAlignment="1">
      <alignment horizontal="center"/>
    </xf>
    <xf numFmtId="167" fontId="1" fillId="0" borderId="9" xfId="0" applyNumberFormat="1" applyFont="1" applyBorder="1" applyAlignment="1">
      <alignment horizontal="center"/>
    </xf>
    <xf numFmtId="0" fontId="1" fillId="4" borderId="9" xfId="0" applyFont="1" applyFill="1" applyBorder="1" applyAlignment="1">
      <alignment horizontal="left"/>
    </xf>
    <xf numFmtId="0" fontId="1" fillId="4" borderId="9" xfId="0" applyFont="1" applyFill="1" applyBorder="1" applyAlignment="1" applyProtection="1">
      <alignment horizontal="left"/>
      <protection locked="0"/>
    </xf>
    <xf numFmtId="0" fontId="1" fillId="0" borderId="9" xfId="0" applyFont="1" applyBorder="1" applyAlignment="1">
      <alignment horizontal="left"/>
    </xf>
    <xf numFmtId="0" fontId="1" fillId="4" borderId="6" xfId="0" applyFont="1" applyFill="1" applyBorder="1" applyAlignment="1" applyProtection="1">
      <alignment horizontal="left"/>
      <protection locked="0"/>
    </xf>
    <xf numFmtId="0" fontId="20" fillId="0" borderId="0" xfId="0" applyFont="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24" fillId="3" borderId="20" xfId="0" applyFont="1" applyFill="1" applyBorder="1" applyAlignment="1">
      <alignment horizontal="center" vertical="center"/>
    </xf>
    <xf numFmtId="0" fontId="24" fillId="3" borderId="15"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23" xfId="0" applyFont="1" applyFill="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center" wrapText="1"/>
    </xf>
    <xf numFmtId="0" fontId="12" fillId="0" borderId="0" xfId="0" applyFont="1" applyAlignment="1">
      <alignment horizontal="center"/>
    </xf>
    <xf numFmtId="0" fontId="7" fillId="0" borderId="0" xfId="0" applyFont="1" applyAlignment="1">
      <alignment horizontal="center"/>
    </xf>
    <xf numFmtId="0" fontId="13" fillId="2" borderId="11" xfId="0" applyFont="1" applyFill="1" applyBorder="1" applyAlignment="1">
      <alignment horizontal="center" vertical="center"/>
    </xf>
    <xf numFmtId="0" fontId="13" fillId="2" borderId="9" xfId="0" applyFont="1" applyFill="1" applyBorder="1" applyAlignment="1">
      <alignment horizontal="center" vertical="center"/>
    </xf>
    <xf numFmtId="0" fontId="1" fillId="0" borderId="0" xfId="0" applyFont="1" applyAlignment="1">
      <alignment horizontal="left" vertical="center" wrapText="1"/>
    </xf>
    <xf numFmtId="164" fontId="4" fillId="0" borderId="0" xfId="0" applyNumberFormat="1" applyFont="1" applyAlignment="1">
      <alignment horizontal="center" vertical="center"/>
    </xf>
    <xf numFmtId="0" fontId="4" fillId="6" borderId="0" xfId="0" applyFont="1" applyFill="1" applyAlignment="1">
      <alignment horizontal="left" vertical="center" wrapText="1"/>
    </xf>
    <xf numFmtId="0" fontId="0" fillId="0" borderId="0" xfId="0" applyAlignment="1">
      <alignment horizontal="left" vertical="center"/>
    </xf>
    <xf numFmtId="0" fontId="0" fillId="0" borderId="21" xfId="0" applyBorder="1" applyAlignment="1">
      <alignment horizontal="left" vertical="center"/>
    </xf>
    <xf numFmtId="0" fontId="4" fillId="6" borderId="0" xfId="0" applyFont="1" applyFill="1" applyAlignment="1">
      <alignment horizontal="right" vertical="center" wrapText="1"/>
    </xf>
    <xf numFmtId="0" fontId="4" fillId="6" borderId="0" xfId="0" applyFont="1" applyFill="1" applyAlignment="1">
      <alignment horizontal="center" vertical="center" wrapText="1"/>
    </xf>
    <xf numFmtId="0" fontId="1" fillId="6" borderId="0" xfId="0" applyFont="1" applyFill="1" applyAlignment="1">
      <alignment horizontal="center" vertical="center"/>
    </xf>
    <xf numFmtId="0" fontId="1" fillId="4" borderId="6" xfId="0" applyFont="1" applyFill="1" applyBorder="1" applyAlignment="1">
      <alignment horizontal="left"/>
    </xf>
    <xf numFmtId="0" fontId="1" fillId="4" borderId="9" xfId="0" applyFont="1" applyFill="1" applyBorder="1" applyAlignment="1">
      <alignment horizontal="center"/>
    </xf>
    <xf numFmtId="0" fontId="4" fillId="0" borderId="0" xfId="0" applyFont="1" applyAlignment="1">
      <alignment horizontal="center" vertical="top"/>
    </xf>
    <xf numFmtId="0" fontId="1" fillId="0" borderId="6" xfId="0" applyFont="1" applyBorder="1" applyAlignment="1">
      <alignment horizontal="left"/>
    </xf>
    <xf numFmtId="0" fontId="1" fillId="4" borderId="9" xfId="0" applyFont="1" applyFill="1" applyBorder="1" applyAlignment="1" applyProtection="1">
      <alignment horizontal="center"/>
      <protection locked="0"/>
    </xf>
    <xf numFmtId="0" fontId="9" fillId="7" borderId="0" xfId="0" applyFont="1" applyFill="1" applyAlignment="1">
      <alignment horizontal="center"/>
    </xf>
    <xf numFmtId="0" fontId="4" fillId="6" borderId="21" xfId="0" applyFont="1" applyFill="1" applyBorder="1" applyAlignment="1">
      <alignment horizontal="left" vertical="center" wrapText="1"/>
    </xf>
    <xf numFmtId="0" fontId="4" fillId="0" borderId="21" xfId="0" applyFont="1" applyBorder="1" applyAlignment="1">
      <alignment horizontal="left" vertical="center"/>
    </xf>
    <xf numFmtId="0" fontId="28" fillId="0" borderId="0" xfId="0" applyFont="1" applyAlignment="1">
      <alignment horizontal="center" vertical="center"/>
    </xf>
    <xf numFmtId="0" fontId="2" fillId="0" borderId="0" xfId="0" applyFont="1" applyAlignment="1">
      <alignment horizontal="center" wrapText="1"/>
    </xf>
    <xf numFmtId="0" fontId="0" fillId="0" borderId="6" xfId="0" applyBorder="1" applyAlignment="1" applyProtection="1">
      <alignment horizontal="center"/>
      <protection locked="0"/>
    </xf>
    <xf numFmtId="0" fontId="0" fillId="0" borderId="6" xfId="0" applyBorder="1" applyProtection="1">
      <protection locked="0"/>
    </xf>
    <xf numFmtId="0" fontId="4" fillId="7" borderId="0" xfId="0" applyFont="1" applyFill="1" applyAlignment="1">
      <alignment horizontal="center"/>
    </xf>
    <xf numFmtId="167" fontId="0" fillId="0" borderId="6" xfId="0" applyNumberFormat="1" applyBorder="1" applyAlignment="1" applyProtection="1">
      <alignment horizontal="center"/>
      <protection locked="0"/>
    </xf>
    <xf numFmtId="0" fontId="18" fillId="0" borderId="0" xfId="0" applyFont="1" applyAlignment="1" applyProtection="1">
      <alignment horizontal="center" vertical="center"/>
      <protection hidden="1"/>
    </xf>
    <xf numFmtId="0" fontId="0" fillId="0" borderId="9" xfId="0" applyBorder="1" applyAlignment="1" applyProtection="1">
      <alignment horizontal="left"/>
      <protection locked="0"/>
    </xf>
    <xf numFmtId="0" fontId="0" fillId="0" borderId="6" xfId="0" applyBorder="1" applyAlignment="1" applyProtection="1">
      <alignment horizontal="left"/>
      <protection locked="0"/>
    </xf>
    <xf numFmtId="0" fontId="1" fillId="0" borderId="9" xfId="0" applyFont="1" applyBorder="1" applyAlignment="1" applyProtection="1">
      <alignment horizontal="left"/>
      <protection locked="0"/>
    </xf>
    <xf numFmtId="0" fontId="10" fillId="0" borderId="9" xfId="0" applyFont="1" applyBorder="1" applyAlignment="1">
      <alignment horizontal="left"/>
    </xf>
    <xf numFmtId="0" fontId="10" fillId="0" borderId="6" xfId="0" applyFont="1" applyBorder="1" applyAlignment="1">
      <alignment horizontal="left"/>
    </xf>
    <xf numFmtId="167" fontId="0" fillId="0" borderId="6" xfId="0" applyNumberFormat="1" applyBorder="1" applyAlignment="1">
      <alignment horizontal="center"/>
    </xf>
    <xf numFmtId="0" fontId="1" fillId="0" borderId="9" xfId="0" applyFont="1" applyBorder="1" applyAlignment="1" applyProtection="1">
      <alignment horizontal="left"/>
      <protection hidden="1"/>
    </xf>
    <xf numFmtId="0" fontId="10" fillId="0" borderId="6" xfId="0" applyFont="1" applyBorder="1" applyAlignment="1">
      <alignment horizontal="center"/>
    </xf>
    <xf numFmtId="0" fontId="3" fillId="0" borderId="0" xfId="0" applyFont="1" applyAlignment="1" applyProtection="1">
      <alignment horizontal="center"/>
      <protection hidden="1"/>
    </xf>
    <xf numFmtId="1" fontId="0" fillId="0" borderId="3" xfId="0" applyNumberFormat="1" applyBorder="1" applyAlignment="1">
      <alignment horizontal="center" vertical="center"/>
    </xf>
    <xf numFmtId="1" fontId="0" fillId="0" borderId="28" xfId="0" applyNumberFormat="1" applyBorder="1" applyAlignment="1">
      <alignment horizontal="center" vertical="center"/>
    </xf>
    <xf numFmtId="1" fontId="0" fillId="0" borderId="29" xfId="0" applyNumberFormat="1" applyBorder="1" applyAlignment="1">
      <alignment horizontal="center" vertical="center"/>
    </xf>
    <xf numFmtId="1" fontId="0" fillId="0" borderId="12" xfId="0" applyNumberFormat="1"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1" fontId="0" fillId="0" borderId="2" xfId="0" applyNumberFormat="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4" fillId="0" borderId="0" xfId="0" applyFont="1" applyAlignment="1">
      <alignment horizontal="right"/>
    </xf>
    <xf numFmtId="0" fontId="4" fillId="7" borderId="0" xfId="0" applyFont="1" applyFill="1" applyAlignment="1" applyProtection="1">
      <alignment horizontal="center"/>
      <protection hidden="1"/>
    </xf>
    <xf numFmtId="0" fontId="0" fillId="0" borderId="0" xfId="0" applyAlignment="1" applyProtection="1">
      <alignment horizontal="left" vertical="center" wrapText="1"/>
      <protection hidden="1"/>
    </xf>
    <xf numFmtId="0" fontId="0" fillId="0" borderId="0" xfId="0" applyAlignment="1">
      <alignment horizontal="left" vertical="center" wrapText="1"/>
    </xf>
    <xf numFmtId="0" fontId="6" fillId="7" borderId="0" xfId="0" applyFont="1" applyFill="1" applyAlignment="1" applyProtection="1">
      <alignment horizontal="center" vertical="center"/>
      <protection hidden="1"/>
    </xf>
    <xf numFmtId="0" fontId="5" fillId="0" borderId="12" xfId="0" applyFont="1" applyBorder="1" applyAlignment="1" applyProtection="1">
      <alignment horizontal="left" vertical="center" wrapText="1"/>
      <protection hidden="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5" fillId="0" borderId="2" xfId="0" applyFont="1" applyBorder="1" applyAlignment="1" applyProtection="1">
      <alignment horizontal="left" vertical="center" wrapText="1"/>
      <protection hidden="1"/>
    </xf>
    <xf numFmtId="0" fontId="0" fillId="0" borderId="9" xfId="0" applyBorder="1" applyAlignment="1">
      <alignment horizontal="left" vertical="center" wrapText="1"/>
    </xf>
    <xf numFmtId="0" fontId="0" fillId="0" borderId="13" xfId="0" applyBorder="1" applyAlignment="1">
      <alignment horizontal="left" vertical="center" wrapText="1"/>
    </xf>
    <xf numFmtId="0" fontId="8" fillId="0" borderId="2"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0" fillId="0" borderId="28" xfId="0" applyBorder="1" applyAlignment="1">
      <alignment horizontal="left" vertical="center" wrapText="1"/>
    </xf>
    <xf numFmtId="0" fontId="0" fillId="0" borderId="29" xfId="0" applyBorder="1" applyAlignment="1">
      <alignment horizontal="left" vertical="center" wrapText="1"/>
    </xf>
    <xf numFmtId="1" fontId="0" fillId="0" borderId="12" xfId="0" applyNumberFormat="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4" fillId="2" borderId="4" xfId="0" applyFont="1" applyFill="1" applyBorder="1" applyAlignment="1" applyProtection="1">
      <alignment horizontal="center" vertical="center"/>
      <protection hidden="1"/>
    </xf>
    <xf numFmtId="0" fontId="0" fillId="2" borderId="5" xfId="0" applyFill="1" applyBorder="1" applyAlignment="1">
      <alignment vertical="center"/>
    </xf>
    <xf numFmtId="0" fontId="0" fillId="2" borderId="14" xfId="0" applyFill="1" applyBorder="1" applyAlignment="1">
      <alignment vertical="center"/>
    </xf>
    <xf numFmtId="0" fontId="0" fillId="2" borderId="5" xfId="0" applyFill="1" applyBorder="1" applyAlignment="1">
      <alignment horizontal="center" vertical="center"/>
    </xf>
    <xf numFmtId="0" fontId="0" fillId="2" borderId="14" xfId="0" applyFill="1" applyBorder="1" applyAlignment="1">
      <alignment horizontal="center" vertical="center"/>
    </xf>
    <xf numFmtId="1" fontId="0" fillId="0" borderId="2"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4" fillId="6" borderId="0" xfId="0" applyFont="1" applyFill="1" applyAlignment="1">
      <alignment horizontal="center"/>
    </xf>
    <xf numFmtId="44" fontId="4" fillId="0" borderId="4" xfId="0" applyNumberFormat="1" applyFont="1" applyBorder="1" applyAlignment="1">
      <alignment horizontal="center"/>
    </xf>
    <xf numFmtId="44" fontId="4" fillId="0" borderId="14" xfId="0" applyNumberFormat="1" applyFont="1" applyBorder="1" applyAlignment="1">
      <alignment horizontal="center"/>
    </xf>
    <xf numFmtId="44" fontId="0" fillId="0" borderId="0" xfId="0" applyNumberFormat="1" applyAlignment="1">
      <alignment horizontal="center"/>
    </xf>
    <xf numFmtId="0" fontId="0" fillId="0" borderId="6" xfId="0" applyBorder="1" applyAlignment="1">
      <alignment horizontal="left"/>
    </xf>
    <xf numFmtId="0" fontId="18" fillId="0" borderId="0" xfId="0" applyFont="1" applyAlignment="1">
      <alignment horizontal="center" vertical="center"/>
    </xf>
    <xf numFmtId="168" fontId="4" fillId="0" borderId="4" xfId="0" applyNumberFormat="1" applyFont="1" applyBorder="1" applyAlignment="1">
      <alignment horizontal="center"/>
    </xf>
    <xf numFmtId="168" fontId="4" fillId="0" borderId="14" xfId="0" applyNumberFormat="1" applyFont="1" applyBorder="1" applyAlignment="1">
      <alignment horizontal="center"/>
    </xf>
    <xf numFmtId="168" fontId="0" fillId="0" borderId="0" xfId="0" applyNumberFormat="1" applyAlignment="1">
      <alignment horizontal="center"/>
    </xf>
    <xf numFmtId="168" fontId="0" fillId="0" borderId="6" xfId="0" applyNumberFormat="1" applyBorder="1" applyAlignment="1">
      <alignment horizontal="center"/>
    </xf>
    <xf numFmtId="44" fontId="0" fillId="0" borderId="6" xfId="0" applyNumberFormat="1" applyBorder="1" applyAlignment="1">
      <alignment horizontal="center"/>
    </xf>
  </cellXfs>
  <cellStyles count="6">
    <cellStyle name="Currency" xfId="1" builtinId="4"/>
    <cellStyle name="Hyperlink" xfId="4" builtinId="8"/>
    <cellStyle name="Hyperlink 2" xfId="5" xr:uid="{00000000-0005-0000-0000-000002000000}"/>
    <cellStyle name="Normal" xfId="0" builtinId="0"/>
    <cellStyle name="Normal 2" xfId="3" xr:uid="{00000000-0005-0000-0000-000004000000}"/>
    <cellStyle name="Percent" xfId="2" builtinId="5"/>
  </cellStyles>
  <dxfs count="0"/>
  <tableStyles count="0" defaultTableStyle="TableStyleMedium9" defaultPivotStyle="PivotStyleLight16"/>
  <colors>
    <mruColors>
      <color rgb="FF339966"/>
      <color rgb="FFFFFF99"/>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212725</xdr:colOff>
      <xdr:row>2</xdr:row>
      <xdr:rowOff>15875</xdr:rowOff>
    </xdr:from>
    <xdr:to>
      <xdr:col>4</xdr:col>
      <xdr:colOff>810142</xdr:colOff>
      <xdr:row>10</xdr:row>
      <xdr:rowOff>155959</xdr:rowOff>
    </xdr:to>
    <xdr:pic>
      <xdr:nvPicPr>
        <xdr:cNvPr id="3" name="Picture 2" descr="TDOT 2011Shadow.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27100" y="333375"/>
          <a:ext cx="4216917" cy="1410084"/>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9525</xdr:rowOff>
    </xdr:from>
    <xdr:to>
      <xdr:col>1</xdr:col>
      <xdr:colOff>444643</xdr:colOff>
      <xdr:row>3</xdr:row>
      <xdr:rowOff>25400</xdr:rowOff>
    </xdr:to>
    <xdr:pic>
      <xdr:nvPicPr>
        <xdr:cNvPr id="16393" name="Picture 2" descr="TDOT 2011Shadow.png">
          <a:extLst>
            <a:ext uri="{FF2B5EF4-FFF2-40B4-BE49-F238E27FC236}">
              <a16:creationId xmlns:a16="http://schemas.microsoft.com/office/drawing/2014/main" id="{00000000-0008-0000-0100-0000094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9525"/>
          <a:ext cx="2457592"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0</xdr:rowOff>
    </xdr:from>
    <xdr:to>
      <xdr:col>1</xdr:col>
      <xdr:colOff>866775</xdr:colOff>
      <xdr:row>0</xdr:row>
      <xdr:rowOff>0</xdr:rowOff>
    </xdr:to>
    <xdr:pic>
      <xdr:nvPicPr>
        <xdr:cNvPr id="5206" name="Picture 1" descr="New TDOT Logo">
          <a:extLst>
            <a:ext uri="{FF2B5EF4-FFF2-40B4-BE49-F238E27FC236}">
              <a16:creationId xmlns:a16="http://schemas.microsoft.com/office/drawing/2014/main" id="{00000000-0008-0000-0200-000056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981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0</xdr:row>
      <xdr:rowOff>0</xdr:rowOff>
    </xdr:from>
    <xdr:to>
      <xdr:col>1</xdr:col>
      <xdr:colOff>866775</xdr:colOff>
      <xdr:row>0</xdr:row>
      <xdr:rowOff>0</xdr:rowOff>
    </xdr:to>
    <xdr:pic>
      <xdr:nvPicPr>
        <xdr:cNvPr id="5207" name="Picture 3" descr="New TDOT Logo">
          <a:extLst>
            <a:ext uri="{FF2B5EF4-FFF2-40B4-BE49-F238E27FC236}">
              <a16:creationId xmlns:a16="http://schemas.microsoft.com/office/drawing/2014/main" id="{00000000-0008-0000-0200-000057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981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19050</xdr:rowOff>
    </xdr:from>
    <xdr:to>
      <xdr:col>3</xdr:col>
      <xdr:colOff>171451</xdr:colOff>
      <xdr:row>3</xdr:row>
      <xdr:rowOff>149225</xdr:rowOff>
    </xdr:to>
    <xdr:pic>
      <xdr:nvPicPr>
        <xdr:cNvPr id="5208" name="Picture 5" descr="TDOT 2011Shadow.png">
          <a:extLst>
            <a:ext uri="{FF2B5EF4-FFF2-40B4-BE49-F238E27FC236}">
              <a16:creationId xmlns:a16="http://schemas.microsoft.com/office/drawing/2014/main" id="{00000000-0008-0000-0200-0000581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0" y="19050"/>
          <a:ext cx="1990726"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74</xdr:row>
      <xdr:rowOff>0</xdr:rowOff>
    </xdr:from>
    <xdr:to>
      <xdr:col>3</xdr:col>
      <xdr:colOff>512267</xdr:colOff>
      <xdr:row>76</xdr:row>
      <xdr:rowOff>11632</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stretch>
          <a:fillRect/>
        </a:stretch>
      </xdr:blipFill>
      <xdr:spPr>
        <a:xfrm>
          <a:off x="180975" y="12801600"/>
          <a:ext cx="2341067" cy="8657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374721</xdr:colOff>
      <xdr:row>3</xdr:row>
      <xdr:rowOff>114300</xdr:rowOff>
    </xdr:to>
    <xdr:pic>
      <xdr:nvPicPr>
        <xdr:cNvPr id="3099" name="Picture 2" descr="TDOT 2011Shadow.png">
          <a:extLst>
            <a:ext uri="{FF2B5EF4-FFF2-40B4-BE49-F238E27FC236}">
              <a16:creationId xmlns:a16="http://schemas.microsoft.com/office/drawing/2014/main" id="{00000000-0008-0000-0300-00001B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171774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19050</xdr:colOff>
          <xdr:row>12</xdr:row>
          <xdr:rowOff>152400</xdr:rowOff>
        </xdr:from>
        <xdr:to>
          <xdr:col>2</xdr:col>
          <xdr:colOff>95250</xdr:colOff>
          <xdr:row>14</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152400</xdr:rowOff>
        </xdr:from>
        <xdr:to>
          <xdr:col>4</xdr:col>
          <xdr:colOff>76200</xdr:colOff>
          <xdr:row>14</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12</xdr:row>
          <xdr:rowOff>152400</xdr:rowOff>
        </xdr:from>
        <xdr:to>
          <xdr:col>6</xdr:col>
          <xdr:colOff>66675</xdr:colOff>
          <xdr:row>14</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12</xdr:row>
          <xdr:rowOff>152400</xdr:rowOff>
        </xdr:from>
        <xdr:to>
          <xdr:col>8</xdr:col>
          <xdr:colOff>57150</xdr:colOff>
          <xdr:row>14</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819150</xdr:colOff>
          <xdr:row>12</xdr:row>
          <xdr:rowOff>152400</xdr:rowOff>
        </xdr:from>
        <xdr:to>
          <xdr:col>10</xdr:col>
          <xdr:colOff>47625</xdr:colOff>
          <xdr:row>14</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57150</xdr:rowOff>
        </xdr:from>
        <xdr:to>
          <xdr:col>2</xdr:col>
          <xdr:colOff>85725</xdr:colOff>
          <xdr:row>16</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57150</xdr:rowOff>
        </xdr:from>
        <xdr:to>
          <xdr:col>4</xdr:col>
          <xdr:colOff>76200</xdr:colOff>
          <xdr:row>16</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14</xdr:row>
          <xdr:rowOff>57150</xdr:rowOff>
        </xdr:from>
        <xdr:to>
          <xdr:col>6</xdr:col>
          <xdr:colOff>66675</xdr:colOff>
          <xdr:row>16</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57"/>
  </sheetPr>
  <dimension ref="A14:F60"/>
  <sheetViews>
    <sheetView showGridLines="0" tabSelected="1" topLeftCell="A46" zoomScaleNormal="100" zoomScaleSheetLayoutView="100" workbookViewId="0">
      <selection activeCell="C19" sqref="C19:E19"/>
    </sheetView>
  </sheetViews>
  <sheetFormatPr defaultColWidth="9.140625" defaultRowHeight="12.75" x14ac:dyDescent="0.2"/>
  <cols>
    <col min="1" max="1" width="10.7109375" style="5" customWidth="1"/>
    <col min="2" max="2" width="18.7109375" style="5" customWidth="1"/>
    <col min="3" max="3" width="24.7109375" style="5" customWidth="1"/>
    <col min="4" max="4" width="10.7109375" style="5" customWidth="1"/>
    <col min="5" max="5" width="14.7109375" style="5" customWidth="1"/>
    <col min="6" max="6" width="10.7109375" style="5" customWidth="1"/>
    <col min="7" max="16384" width="9.140625" style="5"/>
  </cols>
  <sheetData>
    <row r="14" spans="1:6" ht="60" customHeight="1" x14ac:dyDescent="0.2">
      <c r="A14" s="211" t="s">
        <v>132</v>
      </c>
      <c r="B14" s="211"/>
      <c r="C14" s="211"/>
      <c r="D14" s="211"/>
      <c r="E14" s="211"/>
      <c r="F14" s="211"/>
    </row>
    <row r="15" spans="1:6" ht="15" customHeight="1" x14ac:dyDescent="0.2">
      <c r="A15" s="148"/>
      <c r="B15" s="148"/>
      <c r="C15" s="148"/>
      <c r="D15" s="148"/>
      <c r="E15" s="148"/>
    </row>
    <row r="16" spans="1:6" ht="15" customHeight="1" thickBot="1" x14ac:dyDescent="0.25"/>
    <row r="17" spans="2:5" s="40" customFormat="1" ht="15" customHeight="1" thickBot="1" x14ac:dyDescent="0.25">
      <c r="B17" s="208" t="s">
        <v>133</v>
      </c>
      <c r="C17" s="209"/>
      <c r="D17" s="209"/>
      <c r="E17" s="210"/>
    </row>
    <row r="18" spans="2:5" s="40" customFormat="1" ht="6" customHeight="1" x14ac:dyDescent="0.2">
      <c r="B18" s="21"/>
    </row>
    <row r="19" spans="2:5" s="40" customFormat="1" ht="15" customHeight="1" x14ac:dyDescent="0.2">
      <c r="B19" s="21" t="s">
        <v>2</v>
      </c>
      <c r="C19" s="207"/>
      <c r="D19" s="207"/>
      <c r="E19" s="207"/>
    </row>
    <row r="20" spans="2:5" s="40" customFormat="1" ht="6" customHeight="1" x14ac:dyDescent="0.2">
      <c r="B20" s="21"/>
      <c r="C20" s="149"/>
      <c r="D20" s="149"/>
    </row>
    <row r="21" spans="2:5" s="40" customFormat="1" ht="15" customHeight="1" x14ac:dyDescent="0.2">
      <c r="B21" s="21" t="s">
        <v>134</v>
      </c>
      <c r="C21" s="207"/>
      <c r="D21" s="207"/>
      <c r="E21" s="207"/>
    </row>
    <row r="22" spans="2:5" s="40" customFormat="1" ht="6" customHeight="1" x14ac:dyDescent="0.2">
      <c r="B22" s="21"/>
      <c r="C22" s="150"/>
      <c r="D22" s="150"/>
      <c r="E22" s="150"/>
    </row>
    <row r="23" spans="2:5" s="40" customFormat="1" ht="15" customHeight="1" x14ac:dyDescent="0.2">
      <c r="B23" s="21" t="s">
        <v>55</v>
      </c>
      <c r="C23" s="114"/>
      <c r="D23" s="37" t="s">
        <v>143</v>
      </c>
      <c r="E23" s="115"/>
    </row>
    <row r="24" spans="2:5" s="40" customFormat="1" ht="6" customHeight="1" x14ac:dyDescent="0.2">
      <c r="B24" s="21"/>
      <c r="C24" s="149"/>
      <c r="D24" s="149"/>
    </row>
    <row r="25" spans="2:5" s="40" customFormat="1" ht="15" customHeight="1" x14ac:dyDescent="0.2">
      <c r="B25" s="21" t="s">
        <v>3</v>
      </c>
      <c r="C25" s="114"/>
      <c r="D25" s="37" t="s">
        <v>196</v>
      </c>
      <c r="E25" s="180"/>
    </row>
    <row r="26" spans="2:5" s="40" customFormat="1" ht="6" customHeight="1" x14ac:dyDescent="0.2">
      <c r="B26" s="21"/>
      <c r="C26" s="149"/>
      <c r="D26" s="149"/>
    </row>
    <row r="27" spans="2:5" s="40" customFormat="1" ht="15" customHeight="1" x14ac:dyDescent="0.2">
      <c r="B27" s="21" t="s">
        <v>135</v>
      </c>
      <c r="C27" s="207"/>
      <c r="D27" s="207"/>
      <c r="E27" s="207"/>
    </row>
    <row r="28" spans="2:5" s="40" customFormat="1" ht="6" customHeight="1" x14ac:dyDescent="0.2"/>
    <row r="29" spans="2:5" s="40" customFormat="1" ht="15" customHeight="1" x14ac:dyDescent="0.2">
      <c r="B29" s="21" t="s">
        <v>59</v>
      </c>
      <c r="C29" s="206"/>
      <c r="D29" s="207"/>
      <c r="E29" s="207"/>
    </row>
    <row r="30" spans="2:5" s="40" customFormat="1" ht="15" customHeight="1" thickBot="1" x14ac:dyDescent="0.25"/>
    <row r="31" spans="2:5" s="40" customFormat="1" ht="15" customHeight="1" thickBot="1" x14ac:dyDescent="0.25">
      <c r="B31" s="208" t="s">
        <v>140</v>
      </c>
      <c r="C31" s="209"/>
      <c r="D31" s="209"/>
      <c r="E31" s="210"/>
    </row>
    <row r="32" spans="2:5" s="40" customFormat="1" ht="6" customHeight="1" x14ac:dyDescent="0.2">
      <c r="B32" s="21"/>
    </row>
    <row r="33" spans="2:5" s="40" customFormat="1" ht="15" customHeight="1" x14ac:dyDescent="0.2">
      <c r="B33" s="21" t="s">
        <v>141</v>
      </c>
      <c r="C33" s="207"/>
      <c r="D33" s="207"/>
      <c r="E33" s="207"/>
    </row>
    <row r="34" spans="2:5" s="40" customFormat="1" ht="6" customHeight="1" x14ac:dyDescent="0.2">
      <c r="B34" s="21"/>
      <c r="C34" s="149"/>
      <c r="D34" s="149"/>
    </row>
    <row r="35" spans="2:5" s="40" customFormat="1" ht="15" customHeight="1" x14ac:dyDescent="0.2">
      <c r="B35" s="21" t="s">
        <v>142</v>
      </c>
      <c r="C35" s="207"/>
      <c r="D35" s="207"/>
      <c r="E35" s="207"/>
    </row>
    <row r="36" spans="2:5" s="40" customFormat="1" ht="6" customHeight="1" x14ac:dyDescent="0.2">
      <c r="B36" s="21"/>
      <c r="C36" s="150"/>
      <c r="D36" s="37"/>
    </row>
    <row r="37" spans="2:5" s="40" customFormat="1" ht="15" customHeight="1" x14ac:dyDescent="0.2">
      <c r="B37" s="21" t="s">
        <v>55</v>
      </c>
      <c r="C37" s="114"/>
      <c r="D37" s="37" t="s">
        <v>143</v>
      </c>
      <c r="E37" s="115"/>
    </row>
    <row r="38" spans="2:5" s="40" customFormat="1" ht="6" customHeight="1" x14ac:dyDescent="0.2">
      <c r="B38" s="21"/>
      <c r="C38" s="149"/>
      <c r="D38" s="149"/>
    </row>
    <row r="39" spans="2:5" s="40" customFormat="1" ht="15" customHeight="1" x14ac:dyDescent="0.2">
      <c r="B39" s="21" t="s">
        <v>3</v>
      </c>
      <c r="C39" s="114"/>
      <c r="D39" s="37" t="s">
        <v>196</v>
      </c>
      <c r="E39" s="180"/>
    </row>
    <row r="40" spans="2:5" s="40" customFormat="1" ht="6" customHeight="1" x14ac:dyDescent="0.2">
      <c r="B40" s="21"/>
      <c r="C40" s="149"/>
      <c r="D40" s="149"/>
    </row>
    <row r="41" spans="2:5" s="40" customFormat="1" ht="15" customHeight="1" x14ac:dyDescent="0.2">
      <c r="B41" s="21" t="s">
        <v>135</v>
      </c>
      <c r="C41" s="207"/>
      <c r="D41" s="207"/>
      <c r="E41" s="207"/>
    </row>
    <row r="42" spans="2:5" s="40" customFormat="1" ht="6" customHeight="1" x14ac:dyDescent="0.2"/>
    <row r="43" spans="2:5" s="40" customFormat="1" ht="15" customHeight="1" x14ac:dyDescent="0.2">
      <c r="B43" s="21" t="s">
        <v>59</v>
      </c>
      <c r="C43" s="206"/>
      <c r="D43" s="207"/>
      <c r="E43" s="207"/>
    </row>
    <row r="44" spans="2:5" s="40" customFormat="1" ht="15" customHeight="1" thickBot="1" x14ac:dyDescent="0.25"/>
    <row r="45" spans="2:5" s="40" customFormat="1" ht="15" customHeight="1" thickBot="1" x14ac:dyDescent="0.25">
      <c r="B45" s="208" t="s">
        <v>136</v>
      </c>
      <c r="C45" s="209"/>
      <c r="D45" s="209"/>
      <c r="E45" s="210"/>
    </row>
    <row r="46" spans="2:5" s="40" customFormat="1" ht="6" customHeight="1" x14ac:dyDescent="0.2">
      <c r="B46" s="21"/>
    </row>
    <row r="47" spans="2:5" s="40" customFormat="1" ht="15" customHeight="1" x14ac:dyDescent="0.2">
      <c r="B47" s="21" t="s">
        <v>137</v>
      </c>
      <c r="C47" s="207"/>
      <c r="D47" s="207"/>
      <c r="E47" s="207"/>
    </row>
    <row r="48" spans="2:5" s="40" customFormat="1" ht="6" customHeight="1" x14ac:dyDescent="0.2">
      <c r="B48" s="21"/>
      <c r="C48" s="149"/>
      <c r="D48" s="149"/>
    </row>
    <row r="49" spans="1:6" s="40" customFormat="1" ht="15" customHeight="1" x14ac:dyDescent="0.2">
      <c r="B49" s="21" t="s">
        <v>138</v>
      </c>
      <c r="C49" s="207"/>
      <c r="D49" s="207"/>
      <c r="E49" s="207"/>
    </row>
    <row r="50" spans="1:6" s="40" customFormat="1" ht="6" customHeight="1" x14ac:dyDescent="0.2">
      <c r="B50" s="21"/>
      <c r="C50" s="149"/>
      <c r="D50" s="149"/>
    </row>
    <row r="51" spans="1:6" s="40" customFormat="1" ht="15" customHeight="1" x14ac:dyDescent="0.2">
      <c r="B51" s="21" t="s">
        <v>139</v>
      </c>
      <c r="C51" s="207"/>
      <c r="D51" s="207"/>
      <c r="E51" s="207"/>
    </row>
    <row r="52" spans="1:6" s="40" customFormat="1" ht="6" customHeight="1" x14ac:dyDescent="0.2">
      <c r="B52" s="21"/>
      <c r="C52" s="149"/>
      <c r="D52" s="149"/>
    </row>
    <row r="53" spans="1:6" s="40" customFormat="1" ht="15" customHeight="1" x14ac:dyDescent="0.2">
      <c r="B53" s="21" t="s">
        <v>94</v>
      </c>
      <c r="C53" s="207"/>
      <c r="D53" s="207"/>
      <c r="E53" s="207"/>
    </row>
    <row r="54" spans="1:6" ht="6" customHeight="1" x14ac:dyDescent="0.2"/>
    <row r="55" spans="1:6" ht="15" customHeight="1" x14ac:dyDescent="0.2">
      <c r="B55" s="20" t="s">
        <v>194</v>
      </c>
      <c r="C55" s="114"/>
    </row>
    <row r="56" spans="1:6" ht="15" customHeight="1" x14ac:dyDescent="0.2"/>
    <row r="57" spans="1:6" ht="15" customHeight="1" x14ac:dyDescent="0.2"/>
    <row r="58" spans="1:6" ht="15" customHeight="1" x14ac:dyDescent="0.2"/>
    <row r="59" spans="1:6" ht="15" customHeight="1" x14ac:dyDescent="0.2"/>
    <row r="60" spans="1:6" ht="15" customHeight="1" x14ac:dyDescent="0.2">
      <c r="A60" s="205" t="s">
        <v>257</v>
      </c>
      <c r="B60" s="205"/>
      <c r="C60" s="205"/>
      <c r="D60" s="205"/>
      <c r="E60" s="205"/>
      <c r="F60" s="205"/>
    </row>
  </sheetData>
  <sheetProtection algorithmName="SHA-512" hashValue="3qiJhPJWLj1WRVBVD//djrG63MZYXmQJXjGPyGhQoWMsaRUMUdMy69fx4EeYfcsXv40gBvnY2TxwvEGAdn4T9w==" saltValue="FCCJrSmmL+BnB3cSl0l8PQ==" spinCount="100000" sheet="1" selectLockedCells="1"/>
  <mergeCells count="17">
    <mergeCell ref="A14:F14"/>
    <mergeCell ref="C19:E19"/>
    <mergeCell ref="C21:E21"/>
    <mergeCell ref="B17:E17"/>
    <mergeCell ref="C27:E27"/>
    <mergeCell ref="C29:E29"/>
    <mergeCell ref="C35:E35"/>
    <mergeCell ref="C41:E41"/>
    <mergeCell ref="C33:E33"/>
    <mergeCell ref="B31:E31"/>
    <mergeCell ref="A60:F60"/>
    <mergeCell ref="C43:E43"/>
    <mergeCell ref="C47:E47"/>
    <mergeCell ref="C49:E49"/>
    <mergeCell ref="C51:E51"/>
    <mergeCell ref="C53:E53"/>
    <mergeCell ref="B45:E45"/>
  </mergeCells>
  <printOptions horizontalCentered="1"/>
  <pageMargins left="0.47" right="0.45" top="0.31" bottom="0.5" header="0.31" footer="0.5"/>
  <pageSetup scale="94" orientation="portrait" r:id="rId1"/>
  <headerFooter alignWithMargins="0"/>
  <rowBreaks count="1" manualBreakCount="1">
    <brk id="62" max="16383"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7"/>
    <pageSetUpPr fitToPage="1"/>
  </sheetPr>
  <dimension ref="A1:J96"/>
  <sheetViews>
    <sheetView zoomScaleNormal="100" zoomScalePageLayoutView="75" workbookViewId="0">
      <selection activeCell="H26" sqref="H26"/>
    </sheetView>
  </sheetViews>
  <sheetFormatPr defaultColWidth="9.140625" defaultRowHeight="12.75" x14ac:dyDescent="0.2"/>
  <cols>
    <col min="1" max="1" width="30.7109375" style="20" customWidth="1"/>
    <col min="2" max="2" width="12.7109375" style="20" customWidth="1"/>
    <col min="3" max="3" width="3.7109375" style="20" customWidth="1"/>
    <col min="4" max="4" width="12.7109375" style="20" customWidth="1"/>
    <col min="5" max="5" width="3.7109375" style="20" customWidth="1"/>
    <col min="6" max="6" width="18.7109375" style="20" customWidth="1"/>
    <col min="7" max="7" width="3.7109375" style="20" customWidth="1"/>
    <col min="8" max="8" width="12.7109375" style="20" customWidth="1"/>
    <col min="9" max="9" width="3.7109375" style="20" customWidth="1"/>
    <col min="10" max="10" width="18.7109375" style="20" customWidth="1"/>
    <col min="11" max="16384" width="9.140625" style="20"/>
  </cols>
  <sheetData>
    <row r="1" spans="1:10" s="21" customFormat="1" ht="36" customHeight="1" x14ac:dyDescent="0.2">
      <c r="B1" s="225" t="s">
        <v>128</v>
      </c>
      <c r="C1" s="225"/>
      <c r="D1" s="225"/>
      <c r="E1" s="225"/>
      <c r="F1" s="225"/>
      <c r="G1" s="225"/>
      <c r="H1" s="225"/>
      <c r="I1" s="225"/>
      <c r="J1" s="225"/>
    </row>
    <row r="2" spans="1:10" s="21" customFormat="1" ht="24" customHeight="1" x14ac:dyDescent="0.2">
      <c r="B2" s="225"/>
      <c r="C2" s="225"/>
      <c r="D2" s="225"/>
      <c r="E2" s="225"/>
      <c r="F2" s="225"/>
      <c r="G2" s="225"/>
      <c r="H2" s="225"/>
      <c r="I2" s="225"/>
      <c r="J2" s="225"/>
    </row>
    <row r="3" spans="1:10" s="21" customFormat="1" ht="6" customHeight="1" x14ac:dyDescent="0.2"/>
    <row r="4" spans="1:10" s="21" customFormat="1" ht="15.75" customHeight="1" x14ac:dyDescent="0.2">
      <c r="A4" s="69" t="s">
        <v>93</v>
      </c>
      <c r="B4" s="222" t="str">
        <f>T('Title Sheet'!C49)</f>
        <v/>
      </c>
      <c r="C4" s="222"/>
      <c r="D4" s="117" t="str">
        <f>T('Title Sheet'!C51)</f>
        <v/>
      </c>
      <c r="F4" s="221" t="s">
        <v>94</v>
      </c>
      <c r="G4" s="221"/>
      <c r="H4" s="222" t="str">
        <f>T('Title Sheet'!C53)</f>
        <v/>
      </c>
      <c r="I4" s="222"/>
      <c r="J4" s="222"/>
    </row>
    <row r="5" spans="1:10" s="21" customFormat="1" ht="4.5" customHeight="1" x14ac:dyDescent="0.2"/>
    <row r="6" spans="1:10" s="21" customFormat="1" ht="15.75" customHeight="1" x14ac:dyDescent="0.2">
      <c r="A6" s="69" t="s">
        <v>57</v>
      </c>
      <c r="D6" s="37"/>
      <c r="E6" s="37"/>
      <c r="F6" s="69" t="s">
        <v>58</v>
      </c>
    </row>
    <row r="7" spans="1:10" s="21" customFormat="1" ht="15.75" customHeight="1" x14ac:dyDescent="0.2">
      <c r="A7" s="222" t="str">
        <f>T('Title Sheet'!C19)</f>
        <v/>
      </c>
      <c r="B7" s="222"/>
      <c r="C7" s="222"/>
      <c r="D7" s="222"/>
      <c r="F7" s="222" t="str">
        <f>T('Title Sheet'!C33)</f>
        <v/>
      </c>
      <c r="G7" s="222"/>
      <c r="H7" s="222"/>
      <c r="I7" s="222"/>
      <c r="J7" s="222"/>
    </row>
    <row r="8" spans="1:10" s="21" customFormat="1" ht="15.75" customHeight="1" x14ac:dyDescent="0.2">
      <c r="A8" s="226" t="str">
        <f>T('Title Sheet'!C21)</f>
        <v/>
      </c>
      <c r="B8" s="226"/>
      <c r="C8" s="226"/>
      <c r="D8" s="226"/>
      <c r="F8" s="226" t="str">
        <f>T('Title Sheet'!C35)</f>
        <v/>
      </c>
      <c r="G8" s="226"/>
      <c r="H8" s="226"/>
      <c r="I8" s="226"/>
      <c r="J8" s="226"/>
    </row>
    <row r="9" spans="1:10" s="21" customFormat="1" ht="15.75" customHeight="1" x14ac:dyDescent="0.2">
      <c r="A9" s="119" t="str">
        <f>T('Title Sheet'!C23)</f>
        <v/>
      </c>
      <c r="B9" s="119"/>
      <c r="C9" s="227">
        <f>'Title Sheet'!E23</f>
        <v>0</v>
      </c>
      <c r="D9" s="227"/>
      <c r="F9" s="119" t="str">
        <f>T('Title Sheet'!C37)</f>
        <v/>
      </c>
      <c r="G9" s="119"/>
      <c r="H9" s="119"/>
      <c r="I9" s="119"/>
      <c r="J9" s="169">
        <f>'Title Sheet'!E37</f>
        <v>0</v>
      </c>
    </row>
    <row r="10" spans="1:10" s="21" customFormat="1" ht="6" customHeight="1" x14ac:dyDescent="0.2"/>
    <row r="11" spans="1:10" s="21" customFormat="1" ht="15" customHeight="1" thickBot="1" x14ac:dyDescent="0.25"/>
    <row r="12" spans="1:10" s="21" customFormat="1" ht="18" customHeight="1" thickBot="1" x14ac:dyDescent="0.25">
      <c r="A12" s="218" t="s">
        <v>127</v>
      </c>
      <c r="B12" s="219"/>
      <c r="C12" s="219"/>
      <c r="D12" s="219"/>
      <c r="E12" s="219"/>
      <c r="F12" s="219"/>
      <c r="G12" s="219"/>
      <c r="H12" s="219"/>
      <c r="I12" s="219"/>
      <c r="J12" s="219"/>
    </row>
    <row r="13" spans="1:10" s="21" customFormat="1" ht="15" customHeight="1" thickBot="1" x14ac:dyDescent="0.25"/>
    <row r="14" spans="1:10" s="21" customFormat="1" ht="15" customHeight="1" thickBot="1" x14ac:dyDescent="0.25">
      <c r="A14" s="69" t="s">
        <v>95</v>
      </c>
      <c r="C14" s="120"/>
      <c r="D14" s="121" t="s">
        <v>78</v>
      </c>
      <c r="G14" s="122" t="s">
        <v>195</v>
      </c>
      <c r="H14" s="121" t="s">
        <v>190</v>
      </c>
    </row>
    <row r="15" spans="1:10" s="21" customFormat="1" ht="8.1" customHeight="1" x14ac:dyDescent="0.2">
      <c r="A15" s="77"/>
      <c r="E15" s="77"/>
      <c r="F15" s="223"/>
      <c r="G15" s="223"/>
    </row>
    <row r="16" spans="1:10" s="21" customFormat="1" ht="15" customHeight="1" x14ac:dyDescent="0.2">
      <c r="A16" s="107" t="s">
        <v>144</v>
      </c>
      <c r="B16" s="154"/>
      <c r="C16" s="20"/>
      <c r="D16" s="212" t="s">
        <v>154</v>
      </c>
      <c r="E16" s="212"/>
      <c r="F16" s="212"/>
      <c r="G16" s="77"/>
      <c r="H16" s="212" t="s">
        <v>155</v>
      </c>
      <c r="I16" s="212"/>
      <c r="J16" s="212"/>
    </row>
    <row r="17" spans="1:10" s="21" customFormat="1" ht="15" customHeight="1" x14ac:dyDescent="0.2">
      <c r="A17" s="77" t="s">
        <v>44</v>
      </c>
      <c r="B17" s="123" t="s">
        <v>45</v>
      </c>
      <c r="C17" s="77"/>
      <c r="D17" s="123" t="s">
        <v>46</v>
      </c>
      <c r="E17" s="124"/>
      <c r="F17" s="123" t="s">
        <v>32</v>
      </c>
      <c r="G17" s="77"/>
      <c r="H17" s="123" t="s">
        <v>46</v>
      </c>
      <c r="I17" s="77"/>
      <c r="J17" s="123" t="s">
        <v>32</v>
      </c>
    </row>
    <row r="18" spans="1:10" s="21" customFormat="1" ht="15" customHeight="1" x14ac:dyDescent="0.2">
      <c r="A18" s="37" t="s">
        <v>48</v>
      </c>
      <c r="B18" s="125">
        <v>0</v>
      </c>
      <c r="C18" s="126"/>
      <c r="D18" s="127"/>
      <c r="F18" s="128">
        <f t="shared" ref="F18:F24" si="0">B18*D18</f>
        <v>0</v>
      </c>
      <c r="G18" s="129"/>
      <c r="H18" s="127"/>
      <c r="J18" s="128">
        <f t="shared" ref="J18:J27" si="1">B18*H18</f>
        <v>0</v>
      </c>
    </row>
    <row r="19" spans="1:10" s="21" customFormat="1" ht="15" customHeight="1" x14ac:dyDescent="0.2">
      <c r="A19" s="37" t="s">
        <v>49</v>
      </c>
      <c r="B19" s="125">
        <v>0</v>
      </c>
      <c r="C19" s="126"/>
      <c r="D19" s="127"/>
      <c r="F19" s="128">
        <f t="shared" si="0"/>
        <v>0</v>
      </c>
      <c r="G19" s="129"/>
      <c r="H19" s="127"/>
      <c r="J19" s="128">
        <f t="shared" si="1"/>
        <v>0</v>
      </c>
    </row>
    <row r="20" spans="1:10" s="21" customFormat="1" ht="15" customHeight="1" x14ac:dyDescent="0.2">
      <c r="A20" s="37" t="s">
        <v>50</v>
      </c>
      <c r="B20" s="125">
        <v>0</v>
      </c>
      <c r="C20" s="126"/>
      <c r="D20" s="127"/>
      <c r="F20" s="128">
        <f t="shared" si="0"/>
        <v>0</v>
      </c>
      <c r="G20" s="129"/>
      <c r="H20" s="127"/>
      <c r="J20" s="128">
        <f t="shared" si="1"/>
        <v>0</v>
      </c>
    </row>
    <row r="21" spans="1:10" s="21" customFormat="1" ht="15" customHeight="1" x14ac:dyDescent="0.2">
      <c r="A21" s="37" t="s">
        <v>80</v>
      </c>
      <c r="B21" s="125">
        <v>0</v>
      </c>
      <c r="C21" s="126"/>
      <c r="D21" s="127"/>
      <c r="F21" s="128">
        <f t="shared" si="0"/>
        <v>0</v>
      </c>
      <c r="G21" s="129"/>
      <c r="H21" s="127"/>
      <c r="J21" s="128">
        <f t="shared" si="1"/>
        <v>0</v>
      </c>
    </row>
    <row r="22" spans="1:10" s="21" customFormat="1" ht="15" customHeight="1" x14ac:dyDescent="0.2">
      <c r="A22" s="37" t="s">
        <v>83</v>
      </c>
      <c r="B22" s="125">
        <v>0</v>
      </c>
      <c r="C22" s="126"/>
      <c r="D22" s="127"/>
      <c r="F22" s="128">
        <f t="shared" si="0"/>
        <v>0</v>
      </c>
      <c r="G22" s="129"/>
      <c r="H22" s="127"/>
      <c r="J22" s="128">
        <f t="shared" si="1"/>
        <v>0</v>
      </c>
    </row>
    <row r="23" spans="1:10" s="21" customFormat="1" ht="15" customHeight="1" x14ac:dyDescent="0.2">
      <c r="A23" s="37" t="s">
        <v>81</v>
      </c>
      <c r="B23" s="125">
        <v>0</v>
      </c>
      <c r="C23" s="126"/>
      <c r="D23" s="127"/>
      <c r="F23" s="128">
        <f t="shared" si="0"/>
        <v>0</v>
      </c>
      <c r="G23" s="129"/>
      <c r="H23" s="127"/>
      <c r="J23" s="128">
        <f t="shared" si="1"/>
        <v>0</v>
      </c>
    </row>
    <row r="24" spans="1:10" s="21" customFormat="1" ht="15" customHeight="1" x14ac:dyDescent="0.2">
      <c r="A24" s="37" t="s">
        <v>82</v>
      </c>
      <c r="B24" s="125">
        <v>0</v>
      </c>
      <c r="C24" s="126"/>
      <c r="D24" s="127"/>
      <c r="F24" s="128">
        <f t="shared" si="0"/>
        <v>0</v>
      </c>
      <c r="G24" s="129"/>
      <c r="H24" s="127"/>
      <c r="J24" s="128">
        <f t="shared" si="1"/>
        <v>0</v>
      </c>
    </row>
    <row r="25" spans="1:10" s="21" customFormat="1" ht="15" customHeight="1" x14ac:dyDescent="0.2">
      <c r="A25" s="37" t="s">
        <v>84</v>
      </c>
      <c r="B25" s="125">
        <v>0</v>
      </c>
      <c r="C25" s="126"/>
      <c r="D25" s="127"/>
      <c r="F25" s="128">
        <f>B25*D25</f>
        <v>0</v>
      </c>
      <c r="G25" s="129"/>
      <c r="H25" s="127"/>
      <c r="J25" s="128">
        <f t="shared" si="1"/>
        <v>0</v>
      </c>
    </row>
    <row r="26" spans="1:10" s="21" customFormat="1" ht="15" customHeight="1" x14ac:dyDescent="0.2">
      <c r="A26" s="130" t="s">
        <v>51</v>
      </c>
      <c r="B26" s="125">
        <v>0</v>
      </c>
      <c r="C26" s="126"/>
      <c r="D26" s="127"/>
      <c r="F26" s="128">
        <f>B26*D26</f>
        <v>0</v>
      </c>
      <c r="G26" s="129"/>
      <c r="H26" s="127"/>
      <c r="J26" s="128">
        <f t="shared" si="1"/>
        <v>0</v>
      </c>
    </row>
    <row r="27" spans="1:10" s="21" customFormat="1" ht="15" customHeight="1" x14ac:dyDescent="0.2">
      <c r="A27" s="131"/>
      <c r="B27" s="125">
        <v>0</v>
      </c>
      <c r="C27" s="126"/>
      <c r="D27" s="127"/>
      <c r="F27" s="128">
        <f>B27*D27</f>
        <v>0</v>
      </c>
      <c r="G27" s="129"/>
      <c r="H27" s="127"/>
      <c r="J27" s="128">
        <f t="shared" si="1"/>
        <v>0</v>
      </c>
    </row>
    <row r="28" spans="1:10" s="21" customFormat="1" ht="6" customHeight="1" thickBot="1" x14ac:dyDescent="0.25">
      <c r="A28" s="37"/>
      <c r="B28" s="126"/>
      <c r="C28" s="126"/>
      <c r="F28" s="126"/>
      <c r="G28" s="129"/>
      <c r="J28" s="126"/>
    </row>
    <row r="29" spans="1:10" s="21" customFormat="1" ht="15" customHeight="1" thickBot="1" x14ac:dyDescent="0.25">
      <c r="A29" s="221" t="s">
        <v>76</v>
      </c>
      <c r="B29" s="221"/>
      <c r="C29" s="69"/>
      <c r="D29" s="132">
        <f>SUM(D18:D27)</f>
        <v>0</v>
      </c>
      <c r="F29" s="133">
        <f>SUM(F18:F27)</f>
        <v>0</v>
      </c>
      <c r="G29" s="134"/>
      <c r="H29" s="132">
        <f>SUM(H18:H27)</f>
        <v>0</v>
      </c>
      <c r="J29" s="133">
        <f>SUM(J18:J27)</f>
        <v>0</v>
      </c>
    </row>
    <row r="30" spans="1:10" s="21" customFormat="1" ht="6" customHeight="1" x14ac:dyDescent="0.2">
      <c r="D30" s="126"/>
      <c r="F30" s="129"/>
      <c r="G30" s="129"/>
    </row>
    <row r="31" spans="1:10" s="21" customFormat="1" ht="15" customHeight="1" x14ac:dyDescent="0.2">
      <c r="A31" s="135" t="s">
        <v>145</v>
      </c>
      <c r="B31" s="107"/>
      <c r="D31" s="215"/>
      <c r="E31" s="215"/>
      <c r="F31" s="215"/>
      <c r="H31" s="215"/>
      <c r="I31" s="215"/>
      <c r="J31" s="215"/>
    </row>
    <row r="32" spans="1:10" s="21" customFormat="1" ht="15" customHeight="1" x14ac:dyDescent="0.2">
      <c r="A32" s="69"/>
      <c r="B32" s="123" t="s">
        <v>54</v>
      </c>
      <c r="D32" s="123" t="s">
        <v>52</v>
      </c>
      <c r="F32" s="123" t="s">
        <v>32</v>
      </c>
      <c r="H32" s="123" t="s">
        <v>52</v>
      </c>
      <c r="I32" s="77"/>
      <c r="J32" s="123" t="s">
        <v>32</v>
      </c>
    </row>
    <row r="33" spans="1:10" s="21" customFormat="1" ht="15" customHeight="1" x14ac:dyDescent="0.2">
      <c r="A33" s="37" t="s">
        <v>85</v>
      </c>
      <c r="B33" s="136">
        <v>0.7</v>
      </c>
      <c r="C33" s="116" t="s">
        <v>53</v>
      </c>
      <c r="D33" s="137"/>
      <c r="E33" s="116" t="s">
        <v>47</v>
      </c>
      <c r="F33" s="138">
        <f>B33*D33</f>
        <v>0</v>
      </c>
      <c r="H33" s="127"/>
      <c r="J33" s="138">
        <f>SUM(B33*H33)</f>
        <v>0</v>
      </c>
    </row>
    <row r="34" spans="1:10" s="21" customFormat="1" ht="15" customHeight="1" x14ac:dyDescent="0.2">
      <c r="A34" s="37" t="s">
        <v>86</v>
      </c>
      <c r="B34" s="136">
        <v>0</v>
      </c>
      <c r="C34" s="116" t="s">
        <v>53</v>
      </c>
      <c r="D34" s="127"/>
      <c r="E34" s="116" t="s">
        <v>47</v>
      </c>
      <c r="F34" s="138">
        <f>B34*D34</f>
        <v>0</v>
      </c>
      <c r="H34" s="127"/>
      <c r="J34" s="138">
        <f>SUM(B34*H34)</f>
        <v>0</v>
      </c>
    </row>
    <row r="35" spans="1:10" s="21" customFormat="1" ht="15" customHeight="1" x14ac:dyDescent="0.2">
      <c r="A35" s="37" t="s">
        <v>87</v>
      </c>
      <c r="B35" s="136">
        <v>0</v>
      </c>
      <c r="C35" s="116" t="s">
        <v>53</v>
      </c>
      <c r="D35" s="127"/>
      <c r="E35" s="116" t="s">
        <v>47</v>
      </c>
      <c r="F35" s="138">
        <f>B35*D35</f>
        <v>0</v>
      </c>
      <c r="H35" s="127"/>
      <c r="J35" s="138">
        <f>SUM(B35*H35)</f>
        <v>0</v>
      </c>
    </row>
    <row r="36" spans="1:10" s="21" customFormat="1" ht="15" customHeight="1" x14ac:dyDescent="0.2">
      <c r="A36" s="37" t="s">
        <v>88</v>
      </c>
      <c r="B36" s="216"/>
      <c r="C36" s="216"/>
      <c r="D36" s="216"/>
      <c r="F36" s="139"/>
      <c r="J36" s="140"/>
    </row>
    <row r="37" spans="1:10" s="21" customFormat="1" ht="15" customHeight="1" x14ac:dyDescent="0.2">
      <c r="A37" s="37" t="s">
        <v>89</v>
      </c>
      <c r="B37" s="217"/>
      <c r="C37" s="217"/>
      <c r="D37" s="217"/>
      <c r="F37" s="141"/>
      <c r="J37" s="140"/>
    </row>
    <row r="38" spans="1:10" s="21" customFormat="1" ht="15" customHeight="1" x14ac:dyDescent="0.2">
      <c r="A38" s="37" t="s">
        <v>89</v>
      </c>
      <c r="B38" s="213"/>
      <c r="C38" s="213"/>
      <c r="D38" s="213"/>
      <c r="F38" s="140"/>
      <c r="J38" s="140"/>
    </row>
    <row r="39" spans="1:10" s="21" customFormat="1" ht="6" customHeight="1" thickBot="1" x14ac:dyDescent="0.25">
      <c r="A39" s="69"/>
    </row>
    <row r="40" spans="1:10" s="21" customFormat="1" ht="15" customHeight="1" thickBot="1" x14ac:dyDescent="0.25">
      <c r="A40" s="72" t="s">
        <v>77</v>
      </c>
      <c r="F40" s="142">
        <f>SUM(F33:F38)</f>
        <v>0</v>
      </c>
      <c r="J40" s="142">
        <f>SUM(J33:J38)</f>
        <v>0</v>
      </c>
    </row>
    <row r="41" spans="1:10" s="21" customFormat="1" ht="6" customHeight="1" x14ac:dyDescent="0.2"/>
    <row r="42" spans="1:10" s="21" customFormat="1" ht="15" customHeight="1" thickBot="1" x14ac:dyDescent="0.25">
      <c r="A42" s="214" t="s">
        <v>146</v>
      </c>
      <c r="B42" s="214"/>
      <c r="D42" s="215"/>
      <c r="E42" s="215"/>
      <c r="F42" s="215"/>
      <c r="H42" s="215"/>
      <c r="I42" s="215"/>
      <c r="J42" s="215"/>
    </row>
    <row r="43" spans="1:10" s="21" customFormat="1" ht="15" customHeight="1" thickBot="1" x14ac:dyDescent="0.25">
      <c r="A43" s="69" t="s">
        <v>90</v>
      </c>
      <c r="B43" s="69"/>
      <c r="D43" s="143">
        <v>1.45</v>
      </c>
      <c r="F43" s="144">
        <f>IF(C14="x",F29*D43,0)</f>
        <v>0</v>
      </c>
      <c r="H43" s="143">
        <v>0</v>
      </c>
      <c r="J43" s="80">
        <f>IF(C14="x",J29*H43,0)</f>
        <v>0</v>
      </c>
    </row>
    <row r="44" spans="1:10" s="21" customFormat="1" ht="6" customHeight="1" x14ac:dyDescent="0.2">
      <c r="A44" s="69"/>
      <c r="B44" s="69"/>
      <c r="D44" s="145"/>
      <c r="F44" s="146"/>
      <c r="H44" s="145"/>
      <c r="J44" s="90"/>
    </row>
    <row r="45" spans="1:10" s="21" customFormat="1" ht="15" customHeight="1" thickBot="1" x14ac:dyDescent="0.25">
      <c r="A45" s="215" t="s">
        <v>147</v>
      </c>
      <c r="B45" s="215"/>
      <c r="D45" s="215"/>
      <c r="E45" s="215"/>
      <c r="F45" s="215"/>
      <c r="H45" s="215"/>
      <c r="I45" s="215"/>
      <c r="J45" s="215"/>
    </row>
    <row r="46" spans="1:10" s="21" customFormat="1" ht="15" customHeight="1" thickBot="1" x14ac:dyDescent="0.25">
      <c r="A46" s="72" t="s">
        <v>79</v>
      </c>
      <c r="D46" s="143">
        <v>0.13</v>
      </c>
      <c r="F46" s="147">
        <f>IF(C14="x",2.35*(F29)*D46,0)</f>
        <v>0</v>
      </c>
      <c r="H46" s="143">
        <v>0</v>
      </c>
      <c r="I46" s="118"/>
      <c r="J46" s="147">
        <f>IF(C14="x",2.35*(J29)*H46,0)</f>
        <v>0</v>
      </c>
    </row>
    <row r="47" spans="1:10" s="21" customFormat="1" ht="6" customHeight="1" x14ac:dyDescent="0.2">
      <c r="A47" s="69"/>
    </row>
    <row r="48" spans="1:10" s="21" customFormat="1" ht="15" customHeight="1" x14ac:dyDescent="0.2">
      <c r="A48" s="224" t="s">
        <v>192</v>
      </c>
      <c r="B48" s="224"/>
      <c r="C48" s="224"/>
      <c r="D48" s="224"/>
      <c r="E48" s="224"/>
      <c r="F48" s="224"/>
      <c r="G48" s="224"/>
      <c r="H48" s="224"/>
      <c r="I48" s="224"/>
      <c r="J48" s="224"/>
    </row>
    <row r="49" spans="1:10" s="21" customFormat="1" ht="6" customHeight="1" x14ac:dyDescent="0.2">
      <c r="A49" s="69"/>
    </row>
    <row r="50" spans="1:10" s="21" customFormat="1" ht="15" customHeight="1" x14ac:dyDescent="0.2">
      <c r="F50" s="212" t="s">
        <v>191</v>
      </c>
      <c r="G50" s="212"/>
      <c r="H50" s="212"/>
      <c r="I50" s="212"/>
      <c r="J50" s="212"/>
    </row>
    <row r="51" spans="1:10" s="21" customFormat="1" ht="6" customHeight="1" thickBot="1" x14ac:dyDescent="0.25"/>
    <row r="52" spans="1:10" s="21" customFormat="1" ht="15" customHeight="1" thickBot="1" x14ac:dyDescent="0.25">
      <c r="F52" s="72" t="s">
        <v>91</v>
      </c>
      <c r="G52" s="72"/>
      <c r="H52" s="118"/>
      <c r="J52" s="81">
        <f>IF(C14="x",F29+F40+F43+F46+J29+J40+J43+J46,0)</f>
        <v>0</v>
      </c>
    </row>
    <row r="53" spans="1:10" s="21" customFormat="1" ht="6" customHeight="1" thickBot="1" x14ac:dyDescent="0.25">
      <c r="F53" s="72"/>
      <c r="G53" s="72"/>
    </row>
    <row r="54" spans="1:10" s="21" customFormat="1" ht="15" customHeight="1" thickBot="1" x14ac:dyDescent="0.25">
      <c r="F54" s="72" t="s">
        <v>92</v>
      </c>
      <c r="G54" s="72"/>
      <c r="H54" s="118"/>
      <c r="J54" s="81">
        <f>IF(G14="x", F29+J29+F40+J40,0)</f>
        <v>0</v>
      </c>
    </row>
    <row r="55" spans="1:10" s="21" customFormat="1" ht="6" customHeight="1" x14ac:dyDescent="0.2">
      <c r="G55" s="77"/>
    </row>
    <row r="56" spans="1:10" ht="15" customHeight="1" x14ac:dyDescent="0.2">
      <c r="G56" s="71"/>
      <c r="H56" s="41"/>
      <c r="J56" s="71"/>
    </row>
    <row r="57" spans="1:10" ht="6" customHeight="1" thickBot="1" x14ac:dyDescent="0.25">
      <c r="G57" s="71"/>
      <c r="J57" s="199"/>
    </row>
    <row r="58" spans="1:10" ht="18.75" thickBot="1" x14ac:dyDescent="0.25">
      <c r="A58" s="218" t="s">
        <v>243</v>
      </c>
      <c r="B58" s="219"/>
      <c r="C58" s="219"/>
      <c r="D58" s="219"/>
      <c r="E58" s="219"/>
      <c r="F58" s="219"/>
      <c r="G58" s="219"/>
      <c r="H58" s="219"/>
      <c r="I58" s="219"/>
      <c r="J58" s="220"/>
    </row>
    <row r="59" spans="1:10" x14ac:dyDescent="0.2">
      <c r="A59" s="50"/>
      <c r="B59" s="50"/>
      <c r="C59" s="50"/>
      <c r="E59" s="200"/>
      <c r="G59" s="71"/>
      <c r="H59" s="36"/>
      <c r="I59" s="36"/>
      <c r="J59" s="36"/>
    </row>
    <row r="60" spans="1:10" x14ac:dyDescent="0.2">
      <c r="A60" s="107" t="s">
        <v>144</v>
      </c>
      <c r="B60" s="201"/>
      <c r="C60" s="69"/>
      <c r="D60" s="212" t="s">
        <v>154</v>
      </c>
      <c r="E60" s="212"/>
      <c r="F60" s="212"/>
      <c r="G60" s="77"/>
      <c r="H60" s="212" t="s">
        <v>244</v>
      </c>
      <c r="I60" s="212"/>
      <c r="J60" s="212"/>
    </row>
    <row r="61" spans="1:10" x14ac:dyDescent="0.2">
      <c r="A61" s="77" t="s">
        <v>44</v>
      </c>
      <c r="B61" s="123" t="s">
        <v>45</v>
      </c>
      <c r="C61" s="77"/>
      <c r="D61" s="123" t="s">
        <v>46</v>
      </c>
      <c r="E61" s="124"/>
      <c r="F61" s="123" t="s">
        <v>32</v>
      </c>
      <c r="G61" s="77"/>
      <c r="H61" s="123" t="s">
        <v>46</v>
      </c>
      <c r="I61" s="77"/>
      <c r="J61" s="123" t="s">
        <v>32</v>
      </c>
    </row>
    <row r="62" spans="1:10" x14ac:dyDescent="0.2">
      <c r="A62" s="37" t="s">
        <v>49</v>
      </c>
      <c r="B62" s="125"/>
      <c r="C62" s="126"/>
      <c r="D62" s="127"/>
      <c r="E62" s="21"/>
      <c r="F62" s="128">
        <f>B62*D62</f>
        <v>0</v>
      </c>
      <c r="G62" s="129"/>
      <c r="H62" s="127"/>
      <c r="I62" s="21"/>
      <c r="J62" s="128">
        <f>B62*H62</f>
        <v>0</v>
      </c>
    </row>
    <row r="63" spans="1:10" x14ac:dyDescent="0.2">
      <c r="A63" s="37" t="s">
        <v>245</v>
      </c>
      <c r="B63" s="125"/>
      <c r="C63" s="126"/>
      <c r="D63" s="127"/>
      <c r="E63" s="21"/>
      <c r="F63" s="128">
        <f t="shared" ref="F63:F69" si="2">B63*D63</f>
        <v>0</v>
      </c>
      <c r="G63" s="129"/>
      <c r="H63" s="127"/>
      <c r="I63" s="21"/>
      <c r="J63" s="128">
        <f t="shared" ref="J63:J69" si="3">B63*H63</f>
        <v>0</v>
      </c>
    </row>
    <row r="64" spans="1:10" x14ac:dyDescent="0.2">
      <c r="A64" s="37" t="s">
        <v>246</v>
      </c>
      <c r="B64" s="125">
        <v>0</v>
      </c>
      <c r="C64" s="126"/>
      <c r="D64" s="127"/>
      <c r="E64" s="21"/>
      <c r="F64" s="128">
        <f t="shared" si="2"/>
        <v>0</v>
      </c>
      <c r="G64" s="129"/>
      <c r="H64" s="127"/>
      <c r="I64" s="21"/>
      <c r="J64" s="128">
        <f t="shared" si="3"/>
        <v>0</v>
      </c>
    </row>
    <row r="65" spans="1:10" x14ac:dyDescent="0.2">
      <c r="A65" s="37" t="s">
        <v>81</v>
      </c>
      <c r="B65" s="125">
        <v>0</v>
      </c>
      <c r="C65" s="126"/>
      <c r="D65" s="127"/>
      <c r="E65" s="21"/>
      <c r="F65" s="128">
        <f t="shared" si="2"/>
        <v>0</v>
      </c>
      <c r="G65" s="129"/>
      <c r="H65" s="127"/>
      <c r="I65" s="21"/>
      <c r="J65" s="128">
        <f t="shared" si="3"/>
        <v>0</v>
      </c>
    </row>
    <row r="66" spans="1:10" x14ac:dyDescent="0.2">
      <c r="A66" s="37" t="s">
        <v>82</v>
      </c>
      <c r="B66" s="125"/>
      <c r="C66" s="126"/>
      <c r="D66" s="127"/>
      <c r="E66" s="21"/>
      <c r="F66" s="128">
        <f t="shared" si="2"/>
        <v>0</v>
      </c>
      <c r="G66" s="129"/>
      <c r="H66" s="127"/>
      <c r="I66" s="21"/>
      <c r="J66" s="128">
        <f t="shared" si="3"/>
        <v>0</v>
      </c>
    </row>
    <row r="67" spans="1:10" x14ac:dyDescent="0.2">
      <c r="A67" s="37" t="s">
        <v>84</v>
      </c>
      <c r="B67" s="125">
        <v>0</v>
      </c>
      <c r="C67" s="126"/>
      <c r="D67" s="127"/>
      <c r="E67" s="21"/>
      <c r="F67" s="128">
        <f t="shared" si="2"/>
        <v>0</v>
      </c>
      <c r="G67" s="129"/>
      <c r="H67" s="127"/>
      <c r="I67" s="21"/>
      <c r="J67" s="128">
        <f t="shared" si="3"/>
        <v>0</v>
      </c>
    </row>
    <row r="68" spans="1:10" x14ac:dyDescent="0.2">
      <c r="A68" s="130" t="s">
        <v>51</v>
      </c>
      <c r="B68" s="125">
        <v>0</v>
      </c>
      <c r="C68" s="126"/>
      <c r="D68" s="127"/>
      <c r="E68" s="21"/>
      <c r="F68" s="128">
        <f t="shared" si="2"/>
        <v>0</v>
      </c>
      <c r="G68" s="129"/>
      <c r="H68" s="127"/>
      <c r="I68" s="21"/>
      <c r="J68" s="128">
        <f t="shared" si="3"/>
        <v>0</v>
      </c>
    </row>
    <row r="69" spans="1:10" x14ac:dyDescent="0.2">
      <c r="A69" s="131"/>
      <c r="B69" s="125">
        <v>0</v>
      </c>
      <c r="C69" s="126"/>
      <c r="D69" s="127"/>
      <c r="E69" s="21"/>
      <c r="F69" s="128">
        <f t="shared" si="2"/>
        <v>0</v>
      </c>
      <c r="G69" s="129"/>
      <c r="H69" s="127"/>
      <c r="I69" s="21"/>
      <c r="J69" s="128">
        <f t="shared" si="3"/>
        <v>0</v>
      </c>
    </row>
    <row r="70" spans="1:10" ht="6" customHeight="1" thickBot="1" x14ac:dyDescent="0.25">
      <c r="A70" s="37"/>
      <c r="B70" s="126"/>
      <c r="C70" s="126"/>
      <c r="D70" s="21"/>
      <c r="E70" s="21"/>
      <c r="F70" s="126"/>
      <c r="G70" s="129"/>
      <c r="H70" s="21"/>
      <c r="I70" s="21"/>
      <c r="J70" s="126"/>
    </row>
    <row r="71" spans="1:10" ht="13.5" thickBot="1" x14ac:dyDescent="0.25">
      <c r="A71" s="221" t="s">
        <v>76</v>
      </c>
      <c r="B71" s="221"/>
      <c r="C71" s="69"/>
      <c r="D71" s="132">
        <f>SUM(D62:D69)</f>
        <v>0</v>
      </c>
      <c r="E71" s="21"/>
      <c r="F71" s="133">
        <f>SUM(F62:F69)</f>
        <v>0</v>
      </c>
      <c r="G71" s="134"/>
      <c r="H71" s="132">
        <f>SUM(H62:H69)</f>
        <v>0</v>
      </c>
      <c r="I71" s="21"/>
      <c r="J71" s="133">
        <f>SUM(J62:J69)</f>
        <v>0</v>
      </c>
    </row>
    <row r="72" spans="1:10" ht="6" customHeight="1" x14ac:dyDescent="0.2">
      <c r="A72" s="21"/>
      <c r="B72" s="21"/>
      <c r="C72" s="21"/>
      <c r="D72" s="126"/>
      <c r="E72" s="21"/>
      <c r="F72" s="129"/>
      <c r="G72" s="129"/>
      <c r="H72" s="21"/>
      <c r="I72" s="21"/>
      <c r="J72" s="21"/>
    </row>
    <row r="73" spans="1:10" x14ac:dyDescent="0.2">
      <c r="A73" s="135" t="s">
        <v>145</v>
      </c>
      <c r="B73" s="107"/>
      <c r="C73" s="21"/>
      <c r="D73" s="215"/>
      <c r="E73" s="215"/>
      <c r="F73" s="215"/>
      <c r="G73" s="21"/>
      <c r="H73" s="215"/>
      <c r="I73" s="215"/>
      <c r="J73" s="215"/>
    </row>
    <row r="74" spans="1:10" x14ac:dyDescent="0.2">
      <c r="A74" s="69"/>
      <c r="B74" s="123" t="s">
        <v>54</v>
      </c>
      <c r="C74" s="21"/>
      <c r="D74" s="123" t="s">
        <v>52</v>
      </c>
      <c r="E74" s="21"/>
      <c r="F74" s="123" t="s">
        <v>32</v>
      </c>
      <c r="G74" s="21"/>
      <c r="H74" s="123" t="s">
        <v>52</v>
      </c>
      <c r="I74" s="77"/>
      <c r="J74" s="123" t="s">
        <v>32</v>
      </c>
    </row>
    <row r="75" spans="1:10" x14ac:dyDescent="0.2">
      <c r="A75" s="37" t="s">
        <v>85</v>
      </c>
      <c r="B75" s="136">
        <v>0.7</v>
      </c>
      <c r="C75" s="116" t="s">
        <v>53</v>
      </c>
      <c r="D75" s="137"/>
      <c r="E75" s="116" t="s">
        <v>47</v>
      </c>
      <c r="F75" s="138">
        <f>B75*D75</f>
        <v>0</v>
      </c>
      <c r="G75" s="21"/>
      <c r="H75" s="127"/>
      <c r="I75" s="21"/>
      <c r="J75" s="138">
        <f>B75*H75</f>
        <v>0</v>
      </c>
    </row>
    <row r="76" spans="1:10" x14ac:dyDescent="0.2">
      <c r="A76" s="37" t="s">
        <v>86</v>
      </c>
      <c r="B76" s="136">
        <v>0</v>
      </c>
      <c r="C76" s="116" t="s">
        <v>53</v>
      </c>
      <c r="D76" s="127"/>
      <c r="E76" s="116" t="s">
        <v>47</v>
      </c>
      <c r="F76" s="138">
        <f t="shared" ref="F76:F77" si="4">B76*D76</f>
        <v>0</v>
      </c>
      <c r="G76" s="21"/>
      <c r="H76" s="127"/>
      <c r="I76" s="21"/>
      <c r="J76" s="138">
        <f t="shared" ref="J76:J77" si="5">B76*H76</f>
        <v>0</v>
      </c>
    </row>
    <row r="77" spans="1:10" x14ac:dyDescent="0.2">
      <c r="A77" s="37" t="s">
        <v>87</v>
      </c>
      <c r="B77" s="136">
        <v>0</v>
      </c>
      <c r="C77" s="116" t="s">
        <v>53</v>
      </c>
      <c r="D77" s="127"/>
      <c r="E77" s="116" t="s">
        <v>47</v>
      </c>
      <c r="F77" s="138">
        <f t="shared" si="4"/>
        <v>0</v>
      </c>
      <c r="G77" s="21"/>
      <c r="H77" s="127"/>
      <c r="I77" s="21"/>
      <c r="J77" s="138">
        <f t="shared" si="5"/>
        <v>0</v>
      </c>
    </row>
    <row r="78" spans="1:10" x14ac:dyDescent="0.2">
      <c r="A78" s="37" t="s">
        <v>88</v>
      </c>
      <c r="B78" s="216"/>
      <c r="C78" s="216"/>
      <c r="D78" s="216"/>
      <c r="E78" s="21"/>
      <c r="F78" s="139"/>
      <c r="G78" s="21"/>
      <c r="H78" s="21"/>
      <c r="I78" s="21"/>
      <c r="J78" s="140"/>
    </row>
    <row r="79" spans="1:10" x14ac:dyDescent="0.2">
      <c r="A79" s="37" t="s">
        <v>89</v>
      </c>
      <c r="B79" s="217"/>
      <c r="C79" s="217"/>
      <c r="D79" s="217"/>
      <c r="E79" s="21"/>
      <c r="F79" s="141"/>
      <c r="G79" s="21"/>
      <c r="H79" s="21"/>
      <c r="I79" s="21"/>
      <c r="J79" s="140"/>
    </row>
    <row r="80" spans="1:10" x14ac:dyDescent="0.2">
      <c r="A80" s="37" t="s">
        <v>89</v>
      </c>
      <c r="B80" s="213"/>
      <c r="C80" s="213"/>
      <c r="D80" s="213"/>
      <c r="E80" s="21"/>
      <c r="F80" s="140"/>
      <c r="G80" s="21"/>
      <c r="H80" s="21"/>
      <c r="I80" s="21"/>
      <c r="J80" s="140"/>
    </row>
    <row r="81" spans="1:10" ht="6" customHeight="1" thickBot="1" x14ac:dyDescent="0.25">
      <c r="A81" s="69"/>
      <c r="B81" s="21"/>
      <c r="C81" s="21"/>
      <c r="D81" s="21"/>
      <c r="E81" s="21"/>
      <c r="F81" s="21"/>
      <c r="G81" s="21"/>
      <c r="H81" s="21"/>
      <c r="I81" s="21"/>
      <c r="J81" s="21"/>
    </row>
    <row r="82" spans="1:10" ht="13.5" thickBot="1" x14ac:dyDescent="0.25">
      <c r="A82" s="72" t="s">
        <v>77</v>
      </c>
      <c r="B82" s="21"/>
      <c r="C82" s="21"/>
      <c r="D82" s="21"/>
      <c r="E82" s="21"/>
      <c r="F82" s="142">
        <f>SUM(F75:F80)</f>
        <v>0</v>
      </c>
      <c r="G82" s="21"/>
      <c r="H82" s="21"/>
      <c r="I82" s="21"/>
      <c r="J82" s="142">
        <f>SUM(J75:J80)</f>
        <v>0</v>
      </c>
    </row>
    <row r="83" spans="1:10" ht="6" customHeight="1" x14ac:dyDescent="0.2">
      <c r="A83" s="21"/>
      <c r="B83" s="21"/>
      <c r="C83" s="21"/>
      <c r="D83" s="21"/>
      <c r="E83" s="21"/>
      <c r="F83" s="21"/>
      <c r="G83" s="21"/>
      <c r="H83" s="21"/>
      <c r="I83" s="21"/>
      <c r="J83" s="21"/>
    </row>
    <row r="84" spans="1:10" ht="13.5" customHeight="1" thickBot="1" x14ac:dyDescent="0.25">
      <c r="A84" s="214" t="s">
        <v>146</v>
      </c>
      <c r="B84" s="214"/>
      <c r="C84" s="21"/>
      <c r="D84" s="215"/>
      <c r="E84" s="215"/>
      <c r="F84" s="215"/>
      <c r="G84" s="21"/>
      <c r="H84" s="215"/>
      <c r="I84" s="215"/>
      <c r="J84" s="215"/>
    </row>
    <row r="85" spans="1:10" ht="13.5" thickBot="1" x14ac:dyDescent="0.25">
      <c r="A85" s="69" t="s">
        <v>90</v>
      </c>
      <c r="B85" s="69"/>
      <c r="C85" s="21"/>
      <c r="D85" s="143">
        <v>0</v>
      </c>
      <c r="E85" s="21"/>
      <c r="F85" s="144">
        <f>F71*D85</f>
        <v>0</v>
      </c>
      <c r="G85" s="21"/>
      <c r="H85" s="143">
        <v>0</v>
      </c>
      <c r="I85" s="21"/>
      <c r="J85" s="80">
        <f>J71*H85</f>
        <v>0</v>
      </c>
    </row>
    <row r="86" spans="1:10" ht="6" customHeight="1" x14ac:dyDescent="0.2">
      <c r="A86" s="69"/>
      <c r="B86" s="69"/>
      <c r="C86" s="21"/>
      <c r="D86" s="145"/>
      <c r="E86" s="21"/>
      <c r="F86" s="146"/>
      <c r="G86" s="21"/>
      <c r="H86" s="145"/>
      <c r="I86" s="21"/>
      <c r="J86" s="90"/>
    </row>
    <row r="87" spans="1:10" x14ac:dyDescent="0.2">
      <c r="A87" s="21"/>
      <c r="B87" s="21"/>
      <c r="C87" s="21"/>
      <c r="D87" s="212" t="s">
        <v>191</v>
      </c>
      <c r="E87" s="212"/>
      <c r="F87" s="212"/>
      <c r="G87" s="21"/>
      <c r="H87" s="212" t="s">
        <v>247</v>
      </c>
      <c r="I87" s="212"/>
      <c r="J87" s="212"/>
    </row>
    <row r="88" spans="1:10" ht="6" customHeight="1" thickBot="1" x14ac:dyDescent="0.25">
      <c r="A88" s="21"/>
      <c r="B88" s="21"/>
      <c r="C88" s="21"/>
      <c r="D88" s="21"/>
      <c r="E88" s="21"/>
      <c r="F88" s="21"/>
      <c r="G88" s="21"/>
      <c r="H88" s="21"/>
      <c r="I88" s="21"/>
      <c r="J88" s="21"/>
    </row>
    <row r="89" spans="1:10" ht="13.5" thickBot="1" x14ac:dyDescent="0.25">
      <c r="A89" s="72"/>
      <c r="B89" s="72"/>
      <c r="C89" s="200"/>
      <c r="D89" s="118"/>
      <c r="E89" s="21"/>
      <c r="F89" s="202">
        <f>(F71+F82+F85+J71+J82+J85)</f>
        <v>0</v>
      </c>
      <c r="G89" s="200"/>
      <c r="H89" s="118" t="s">
        <v>248</v>
      </c>
      <c r="I89" s="21"/>
      <c r="J89" s="81">
        <f>(J71+J82+J85)*'2.1 Relocation Estimate '!C15</f>
        <v>0</v>
      </c>
    </row>
    <row r="90" spans="1:10" ht="13.5" thickBot="1" x14ac:dyDescent="0.25">
      <c r="A90" s="72"/>
      <c r="B90" s="72"/>
      <c r="C90" s="200"/>
      <c r="D90" s="200"/>
      <c r="E90" s="200"/>
      <c r="F90" s="200"/>
      <c r="G90" s="200"/>
      <c r="H90" s="21"/>
      <c r="I90" s="21"/>
      <c r="J90" s="82"/>
    </row>
    <row r="91" spans="1:10" ht="13.5" thickBot="1" x14ac:dyDescent="0.25">
      <c r="A91" s="72"/>
      <c r="B91" s="72"/>
      <c r="C91" s="72"/>
      <c r="D91" s="200"/>
      <c r="E91" s="200"/>
      <c r="F91" s="82"/>
      <c r="G91" s="200"/>
      <c r="H91" s="118" t="s">
        <v>249</v>
      </c>
      <c r="I91" s="21"/>
      <c r="J91" s="81">
        <f>(J71+J82+J85)*'2.1 Relocation Estimate '!C16</f>
        <v>0</v>
      </c>
    </row>
    <row r="92" spans="1:10" x14ac:dyDescent="0.2">
      <c r="A92" s="50"/>
      <c r="B92" s="50"/>
      <c r="C92" s="50"/>
      <c r="E92" s="200"/>
      <c r="G92" s="71"/>
      <c r="H92" s="36"/>
      <c r="I92" s="36"/>
      <c r="J92" s="36"/>
    </row>
    <row r="93" spans="1:10" x14ac:dyDescent="0.2">
      <c r="A93" s="50"/>
      <c r="B93" s="50"/>
      <c r="C93" s="50"/>
      <c r="E93" s="200"/>
      <c r="G93" s="71"/>
      <c r="H93" s="36"/>
      <c r="I93" s="36"/>
      <c r="J93" s="36"/>
    </row>
    <row r="95" spans="1:10" x14ac:dyDescent="0.2">
      <c r="A95" s="36" t="s">
        <v>241</v>
      </c>
      <c r="J95" s="52" t="s">
        <v>148</v>
      </c>
    </row>
    <row r="96" spans="1:10" x14ac:dyDescent="0.2">
      <c r="J96" s="41" t="s">
        <v>250</v>
      </c>
    </row>
  </sheetData>
  <sheetProtection algorithmName="SHA-512" hashValue="qUL8WJ0ZHGrITzWmrXueIfNDk6fhMQE5Z7OOsZJp+tkKlRjq2XV5sNe6VG1Jq39iwwzfP/dKWJgYDhbkpYSPpA==" saltValue="kAHMIRXdCPa3MBIxUpP/3A==" spinCount="100000" sheet="1" selectLockedCells="1"/>
  <mergeCells count="41">
    <mergeCell ref="D42:F42"/>
    <mergeCell ref="A42:B42"/>
    <mergeCell ref="B1:J2"/>
    <mergeCell ref="A12:J12"/>
    <mergeCell ref="F4:G4"/>
    <mergeCell ref="A7:D7"/>
    <mergeCell ref="A8:D8"/>
    <mergeCell ref="F7:J7"/>
    <mergeCell ref="F8:J8"/>
    <mergeCell ref="H4:J4"/>
    <mergeCell ref="C9:D9"/>
    <mergeCell ref="F50:J50"/>
    <mergeCell ref="B4:C4"/>
    <mergeCell ref="A29:B29"/>
    <mergeCell ref="H16:J16"/>
    <mergeCell ref="F15:G15"/>
    <mergeCell ref="D16:F16"/>
    <mergeCell ref="H31:J31"/>
    <mergeCell ref="D31:F31"/>
    <mergeCell ref="D45:F45"/>
    <mergeCell ref="A48:J48"/>
    <mergeCell ref="H45:J45"/>
    <mergeCell ref="A45:B45"/>
    <mergeCell ref="H42:J42"/>
    <mergeCell ref="B38:D38"/>
    <mergeCell ref="B36:D36"/>
    <mergeCell ref="B37:D37"/>
    <mergeCell ref="D73:F73"/>
    <mergeCell ref="H73:J73"/>
    <mergeCell ref="B78:D78"/>
    <mergeCell ref="B79:D79"/>
    <mergeCell ref="A58:J58"/>
    <mergeCell ref="D60:F60"/>
    <mergeCell ref="H60:J60"/>
    <mergeCell ref="A71:B71"/>
    <mergeCell ref="D87:F87"/>
    <mergeCell ref="H87:J87"/>
    <mergeCell ref="B80:D80"/>
    <mergeCell ref="A84:B84"/>
    <mergeCell ref="D84:F84"/>
    <mergeCell ref="H84:J84"/>
  </mergeCells>
  <phoneticPr fontId="0" type="noConversion"/>
  <printOptions horizontalCentered="1"/>
  <pageMargins left="0.47" right="0.45" top="0.31" bottom="0.5" header="0.31" footer="0.5"/>
  <pageSetup scale="59" orientation="portrait" r:id="rId1"/>
  <headerFooter alignWithMargins="0"/>
  <rowBreaks count="1" manualBreakCount="1">
    <brk id="56"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57"/>
  </sheetPr>
  <dimension ref="A1:W145"/>
  <sheetViews>
    <sheetView topLeftCell="B30" zoomScaleNormal="100" workbookViewId="0">
      <selection activeCell="D38" sqref="D38"/>
    </sheetView>
  </sheetViews>
  <sheetFormatPr defaultColWidth="9.140625" defaultRowHeight="12.75" x14ac:dyDescent="0.2"/>
  <cols>
    <col min="1" max="1" width="2.7109375" customWidth="1"/>
    <col min="2" max="2" width="20.7109375" customWidth="1"/>
    <col min="3" max="3" width="6.7109375" customWidth="1"/>
    <col min="4" max="4" width="16.7109375" customWidth="1"/>
    <col min="5" max="5" width="2.7109375" customWidth="1"/>
    <col min="6" max="6" width="18.7109375" customWidth="1"/>
    <col min="7" max="8" width="2.7109375" customWidth="1"/>
    <col min="9" max="9" width="16.7109375" customWidth="1"/>
    <col min="10" max="10" width="2.7109375" customWidth="1"/>
    <col min="11" max="11" width="18.7109375" customWidth="1"/>
    <col min="12" max="12" width="2.7109375" customWidth="1"/>
    <col min="13" max="13" width="18.7109375" customWidth="1"/>
    <col min="14" max="14" width="2.42578125" customWidth="1"/>
    <col min="15" max="17" width="15.7109375" customWidth="1"/>
    <col min="18" max="18" width="8.28515625" customWidth="1"/>
    <col min="19" max="19" width="15.7109375" customWidth="1"/>
    <col min="20" max="20" width="8.140625" customWidth="1"/>
    <col min="21" max="21" width="9.140625" customWidth="1"/>
    <col min="23" max="23" width="12.28515625" bestFit="1" customWidth="1"/>
  </cols>
  <sheetData>
    <row r="1" spans="1:13" ht="15.95" customHeight="1" x14ac:dyDescent="0.25">
      <c r="C1" s="244"/>
      <c r="D1" s="244"/>
      <c r="E1" s="244"/>
      <c r="F1" s="244"/>
      <c r="G1" s="244"/>
      <c r="H1" s="244"/>
      <c r="I1" s="41" t="s">
        <v>39</v>
      </c>
      <c r="J1" s="228" t="str">
        <f>T('Title Sheet'!C51)</f>
        <v/>
      </c>
      <c r="K1" s="228"/>
      <c r="L1" s="228"/>
      <c r="M1" s="228"/>
    </row>
    <row r="2" spans="1:13" ht="15.95" customHeight="1" x14ac:dyDescent="0.2">
      <c r="C2" s="245"/>
      <c r="D2" s="245"/>
      <c r="E2" s="245"/>
      <c r="F2" s="245"/>
      <c r="G2" s="245"/>
      <c r="H2" s="245"/>
      <c r="I2" s="41" t="s">
        <v>0</v>
      </c>
      <c r="J2" s="229" t="str">
        <f>T('Title Sheet'!C53)</f>
        <v/>
      </c>
      <c r="K2" s="229"/>
      <c r="L2" s="229"/>
      <c r="M2" s="229"/>
    </row>
    <row r="3" spans="1:13" ht="15.95" customHeight="1" x14ac:dyDescent="0.2">
      <c r="C3" s="245"/>
      <c r="D3" s="245"/>
      <c r="E3" s="245"/>
      <c r="F3" s="245"/>
      <c r="G3" s="245"/>
      <c r="H3" s="245"/>
      <c r="I3" s="41" t="s">
        <v>7</v>
      </c>
      <c r="J3" s="230">
        <f ca="1">TODAY()</f>
        <v>46055</v>
      </c>
      <c r="K3" s="230"/>
      <c r="L3" s="230"/>
      <c r="M3" s="230"/>
    </row>
    <row r="4" spans="1:13" ht="12.75" customHeight="1" x14ac:dyDescent="0.2">
      <c r="C4" s="42"/>
      <c r="D4" s="42"/>
      <c r="E4" s="42"/>
      <c r="F4" s="42"/>
      <c r="G4" s="42"/>
      <c r="H4" s="42"/>
    </row>
    <row r="5" spans="1:13" s="17" customFormat="1" ht="15.95" customHeight="1" x14ac:dyDescent="0.2">
      <c r="A5" s="246" t="s">
        <v>34</v>
      </c>
      <c r="B5" s="247"/>
      <c r="C5" s="247"/>
      <c r="D5" s="247"/>
      <c r="E5" s="247"/>
      <c r="F5" s="247"/>
      <c r="G5" s="247"/>
      <c r="H5" s="247"/>
      <c r="I5" s="247"/>
      <c r="J5" s="247"/>
      <c r="K5" s="247"/>
      <c r="L5" s="247"/>
      <c r="M5" s="247"/>
    </row>
    <row r="6" spans="1:13" s="17" customFormat="1" ht="12.75" customHeight="1" thickBot="1" x14ac:dyDescent="0.3">
      <c r="A6" s="43"/>
      <c r="B6" s="43"/>
      <c r="C6" s="43"/>
      <c r="D6" s="43"/>
      <c r="E6" s="43"/>
      <c r="F6" s="43"/>
      <c r="G6" s="43"/>
      <c r="H6" s="43"/>
      <c r="I6" s="43"/>
      <c r="J6" s="43"/>
      <c r="K6" s="43"/>
      <c r="L6" s="43"/>
      <c r="M6" s="43"/>
    </row>
    <row r="7" spans="1:13" s="17" customFormat="1" ht="15" customHeight="1" x14ac:dyDescent="0.2">
      <c r="B7" s="44" t="s">
        <v>130</v>
      </c>
      <c r="C7" s="256" t="str">
        <f>T('Title Sheet'!C27)</f>
        <v/>
      </c>
      <c r="D7" s="256"/>
      <c r="E7" s="256"/>
      <c r="F7" s="256"/>
      <c r="G7" s="256"/>
      <c r="H7" s="256"/>
      <c r="I7" s="256"/>
      <c r="K7" s="236" t="s">
        <v>129</v>
      </c>
      <c r="L7" s="237"/>
      <c r="M7" s="238"/>
    </row>
    <row r="8" spans="1:13" s="17" customFormat="1" ht="15" customHeight="1" thickBot="1" x14ac:dyDescent="0.25">
      <c r="B8" s="44" t="s">
        <v>33</v>
      </c>
      <c r="C8" s="231" t="str">
        <f>T('Title Sheet'!C29)</f>
        <v/>
      </c>
      <c r="D8" s="231"/>
      <c r="E8" s="231"/>
      <c r="F8" s="45" t="s">
        <v>3</v>
      </c>
      <c r="G8" s="257" t="str">
        <f>T('Title Sheet'!C25)</f>
        <v/>
      </c>
      <c r="H8" s="257"/>
      <c r="I8" s="257"/>
      <c r="K8" s="239"/>
      <c r="L8" s="240"/>
      <c r="M8" s="241"/>
    </row>
    <row r="9" spans="1:13" s="17" customFormat="1" ht="15" customHeight="1" x14ac:dyDescent="0.2">
      <c r="B9" s="46" t="s">
        <v>131</v>
      </c>
      <c r="C9" s="234"/>
      <c r="D9" s="234"/>
      <c r="E9" s="234"/>
      <c r="F9" s="234"/>
      <c r="G9" s="234"/>
      <c r="H9" s="234"/>
      <c r="I9" s="234"/>
      <c r="K9" s="24" t="s">
        <v>37</v>
      </c>
      <c r="L9" s="25"/>
      <c r="M9" s="26"/>
    </row>
    <row r="10" spans="1:13" s="17" customFormat="1" ht="15" customHeight="1" x14ac:dyDescent="0.2">
      <c r="B10" s="44" t="s">
        <v>33</v>
      </c>
      <c r="C10" s="232"/>
      <c r="D10" s="232"/>
      <c r="E10" s="232"/>
      <c r="F10" s="45" t="s">
        <v>3</v>
      </c>
      <c r="G10" s="260"/>
      <c r="H10" s="260"/>
      <c r="I10" s="260"/>
      <c r="K10" s="27"/>
      <c r="L10" s="28"/>
      <c r="M10" s="29"/>
    </row>
    <row r="11" spans="1:13" s="17" customFormat="1" ht="15" customHeight="1" x14ac:dyDescent="0.2">
      <c r="B11" s="47" t="s">
        <v>2</v>
      </c>
      <c r="C11" s="259" t="str">
        <f>T('Title Sheet'!C19)</f>
        <v/>
      </c>
      <c r="D11" s="259"/>
      <c r="E11" s="259"/>
      <c r="F11" s="259"/>
      <c r="G11" s="259"/>
      <c r="H11" s="259"/>
      <c r="I11" s="259"/>
      <c r="K11" s="30" t="s">
        <v>60</v>
      </c>
      <c r="L11" s="31"/>
      <c r="M11" s="32"/>
    </row>
    <row r="12" spans="1:13" s="17" customFormat="1" ht="15" customHeight="1" thickBot="1" x14ac:dyDescent="0.25">
      <c r="B12" s="47" t="s">
        <v>1</v>
      </c>
      <c r="C12" s="233" t="str">
        <f>T('Title Sheet'!C21)</f>
        <v/>
      </c>
      <c r="D12" s="233"/>
      <c r="E12" s="233"/>
      <c r="F12" s="233"/>
      <c r="G12" s="233"/>
      <c r="H12" s="233"/>
      <c r="I12" s="233"/>
      <c r="K12" s="48" t="s">
        <v>61</v>
      </c>
      <c r="L12" s="33"/>
      <c r="M12" s="49">
        <v>0</v>
      </c>
    </row>
    <row r="13" spans="1:13" s="17" customFormat="1" ht="15" customHeight="1" thickTop="1" x14ac:dyDescent="0.2">
      <c r="B13" s="50" t="s">
        <v>55</v>
      </c>
      <c r="C13" s="233" t="str">
        <f>T('Title Sheet'!C23)</f>
        <v/>
      </c>
      <c r="D13" s="233"/>
      <c r="E13" s="233"/>
      <c r="F13" s="233"/>
      <c r="G13" s="47"/>
      <c r="H13" s="41" t="s">
        <v>8</v>
      </c>
      <c r="I13" s="98">
        <f>('Title Sheet'!E23)</f>
        <v>0</v>
      </c>
      <c r="K13" s="24" t="s">
        <v>38</v>
      </c>
      <c r="L13" s="28"/>
      <c r="M13" s="29"/>
    </row>
    <row r="14" spans="1:13" s="17" customFormat="1" ht="15" customHeight="1" x14ac:dyDescent="0.2">
      <c r="B14" s="20"/>
      <c r="C14" s="20"/>
      <c r="D14" s="20"/>
      <c r="E14" s="20"/>
      <c r="F14" s="20"/>
      <c r="G14" s="20"/>
      <c r="H14" s="20"/>
      <c r="I14" s="20"/>
      <c r="K14" s="27"/>
      <c r="L14" s="28"/>
      <c r="M14" s="29"/>
    </row>
    <row r="15" spans="1:13" s="17" customFormat="1" ht="14.25" x14ac:dyDescent="0.2">
      <c r="B15" s="36" t="s">
        <v>29</v>
      </c>
      <c r="C15" s="51">
        <f>I15/I17</f>
        <v>0</v>
      </c>
      <c r="D15" s="20"/>
      <c r="E15" s="36"/>
      <c r="F15" s="36"/>
      <c r="G15" s="36"/>
      <c r="H15" s="52" t="s">
        <v>121</v>
      </c>
      <c r="I15" s="204">
        <v>0</v>
      </c>
      <c r="J15" s="22"/>
      <c r="K15" s="34" t="s">
        <v>124</v>
      </c>
      <c r="L15" s="53" t="s">
        <v>36</v>
      </c>
      <c r="M15" s="54"/>
    </row>
    <row r="16" spans="1:13" s="17" customFormat="1" ht="14.25" x14ac:dyDescent="0.2">
      <c r="B16" s="36" t="s">
        <v>30</v>
      </c>
      <c r="C16" s="51">
        <f>I16/I17</f>
        <v>1</v>
      </c>
      <c r="D16" s="20"/>
      <c r="E16" s="36"/>
      <c r="F16" s="36"/>
      <c r="G16" s="36"/>
      <c r="H16" s="52" t="s">
        <v>122</v>
      </c>
      <c r="I16" s="23">
        <v>1915</v>
      </c>
      <c r="J16" s="22"/>
      <c r="K16" s="24" t="s">
        <v>35</v>
      </c>
      <c r="L16" s="35" t="s">
        <v>40</v>
      </c>
      <c r="M16" s="26"/>
    </row>
    <row r="17" spans="1:21" s="17" customFormat="1" ht="15" thickBot="1" x14ac:dyDescent="0.25">
      <c r="B17" s="36" t="s">
        <v>28</v>
      </c>
      <c r="C17" s="55">
        <f>SUM(C15:C16)</f>
        <v>1</v>
      </c>
      <c r="D17" s="20"/>
      <c r="E17" s="36"/>
      <c r="F17" s="36"/>
      <c r="G17" s="36"/>
      <c r="H17" s="52" t="s">
        <v>123</v>
      </c>
      <c r="I17" s="56">
        <f>SUM(I15:I16)</f>
        <v>1915</v>
      </c>
      <c r="J17" s="22"/>
      <c r="K17" s="57" t="s">
        <v>62</v>
      </c>
      <c r="L17" s="58"/>
      <c r="M17" s="59"/>
    </row>
    <row r="18" spans="1:21" s="17" customFormat="1" ht="15.75" thickTop="1" x14ac:dyDescent="0.25">
      <c r="B18" s="242"/>
      <c r="C18" s="242"/>
      <c r="D18" s="242"/>
      <c r="E18" s="242"/>
      <c r="F18" s="242"/>
      <c r="G18" s="116"/>
      <c r="H18" s="20"/>
      <c r="I18" s="20"/>
      <c r="J18" s="22"/>
      <c r="K18" s="60"/>
    </row>
    <row r="19" spans="1:21" s="17" customFormat="1" ht="15" customHeight="1" x14ac:dyDescent="0.2">
      <c r="B19" s="243" t="s">
        <v>31</v>
      </c>
      <c r="C19" s="243"/>
      <c r="D19" s="243"/>
      <c r="E19" s="243"/>
      <c r="F19" s="243"/>
      <c r="G19" s="243"/>
      <c r="H19" s="243"/>
      <c r="I19" s="243"/>
      <c r="J19" s="243"/>
      <c r="K19" s="243"/>
      <c r="L19" s="243"/>
      <c r="M19" s="243"/>
    </row>
    <row r="20" spans="1:21" s="17" customFormat="1" ht="7.5" customHeight="1" thickBot="1" x14ac:dyDescent="0.3">
      <c r="A20" s="61"/>
      <c r="B20" s="61"/>
      <c r="C20" s="61"/>
      <c r="D20" s="61"/>
      <c r="E20" s="61"/>
      <c r="F20" s="61"/>
      <c r="G20" s="61"/>
      <c r="H20" s="61"/>
      <c r="I20" s="61"/>
      <c r="J20" s="61"/>
      <c r="K20" s="61"/>
      <c r="L20" s="61"/>
      <c r="M20" s="61"/>
    </row>
    <row r="21" spans="1:21" s="17" customFormat="1" ht="15" customHeight="1" thickBot="1" x14ac:dyDescent="0.3">
      <c r="B21" s="235" t="s">
        <v>125</v>
      </c>
      <c r="C21" s="235"/>
      <c r="D21" s="235"/>
      <c r="E21" s="235"/>
      <c r="F21" s="235"/>
      <c r="G21" s="235"/>
      <c r="H21" s="235"/>
      <c r="I21" s="235"/>
      <c r="J21" s="235"/>
      <c r="K21" s="235"/>
      <c r="L21" s="97"/>
      <c r="M21" s="62"/>
      <c r="N21" s="170"/>
      <c r="O21" s="171"/>
    </row>
    <row r="22" spans="1:21" s="17" customFormat="1" ht="5.25" customHeight="1" thickBot="1" x14ac:dyDescent="0.3">
      <c r="A22" s="63"/>
      <c r="B22" s="64"/>
      <c r="C22" s="64"/>
      <c r="D22" s="64"/>
      <c r="E22" s="64"/>
      <c r="F22" s="64"/>
      <c r="G22" s="64"/>
      <c r="H22" s="64"/>
      <c r="I22" s="64"/>
      <c r="J22" s="64"/>
      <c r="K22" s="64"/>
      <c r="L22" s="64"/>
      <c r="M22" s="64"/>
      <c r="N22" s="171"/>
      <c r="O22" s="171"/>
    </row>
    <row r="23" spans="1:21" s="17" customFormat="1" ht="5.25" customHeight="1" thickTop="1" x14ac:dyDescent="0.25">
      <c r="A23" s="65"/>
      <c r="B23" s="66"/>
      <c r="C23" s="66"/>
      <c r="D23" s="66"/>
      <c r="E23" s="66"/>
      <c r="F23" s="66"/>
      <c r="G23" s="66"/>
      <c r="H23" s="66"/>
      <c r="I23" s="66"/>
      <c r="J23" s="66"/>
      <c r="K23" s="66"/>
      <c r="L23" s="66"/>
      <c r="M23" s="66"/>
      <c r="N23" s="171"/>
      <c r="O23" s="171"/>
    </row>
    <row r="24" spans="1:21" s="20" customFormat="1" ht="12.75" customHeight="1" x14ac:dyDescent="0.2">
      <c r="A24" s="67"/>
      <c r="B24" s="68"/>
      <c r="C24" s="258" t="s">
        <v>102</v>
      </c>
      <c r="D24" s="258"/>
      <c r="E24" s="258"/>
      <c r="F24" s="69"/>
      <c r="G24" s="69"/>
      <c r="I24" s="258" t="s">
        <v>126</v>
      </c>
      <c r="J24" s="258"/>
      <c r="K24" s="258"/>
      <c r="L24" s="258"/>
      <c r="M24" s="68"/>
      <c r="N24" s="172"/>
      <c r="O24" s="172"/>
    </row>
    <row r="25" spans="1:21" s="20" customFormat="1" ht="5.25" customHeight="1" x14ac:dyDescent="0.2">
      <c r="A25" s="67"/>
      <c r="B25" s="68"/>
      <c r="C25" s="68"/>
      <c r="D25" s="68"/>
      <c r="E25" s="68"/>
      <c r="F25" s="68"/>
      <c r="G25" s="68"/>
      <c r="H25" s="68"/>
      <c r="I25" s="68"/>
      <c r="J25" s="68"/>
      <c r="K25" s="68"/>
      <c r="L25" s="68"/>
      <c r="M25" s="68"/>
      <c r="N25" s="172"/>
      <c r="O25" s="172"/>
    </row>
    <row r="26" spans="1:21" s="20" customFormat="1" ht="15" customHeight="1" x14ac:dyDescent="0.2">
      <c r="B26" s="50" t="s">
        <v>111</v>
      </c>
      <c r="D26" s="52" t="s">
        <v>75</v>
      </c>
      <c r="E26" s="179"/>
      <c r="K26" s="52" t="s">
        <v>108</v>
      </c>
      <c r="L26" s="179"/>
      <c r="N26" s="71"/>
      <c r="O26" s="71"/>
      <c r="P26" s="71"/>
      <c r="Q26" s="71"/>
      <c r="R26" s="71"/>
      <c r="S26" s="71"/>
      <c r="T26" s="71"/>
      <c r="U26" s="71"/>
    </row>
    <row r="27" spans="1:21" s="20" customFormat="1" ht="4.5" customHeight="1" x14ac:dyDescent="0.2">
      <c r="B27" s="50"/>
      <c r="K27" s="70"/>
      <c r="L27" s="70"/>
    </row>
    <row r="28" spans="1:21" s="20" customFormat="1" ht="15" customHeight="1" x14ac:dyDescent="0.2">
      <c r="B28" s="50" t="s">
        <v>112</v>
      </c>
      <c r="D28" s="52" t="s">
        <v>110</v>
      </c>
      <c r="E28" s="179"/>
      <c r="K28" s="52" t="s">
        <v>109</v>
      </c>
      <c r="L28" s="179"/>
      <c r="O28" s="116"/>
      <c r="P28" s="116"/>
      <c r="Q28" s="116"/>
      <c r="R28" s="116"/>
      <c r="S28" s="116"/>
      <c r="T28" s="116"/>
    </row>
    <row r="29" spans="1:21" s="20" customFormat="1" ht="4.5" customHeight="1" x14ac:dyDescent="0.2">
      <c r="A29" s="50"/>
      <c r="B29" s="71"/>
      <c r="K29" s="70"/>
      <c r="L29" s="70"/>
      <c r="O29" s="116"/>
      <c r="P29" s="116"/>
      <c r="Q29" s="116"/>
      <c r="R29" s="116"/>
      <c r="S29" s="116"/>
    </row>
    <row r="30" spans="1:21" s="20" customFormat="1" ht="15" customHeight="1" x14ac:dyDescent="0.2">
      <c r="A30" s="50"/>
      <c r="B30" s="72" t="s">
        <v>56</v>
      </c>
      <c r="D30" s="41" t="s">
        <v>63</v>
      </c>
      <c r="E30" s="179"/>
      <c r="G30" s="41"/>
      <c r="K30" s="52" t="s">
        <v>64</v>
      </c>
      <c r="L30" s="179"/>
      <c r="O30" s="163"/>
      <c r="P30" s="163"/>
      <c r="Q30" s="163"/>
      <c r="R30" s="163"/>
      <c r="S30" s="163"/>
      <c r="T30" s="163"/>
    </row>
    <row r="31" spans="1:21" s="20" customFormat="1" ht="5.25" customHeight="1" thickBot="1" x14ac:dyDescent="0.25">
      <c r="A31" s="50"/>
      <c r="B31" s="71"/>
      <c r="K31" s="70"/>
      <c r="L31" s="70"/>
      <c r="N31" s="173"/>
      <c r="O31" s="85"/>
      <c r="P31" s="85"/>
      <c r="Q31" s="85"/>
      <c r="R31" s="174"/>
      <c r="S31" s="85"/>
      <c r="T31" s="163"/>
    </row>
    <row r="32" spans="1:21" s="20" customFormat="1" ht="5.25" customHeight="1" thickTop="1" x14ac:dyDescent="0.2">
      <c r="A32" s="73"/>
      <c r="B32" s="74"/>
      <c r="C32" s="75"/>
      <c r="D32" s="75"/>
      <c r="E32" s="75"/>
      <c r="F32" s="75"/>
      <c r="G32" s="75"/>
      <c r="H32" s="75"/>
      <c r="I32" s="75"/>
      <c r="J32" s="75"/>
      <c r="K32" s="76"/>
      <c r="L32" s="76"/>
      <c r="M32" s="75"/>
      <c r="N32" s="173"/>
      <c r="O32" s="85"/>
      <c r="P32" s="85"/>
      <c r="Q32" s="85"/>
      <c r="R32" s="174"/>
      <c r="S32" s="85"/>
      <c r="T32" s="163"/>
    </row>
    <row r="33" spans="1:23" s="21" customFormat="1" ht="15" customHeight="1" x14ac:dyDescent="0.2">
      <c r="A33" s="72"/>
      <c r="B33" s="212" t="s">
        <v>97</v>
      </c>
      <c r="C33" s="212"/>
      <c r="D33" s="212"/>
      <c r="E33" s="212"/>
      <c r="F33" s="212"/>
      <c r="G33" s="77"/>
      <c r="H33" s="78"/>
      <c r="I33" s="212" t="s">
        <v>117</v>
      </c>
      <c r="J33" s="255"/>
      <c r="K33" s="255"/>
      <c r="L33" s="255"/>
      <c r="M33" s="255"/>
      <c r="N33" s="173"/>
      <c r="O33" s="85"/>
      <c r="P33" s="85"/>
      <c r="Q33" s="85"/>
      <c r="R33" s="174"/>
      <c r="S33" s="85"/>
      <c r="T33" s="163"/>
    </row>
    <row r="34" spans="1:23" s="21" customFormat="1" ht="15" customHeight="1" x14ac:dyDescent="0.2">
      <c r="A34" s="72"/>
      <c r="B34" s="224" t="s">
        <v>100</v>
      </c>
      <c r="C34" s="224"/>
      <c r="D34" s="224" t="s">
        <v>101</v>
      </c>
      <c r="E34" s="224"/>
      <c r="F34" s="224"/>
      <c r="G34" s="77"/>
      <c r="H34" s="78"/>
      <c r="N34" s="173"/>
      <c r="O34" s="85"/>
      <c r="P34" s="85"/>
      <c r="Q34" s="85"/>
      <c r="R34" s="174"/>
      <c r="S34" s="85"/>
      <c r="T34" s="163"/>
    </row>
    <row r="35" spans="1:23" s="21" customFormat="1" ht="15" customHeight="1" x14ac:dyDescent="0.2">
      <c r="A35" s="72"/>
      <c r="B35" s="77"/>
      <c r="C35" s="77"/>
      <c r="D35" s="77" t="s">
        <v>160</v>
      </c>
      <c r="E35" s="77"/>
      <c r="F35" s="77" t="s">
        <v>158</v>
      </c>
      <c r="G35" s="77"/>
      <c r="H35" s="78"/>
      <c r="I35" s="212" t="s">
        <v>120</v>
      </c>
      <c r="J35" s="212"/>
      <c r="K35" s="212"/>
      <c r="L35" s="212"/>
      <c r="M35" s="212"/>
      <c r="N35" s="173"/>
      <c r="O35" s="85"/>
      <c r="P35" s="85"/>
      <c r="Q35" s="85"/>
      <c r="R35" s="174"/>
      <c r="S35" s="85"/>
      <c r="T35" s="163"/>
    </row>
    <row r="36" spans="1:23" s="21" customFormat="1" ht="15" customHeight="1" thickBot="1" x14ac:dyDescent="0.25">
      <c r="A36" s="72"/>
      <c r="B36" s="37" t="s">
        <v>156</v>
      </c>
      <c r="C36" s="37"/>
      <c r="D36" s="153">
        <f>'1.1 Engineering'!F71</f>
        <v>0</v>
      </c>
      <c r="F36" s="153">
        <f>'1.1 Engineering'!F29</f>
        <v>0</v>
      </c>
      <c r="G36" s="79"/>
      <c r="H36" s="78"/>
      <c r="I36" s="77" t="s">
        <v>160</v>
      </c>
      <c r="J36" s="77"/>
      <c r="K36" s="77" t="s">
        <v>158</v>
      </c>
      <c r="L36" s="77"/>
      <c r="M36" s="77" t="s">
        <v>32</v>
      </c>
      <c r="N36" s="173"/>
      <c r="O36" s="85"/>
      <c r="P36" s="85"/>
      <c r="Q36" s="85"/>
      <c r="R36" s="174"/>
      <c r="S36" s="85"/>
      <c r="T36" s="163"/>
    </row>
    <row r="37" spans="1:23" s="21" customFormat="1" ht="15" customHeight="1" thickBot="1" x14ac:dyDescent="0.25">
      <c r="A37" s="72"/>
      <c r="B37" s="248" t="s">
        <v>157</v>
      </c>
      <c r="C37" s="248"/>
      <c r="D37" s="153"/>
      <c r="F37" s="153">
        <f>'1.1 Engineering'!J29</f>
        <v>0</v>
      </c>
      <c r="G37" s="79"/>
      <c r="H37" s="78"/>
      <c r="I37" s="162">
        <f>IF(AND(E28="X"),(((D42+D55)*D65)+F42),0)</f>
        <v>0</v>
      </c>
      <c r="K37" s="162">
        <f>IF(AND(E28="X"),(F55),0)</f>
        <v>0</v>
      </c>
      <c r="M37" s="80">
        <f>IF(AND(E28="X"),(I37+K37),0)</f>
        <v>0</v>
      </c>
      <c r="N37" s="173"/>
      <c r="O37" s="85"/>
      <c r="P37" s="85"/>
      <c r="Q37" s="85"/>
      <c r="R37" s="174"/>
      <c r="S37" s="85"/>
      <c r="T37" s="163"/>
      <c r="W37" s="90"/>
    </row>
    <row r="38" spans="1:23" s="21" customFormat="1" ht="15" customHeight="1" x14ac:dyDescent="0.2">
      <c r="A38" s="72"/>
      <c r="B38" s="248" t="s">
        <v>98</v>
      </c>
      <c r="C38" s="248"/>
      <c r="D38" s="153">
        <f>'1.1 Engineering'!F82</f>
        <v>0</v>
      </c>
      <c r="F38" s="79">
        <f>'1.1 Engineering'!F40</f>
        <v>0</v>
      </c>
      <c r="G38" s="79"/>
      <c r="H38" s="78"/>
      <c r="N38" s="173"/>
      <c r="O38" s="85"/>
      <c r="P38" s="85"/>
      <c r="Q38" s="85"/>
      <c r="R38" s="174"/>
      <c r="S38" s="85"/>
      <c r="T38" s="163"/>
    </row>
    <row r="39" spans="1:23" s="21" customFormat="1" ht="15" customHeight="1" x14ac:dyDescent="0.2">
      <c r="A39" s="72"/>
      <c r="B39" s="248" t="s">
        <v>99</v>
      </c>
      <c r="C39" s="248"/>
      <c r="D39" s="155">
        <f>'1.1 Engineering'!J71</f>
        <v>0</v>
      </c>
      <c r="F39" s="168"/>
      <c r="G39" s="79"/>
      <c r="H39" s="78"/>
      <c r="I39" s="212" t="s">
        <v>163</v>
      </c>
      <c r="J39" s="212"/>
      <c r="K39" s="212"/>
      <c r="L39" s="212"/>
      <c r="M39" s="212"/>
      <c r="N39" s="173"/>
      <c r="O39" s="85"/>
      <c r="P39" s="85"/>
      <c r="Q39" s="85"/>
      <c r="R39" s="174"/>
      <c r="S39" s="85"/>
      <c r="T39" s="163"/>
    </row>
    <row r="40" spans="1:23" s="21" customFormat="1" ht="15" customHeight="1" thickBot="1" x14ac:dyDescent="0.25">
      <c r="A40" s="72"/>
      <c r="B40" s="248" t="s">
        <v>189</v>
      </c>
      <c r="C40" s="248"/>
      <c r="D40" s="155">
        <v>0</v>
      </c>
      <c r="F40" s="168"/>
      <c r="G40" s="79"/>
      <c r="H40" s="78"/>
      <c r="I40" s="77" t="s">
        <v>160</v>
      </c>
      <c r="J40" s="77"/>
      <c r="K40" s="77" t="s">
        <v>158</v>
      </c>
      <c r="L40" s="77"/>
      <c r="M40" s="77" t="s">
        <v>32</v>
      </c>
      <c r="N40" s="173"/>
      <c r="O40" s="85"/>
      <c r="P40" s="85"/>
      <c r="Q40" s="85"/>
      <c r="R40" s="174"/>
      <c r="S40" s="85"/>
      <c r="T40" s="163"/>
    </row>
    <row r="41" spans="1:23" s="21" customFormat="1" ht="15" customHeight="1" thickBot="1" x14ac:dyDescent="0.25">
      <c r="A41" s="72"/>
      <c r="B41" s="37"/>
      <c r="H41" s="78"/>
      <c r="I41" s="162">
        <f>IF(AND(E26="X"),(F42+(D42+D55)*D65),0)</f>
        <v>0</v>
      </c>
      <c r="K41" s="162">
        <f>IF(AND(E26="X"),(F55),0)</f>
        <v>0</v>
      </c>
      <c r="M41" s="80">
        <f>IF(AND(E26="X"),(I41+K41),0)</f>
        <v>0</v>
      </c>
      <c r="N41" s="173"/>
      <c r="O41" s="85"/>
      <c r="P41" s="85"/>
      <c r="Q41" s="85"/>
      <c r="R41" s="174"/>
      <c r="S41" s="85"/>
      <c r="T41" s="163"/>
    </row>
    <row r="42" spans="1:23" s="21" customFormat="1" ht="15" customHeight="1" thickBot="1" x14ac:dyDescent="0.25">
      <c r="A42" s="72"/>
      <c r="B42" s="250" t="s">
        <v>115</v>
      </c>
      <c r="C42" s="250"/>
      <c r="D42" s="158">
        <f>SUM(D36:D41)</f>
        <v>0</v>
      </c>
      <c r="E42" s="157"/>
      <c r="F42" s="158">
        <f>SUM(F36:F41)</f>
        <v>0</v>
      </c>
      <c r="G42" s="82"/>
      <c r="H42" s="78"/>
      <c r="N42" s="173"/>
      <c r="O42" s="85"/>
      <c r="P42" s="85"/>
      <c r="Q42" s="85"/>
      <c r="R42" s="174"/>
      <c r="S42" s="85"/>
      <c r="T42" s="163"/>
    </row>
    <row r="43" spans="1:23" s="21" customFormat="1" ht="15" customHeight="1" thickBot="1" x14ac:dyDescent="0.25">
      <c r="A43" s="72"/>
      <c r="B43" s="72"/>
      <c r="C43" s="72"/>
      <c r="H43" s="78"/>
      <c r="I43" s="253" t="s">
        <v>254</v>
      </c>
      <c r="J43" s="253"/>
      <c r="K43" s="253"/>
      <c r="L43" s="151"/>
      <c r="M43" s="182" t="str">
        <f>IF(OR(((M37-D63*D65-F63)*C16*0.75)&gt;2500000,((M41-D63*D65-F63)*C16*0.75)&gt;2500000),"YES","NO")</f>
        <v>NO</v>
      </c>
      <c r="N43" s="173"/>
      <c r="O43" s="85"/>
    </row>
    <row r="44" spans="1:23" s="21" customFormat="1" ht="15" customHeight="1" x14ac:dyDescent="0.2">
      <c r="A44" s="72"/>
      <c r="B44" s="212" t="s">
        <v>113</v>
      </c>
      <c r="C44" s="212"/>
      <c r="D44" s="212"/>
      <c r="E44" s="212"/>
      <c r="F44" s="212"/>
      <c r="G44" s="77"/>
      <c r="H44" s="84"/>
      <c r="N44" s="173"/>
      <c r="O44" s="85"/>
    </row>
    <row r="45" spans="1:23" s="38" customFormat="1" ht="15" customHeight="1" thickBot="1" x14ac:dyDescent="0.25">
      <c r="A45" s="86"/>
      <c r="B45" s="224" t="s">
        <v>100</v>
      </c>
      <c r="C45" s="224"/>
      <c r="D45" s="249" t="s">
        <v>101</v>
      </c>
      <c r="E45" s="249"/>
      <c r="F45" s="249"/>
      <c r="G45" s="87"/>
      <c r="H45" s="84"/>
      <c r="I45" s="254" t="s">
        <v>200</v>
      </c>
      <c r="J45" s="254"/>
      <c r="K45" s="254"/>
      <c r="L45" s="254"/>
      <c r="M45" s="254"/>
      <c r="N45" s="173"/>
      <c r="O45" s="85"/>
      <c r="U45" s="21"/>
    </row>
    <row r="46" spans="1:23" s="38" customFormat="1" ht="15" customHeight="1" thickBot="1" x14ac:dyDescent="0.25">
      <c r="A46" s="86"/>
      <c r="B46" s="77"/>
      <c r="C46" s="77"/>
      <c r="D46" s="152" t="s">
        <v>160</v>
      </c>
      <c r="E46" s="152"/>
      <c r="F46" s="87" t="s">
        <v>158</v>
      </c>
      <c r="G46" s="87"/>
      <c r="H46" s="84"/>
      <c r="I46" s="221" t="s">
        <v>255</v>
      </c>
      <c r="J46" s="251"/>
      <c r="K46" s="251"/>
      <c r="L46" s="252"/>
      <c r="M46" s="181">
        <f>IF(E28="X",IF(AND((M37-D63*D65-F63)*0.75*C16&lt;2500000),((M37-D63*D65-F63)*C16*0.25+(D63*D65+F63)),0),0)</f>
        <v>0</v>
      </c>
      <c r="N46" s="173"/>
      <c r="O46" s="85"/>
      <c r="U46" s="21"/>
    </row>
    <row r="47" spans="1:23" s="38" customFormat="1" ht="15" customHeight="1" thickBot="1" x14ac:dyDescent="0.25">
      <c r="A47" s="86"/>
      <c r="B47" s="248" t="s">
        <v>103</v>
      </c>
      <c r="C47" s="248"/>
      <c r="D47" s="153"/>
      <c r="E47" s="86"/>
      <c r="F47" s="153"/>
      <c r="G47" s="88"/>
      <c r="H47" s="89"/>
      <c r="I47" s="215" t="s">
        <v>256</v>
      </c>
      <c r="J47" s="215"/>
      <c r="K47" s="215"/>
      <c r="L47" s="215"/>
      <c r="M47" s="181">
        <f>IF(E26="X",IF(AND((M41-D63*D65-F63)*0.75*C16&lt;2500000),((M41-D63*D65-F63)*C16*0.25+(D63*D65+F63)),0),0)</f>
        <v>0</v>
      </c>
      <c r="N47" s="173"/>
      <c r="O47" s="85"/>
      <c r="U47" s="21"/>
    </row>
    <row r="48" spans="1:23" s="38" customFormat="1" ht="15" customHeight="1" thickBot="1" x14ac:dyDescent="0.25">
      <c r="A48" s="86"/>
      <c r="B48" s="248" t="s">
        <v>104</v>
      </c>
      <c r="C48" s="248"/>
      <c r="D48" s="153"/>
      <c r="E48" s="86"/>
      <c r="F48" s="153"/>
      <c r="G48" s="88"/>
      <c r="H48" s="89"/>
      <c r="I48" s="221" t="s">
        <v>253</v>
      </c>
      <c r="J48" s="221"/>
      <c r="K48" s="221"/>
      <c r="L48" s="263"/>
      <c r="M48" s="181">
        <f>IF(OR((M37-D63*D65-F63)*0.75*C16&gt;2500000,(M41-D63*D65-F63)*0.75*C16&gt;2500000),((M37+M41-D63*D65-F63)*C16+(D63*D65+F63)-2500000),0)</f>
        <v>0</v>
      </c>
      <c r="N48" s="173"/>
      <c r="O48" s="85"/>
      <c r="U48" s="21"/>
    </row>
    <row r="49" spans="1:21" s="38" customFormat="1" ht="15" customHeight="1" x14ac:dyDescent="0.2">
      <c r="A49" s="86"/>
      <c r="B49" s="248" t="s">
        <v>105</v>
      </c>
      <c r="C49" s="248"/>
      <c r="D49" s="153"/>
      <c r="E49" s="86"/>
      <c r="F49" s="153"/>
      <c r="G49" s="88"/>
      <c r="H49" s="89"/>
      <c r="N49" s="173"/>
      <c r="O49" s="85"/>
      <c r="U49" s="21"/>
    </row>
    <row r="50" spans="1:21" s="38" customFormat="1" ht="15" customHeight="1" thickBot="1" x14ac:dyDescent="0.25">
      <c r="A50" s="86"/>
      <c r="B50" s="248" t="s">
        <v>96</v>
      </c>
      <c r="C50" s="248"/>
      <c r="D50" s="159"/>
      <c r="E50" s="86"/>
      <c r="F50" s="160">
        <v>0</v>
      </c>
      <c r="G50" s="88"/>
      <c r="H50" s="89"/>
      <c r="I50" s="212" t="s">
        <v>119</v>
      </c>
      <c r="J50" s="212"/>
      <c r="K50" s="212"/>
      <c r="L50" s="212"/>
      <c r="M50" s="212"/>
      <c r="N50" s="173"/>
      <c r="O50" s="85"/>
      <c r="U50" s="21"/>
    </row>
    <row r="51" spans="1:21" s="38" customFormat="1" ht="15" customHeight="1" thickBot="1" x14ac:dyDescent="0.25">
      <c r="A51" s="86"/>
      <c r="B51" s="248" t="s">
        <v>114</v>
      </c>
      <c r="C51" s="248"/>
      <c r="D51" s="159">
        <v>0</v>
      </c>
      <c r="E51" s="86"/>
      <c r="F51" s="168"/>
      <c r="G51" s="88"/>
      <c r="H51" s="89"/>
      <c r="I51" s="72" t="s">
        <v>120</v>
      </c>
      <c r="J51" s="72"/>
      <c r="K51" s="72"/>
      <c r="L51" s="183"/>
      <c r="M51" s="181">
        <f>IF(E28="X",((K37-F63)*C16*0.25+F63),0)</f>
        <v>0</v>
      </c>
      <c r="N51" s="173"/>
      <c r="O51" s="85"/>
      <c r="U51" s="21"/>
    </row>
    <row r="52" spans="1:21" s="38" customFormat="1" ht="15" customHeight="1" thickBot="1" x14ac:dyDescent="0.25">
      <c r="A52" s="86"/>
      <c r="B52" s="248" t="s">
        <v>106</v>
      </c>
      <c r="C52" s="248"/>
      <c r="D52" s="159"/>
      <c r="F52" s="160">
        <v>0</v>
      </c>
      <c r="G52" s="88"/>
      <c r="H52" s="89"/>
      <c r="I52" s="184"/>
      <c r="J52" s="184"/>
      <c r="K52" s="184"/>
      <c r="L52" s="184"/>
      <c r="M52" s="184"/>
      <c r="N52" s="173"/>
      <c r="O52" s="85"/>
      <c r="U52" s="21"/>
    </row>
    <row r="53" spans="1:21" s="38" customFormat="1" ht="15" customHeight="1" thickTop="1" x14ac:dyDescent="0.2">
      <c r="A53" s="86"/>
      <c r="B53" s="248" t="s">
        <v>116</v>
      </c>
      <c r="C53" s="248"/>
      <c r="D53" s="159"/>
      <c r="F53" s="160">
        <v>0</v>
      </c>
      <c r="G53" s="88"/>
      <c r="H53" s="84"/>
      <c r="N53" s="173"/>
      <c r="O53" s="85"/>
      <c r="U53" s="21"/>
    </row>
    <row r="54" spans="1:21" s="38" customFormat="1" ht="15" customHeight="1" thickBot="1" x14ac:dyDescent="0.25">
      <c r="A54" s="86"/>
      <c r="B54" s="39"/>
      <c r="C54" s="39"/>
      <c r="F54" s="88"/>
      <c r="G54" s="88"/>
      <c r="H54" s="84"/>
      <c r="I54" s="212" t="s">
        <v>118</v>
      </c>
      <c r="J54" s="212"/>
      <c r="K54" s="212"/>
      <c r="L54" s="212"/>
      <c r="M54" s="212"/>
      <c r="N54" s="173"/>
      <c r="O54" s="85"/>
      <c r="U54" s="21"/>
    </row>
    <row r="55" spans="1:21" s="38" customFormat="1" ht="15" customHeight="1" thickBot="1" x14ac:dyDescent="0.25">
      <c r="A55" s="86"/>
      <c r="B55" s="250" t="s">
        <v>159</v>
      </c>
      <c r="C55" s="250"/>
      <c r="D55" s="158">
        <f>(SUM(D47:D51))-(D52+D53)</f>
        <v>0</v>
      </c>
      <c r="E55" s="157"/>
      <c r="F55" s="80">
        <f>SUM(F47:F53)</f>
        <v>0</v>
      </c>
      <c r="G55" s="90"/>
      <c r="H55" s="84"/>
      <c r="I55" s="77" t="s">
        <v>160</v>
      </c>
      <c r="J55" s="77"/>
      <c r="K55" s="77" t="s">
        <v>158</v>
      </c>
      <c r="L55" s="77"/>
      <c r="M55" s="77" t="s">
        <v>32</v>
      </c>
      <c r="N55" s="173"/>
      <c r="O55" s="85"/>
      <c r="U55" s="21"/>
    </row>
    <row r="56" spans="1:21" s="38" customFormat="1" ht="15" customHeight="1" thickBot="1" x14ac:dyDescent="0.25">
      <c r="A56" s="86"/>
      <c r="B56" s="39"/>
      <c r="C56" s="39"/>
      <c r="D56" s="88"/>
      <c r="H56" s="84"/>
      <c r="I56" s="162">
        <f>IF(AND(L28="X"),(F42+((D42+D55)*D65)),0)</f>
        <v>0</v>
      </c>
      <c r="J56" s="21"/>
      <c r="K56" s="162">
        <f>IF(AND(L28="X"),(F55),0)</f>
        <v>0</v>
      </c>
      <c r="L56" s="21"/>
      <c r="M56" s="80">
        <f>IF(AND(L28="X"),(I56+K56),0)</f>
        <v>0</v>
      </c>
      <c r="N56" s="173"/>
      <c r="O56" s="85"/>
    </row>
    <row r="57" spans="1:21" s="38" customFormat="1" ht="15" customHeight="1" x14ac:dyDescent="0.2">
      <c r="A57" s="86"/>
      <c r="B57" s="212" t="s">
        <v>107</v>
      </c>
      <c r="C57" s="212"/>
      <c r="D57" s="212"/>
      <c r="E57" s="212"/>
      <c r="F57" s="212"/>
      <c r="G57" s="77"/>
      <c r="H57" s="84"/>
      <c r="I57" s="83"/>
      <c r="J57" s="21"/>
      <c r="K57" s="21"/>
      <c r="L57" s="85"/>
      <c r="M57" s="21"/>
      <c r="N57" s="173"/>
      <c r="O57" s="85"/>
      <c r="U57" s="21"/>
    </row>
    <row r="58" spans="1:21" s="38" customFormat="1" ht="15" customHeight="1" x14ac:dyDescent="0.2">
      <c r="A58" s="86"/>
      <c r="B58" s="224" t="s">
        <v>100</v>
      </c>
      <c r="C58" s="224"/>
      <c r="D58" s="224" t="s">
        <v>101</v>
      </c>
      <c r="E58" s="224"/>
      <c r="F58" s="224"/>
      <c r="G58" s="77"/>
      <c r="H58" s="84"/>
      <c r="I58" s="212" t="s">
        <v>164</v>
      </c>
      <c r="J58" s="212"/>
      <c r="K58" s="212"/>
      <c r="L58" s="212"/>
      <c r="M58" s="212"/>
      <c r="N58" s="173"/>
      <c r="O58" s="85"/>
      <c r="U58" s="21"/>
    </row>
    <row r="59" spans="1:21" s="38" customFormat="1" ht="15" customHeight="1" thickBot="1" x14ac:dyDescent="0.25">
      <c r="A59" s="86"/>
      <c r="B59" s="77"/>
      <c r="C59" s="77"/>
      <c r="D59" s="152" t="s">
        <v>160</v>
      </c>
      <c r="F59" s="77" t="s">
        <v>158</v>
      </c>
      <c r="G59" s="77"/>
      <c r="H59" s="84"/>
      <c r="I59" s="77" t="s">
        <v>160</v>
      </c>
      <c r="J59" s="77"/>
      <c r="K59" s="77" t="s">
        <v>158</v>
      </c>
      <c r="L59" s="77"/>
      <c r="M59" s="77" t="s">
        <v>32</v>
      </c>
      <c r="N59" s="173"/>
      <c r="O59" s="85"/>
      <c r="U59" s="21"/>
    </row>
    <row r="60" spans="1:21" s="38" customFormat="1" ht="15" customHeight="1" thickBot="1" x14ac:dyDescent="0.25">
      <c r="A60" s="86"/>
      <c r="B60" s="223" t="s">
        <v>103</v>
      </c>
      <c r="C60" s="223"/>
      <c r="D60" s="161">
        <v>0</v>
      </c>
      <c r="F60" s="153"/>
      <c r="G60" s="79"/>
      <c r="H60" s="84"/>
      <c r="I60" s="162">
        <f>IF(AND(L26="X"),(F42+(D42+D55)*D65),0)</f>
        <v>0</v>
      </c>
      <c r="J60" s="21"/>
      <c r="K60" s="168"/>
      <c r="L60" s="21"/>
      <c r="M60" s="80">
        <f>IF(AND(L26="X"),(I60+K60),0)</f>
        <v>0</v>
      </c>
      <c r="N60" s="173"/>
      <c r="O60" s="85"/>
      <c r="U60" s="21"/>
    </row>
    <row r="61" spans="1:21" s="38" customFormat="1" ht="15" customHeight="1" x14ac:dyDescent="0.2">
      <c r="A61" s="86"/>
      <c r="B61" s="223" t="s">
        <v>104</v>
      </c>
      <c r="C61" s="223"/>
      <c r="D61" s="161">
        <v>0</v>
      </c>
      <c r="F61" s="153">
        <v>0</v>
      </c>
      <c r="G61" s="79"/>
      <c r="H61" s="84"/>
      <c r="N61" s="173"/>
      <c r="O61" s="85"/>
      <c r="U61" s="21"/>
    </row>
    <row r="62" spans="1:21" s="38" customFormat="1" ht="15" customHeight="1" thickBot="1" x14ac:dyDescent="0.25">
      <c r="A62" s="86"/>
      <c r="B62" s="21"/>
      <c r="C62" s="85"/>
      <c r="D62" s="21"/>
      <c r="H62" s="84"/>
      <c r="I62" s="254" t="s">
        <v>201</v>
      </c>
      <c r="J62" s="254"/>
      <c r="K62" s="254"/>
      <c r="L62" s="254"/>
      <c r="M62" s="254"/>
      <c r="N62" s="173"/>
      <c r="O62" s="85"/>
      <c r="U62" s="21"/>
    </row>
    <row r="63" spans="1:21" s="38" customFormat="1" ht="15" customHeight="1" thickBot="1" x14ac:dyDescent="0.25">
      <c r="A63" s="86"/>
      <c r="B63" s="156" t="s">
        <v>161</v>
      </c>
      <c r="C63" s="156"/>
      <c r="D63" s="92">
        <f>SUM(D60:D61)</f>
        <v>0</v>
      </c>
      <c r="E63" s="157"/>
      <c r="F63" s="81">
        <f>SUM(F60:F61)</f>
        <v>0</v>
      </c>
      <c r="G63" s="82"/>
      <c r="H63" s="84"/>
      <c r="I63" s="72" t="s">
        <v>202</v>
      </c>
      <c r="J63" s="72"/>
      <c r="K63" s="72"/>
      <c r="L63" s="183"/>
      <c r="M63" s="181">
        <f>IF(AND((M56+M60)&gt;0),((M56+M60-D63-F63)*C16+(D63*D65+F63)),(0))</f>
        <v>0</v>
      </c>
      <c r="N63" s="173"/>
      <c r="O63" s="85"/>
      <c r="U63" s="21"/>
    </row>
    <row r="64" spans="1:21" s="38" customFormat="1" ht="15" customHeight="1" thickBot="1" x14ac:dyDescent="0.25">
      <c r="A64" s="86"/>
      <c r="B64" s="39"/>
      <c r="C64" s="39"/>
      <c r="D64" s="88"/>
      <c r="H64" s="84"/>
      <c r="I64" s="8"/>
      <c r="J64" s="8"/>
      <c r="K64" s="8"/>
      <c r="L64" s="8"/>
      <c r="M64" s="8"/>
      <c r="N64" s="173"/>
      <c r="O64" s="85"/>
      <c r="U64" s="21"/>
    </row>
    <row r="65" spans="1:21" s="38" customFormat="1" ht="15" customHeight="1" thickBot="1" x14ac:dyDescent="0.25">
      <c r="A65" s="86"/>
      <c r="B65" s="250" t="s">
        <v>162</v>
      </c>
      <c r="C65" s="262"/>
      <c r="D65" s="203"/>
      <c r="H65" s="84"/>
      <c r="I65" s="212" t="s">
        <v>119</v>
      </c>
      <c r="J65" s="212"/>
      <c r="K65" s="212"/>
      <c r="L65" s="212"/>
      <c r="M65" s="212"/>
      <c r="N65" s="173"/>
      <c r="O65" s="85"/>
      <c r="P65" s="18"/>
      <c r="Q65" s="18"/>
      <c r="R65" s="176"/>
      <c r="S65" s="18"/>
      <c r="T65" s="19"/>
      <c r="U65" s="21"/>
    </row>
    <row r="66" spans="1:21" s="8" customFormat="1" ht="15" customHeight="1" thickBot="1" x14ac:dyDescent="0.25">
      <c r="A66" s="86"/>
      <c r="B66" s="69"/>
      <c r="C66" s="69"/>
      <c r="D66" s="69"/>
      <c r="E66" s="69"/>
      <c r="F66" s="91"/>
      <c r="G66" s="185"/>
      <c r="H66" s="93"/>
      <c r="I66" s="72" t="s">
        <v>118</v>
      </c>
      <c r="J66" s="72"/>
      <c r="K66" s="72"/>
      <c r="L66" s="183"/>
      <c r="M66" s="181">
        <f>IF(L28="X",((K56-F63)*C16+F63),0)</f>
        <v>0</v>
      </c>
      <c r="N66" s="175"/>
      <c r="O66" s="18"/>
      <c r="P66" s="178"/>
      <c r="Q66" s="16"/>
      <c r="R66" s="16"/>
      <c r="S66" s="16"/>
      <c r="T66" s="16"/>
      <c r="U66" s="94"/>
    </row>
    <row r="67" spans="1:21" s="16" customFormat="1" ht="12" x14ac:dyDescent="0.2">
      <c r="N67" s="177"/>
      <c r="O67" s="178"/>
      <c r="P67" s="178"/>
    </row>
    <row r="68" spans="1:21" s="16" customFormat="1" ht="12" x14ac:dyDescent="0.2">
      <c r="N68" s="177"/>
      <c r="O68" s="178"/>
      <c r="P68" s="178"/>
    </row>
    <row r="69" spans="1:21" s="16" customFormat="1" ht="12" x14ac:dyDescent="0.2">
      <c r="B69" s="261" t="s">
        <v>43</v>
      </c>
      <c r="C69" s="261"/>
      <c r="D69" s="261"/>
      <c r="E69" s="261"/>
      <c r="F69" s="261"/>
      <c r="G69" s="261"/>
      <c r="H69" s="261"/>
      <c r="I69" s="261"/>
      <c r="J69" s="261"/>
      <c r="K69" s="261"/>
      <c r="L69" s="261"/>
      <c r="M69" s="261"/>
      <c r="N69" s="177"/>
      <c r="O69" s="178"/>
      <c r="P69" s="178"/>
    </row>
    <row r="70" spans="1:21" s="16" customFormat="1" x14ac:dyDescent="0.2">
      <c r="B70"/>
      <c r="C70"/>
      <c r="D70"/>
      <c r="E70"/>
      <c r="F70"/>
      <c r="G70"/>
      <c r="H70"/>
      <c r="I70"/>
      <c r="J70"/>
      <c r="K70"/>
      <c r="L70"/>
      <c r="M70"/>
      <c r="N70" s="177"/>
      <c r="O70" s="178"/>
      <c r="P70" s="178"/>
    </row>
    <row r="71" spans="1:21" s="16" customFormat="1" x14ac:dyDescent="0.2">
      <c r="B71"/>
      <c r="C71"/>
      <c r="D71"/>
      <c r="E71"/>
      <c r="F71"/>
      <c r="G71"/>
      <c r="H71"/>
      <c r="I71"/>
      <c r="J71"/>
      <c r="K71"/>
      <c r="L71"/>
      <c r="M71"/>
      <c r="N71" s="177"/>
      <c r="O71" s="178"/>
      <c r="P71" s="178"/>
    </row>
    <row r="72" spans="1:21" ht="12.75" customHeight="1" x14ac:dyDescent="0.2">
      <c r="A72" s="36" t="s">
        <v>251</v>
      </c>
      <c r="B72" s="36"/>
      <c r="C72" s="94"/>
      <c r="D72" s="94"/>
      <c r="E72" s="94"/>
      <c r="F72" s="94"/>
      <c r="G72" s="94"/>
      <c r="H72" s="94"/>
      <c r="I72" s="94"/>
      <c r="J72" s="94"/>
      <c r="K72" s="94"/>
      <c r="L72" s="95"/>
      <c r="M72" s="52" t="s">
        <v>148</v>
      </c>
    </row>
    <row r="73" spans="1:21" ht="12.75" customHeight="1" x14ac:dyDescent="0.2">
      <c r="C73" s="94"/>
      <c r="D73" s="94"/>
      <c r="E73" s="94"/>
      <c r="F73" s="94"/>
      <c r="G73" s="94"/>
      <c r="H73" s="94"/>
      <c r="I73" s="94"/>
      <c r="J73" s="94"/>
      <c r="K73" s="94"/>
      <c r="L73" s="95"/>
      <c r="M73" s="96" t="s">
        <v>153</v>
      </c>
    </row>
    <row r="75" spans="1:21" ht="33.75" x14ac:dyDescent="0.2">
      <c r="D75" s="264" t="s">
        <v>208</v>
      </c>
      <c r="E75" s="264"/>
      <c r="F75" s="264"/>
      <c r="G75" s="264"/>
      <c r="H75" s="264"/>
      <c r="I75" s="264"/>
      <c r="J75" s="264"/>
      <c r="K75" s="264"/>
      <c r="L75" s="264"/>
      <c r="M75" s="264"/>
    </row>
    <row r="76" spans="1:21" ht="33.75" x14ac:dyDescent="0.2">
      <c r="D76" s="186"/>
      <c r="E76" s="186"/>
      <c r="F76" s="186"/>
      <c r="G76" s="186"/>
      <c r="H76" s="186"/>
      <c r="I76" s="186"/>
      <c r="J76" s="186"/>
      <c r="K76" s="186"/>
      <c r="L76" s="186"/>
      <c r="M76" s="186"/>
    </row>
    <row r="78" spans="1:21" ht="15.75" x14ac:dyDescent="0.25">
      <c r="A78" s="187"/>
      <c r="B78" s="265" t="s">
        <v>209</v>
      </c>
      <c r="C78" s="265"/>
      <c r="D78" s="265"/>
      <c r="E78" s="265"/>
      <c r="F78" s="265"/>
      <c r="G78" s="265"/>
      <c r="H78" s="265"/>
      <c r="I78" s="265"/>
      <c r="J78" s="265"/>
      <c r="K78" s="265"/>
      <c r="L78" s="265"/>
      <c r="M78" s="265"/>
    </row>
    <row r="80" spans="1:21" x14ac:dyDescent="0.2">
      <c r="K80" s="188"/>
    </row>
    <row r="82" spans="1:14" x14ac:dyDescent="0.2">
      <c r="B82" s="50" t="s">
        <v>210</v>
      </c>
      <c r="C82" s="228" t="str">
        <f>T('Title Sheet'!C51:E51)</f>
        <v/>
      </c>
      <c r="D82" s="228"/>
      <c r="E82" s="228"/>
      <c r="F82" s="228"/>
      <c r="G82" s="189"/>
      <c r="I82" s="41" t="s">
        <v>211</v>
      </c>
      <c r="J82" s="228" t="str">
        <f>T('Title Sheet'!C53:E53)</f>
        <v/>
      </c>
      <c r="K82" s="228"/>
      <c r="L82" s="228"/>
    </row>
    <row r="83" spans="1:14" x14ac:dyDescent="0.2">
      <c r="B83" s="50"/>
      <c r="I83" s="41"/>
    </row>
    <row r="84" spans="1:14" x14ac:dyDescent="0.2">
      <c r="B84" s="109"/>
      <c r="C84" s="266"/>
      <c r="D84" s="266"/>
      <c r="E84" s="266"/>
      <c r="F84" s="266"/>
      <c r="G84" s="189"/>
      <c r="J84" s="266"/>
      <c r="K84" s="266"/>
      <c r="L84" s="266"/>
    </row>
    <row r="85" spans="1:14" x14ac:dyDescent="0.2">
      <c r="B85" s="109"/>
      <c r="N85" s="20"/>
    </row>
    <row r="86" spans="1:14" x14ac:dyDescent="0.2">
      <c r="B86" s="50" t="s">
        <v>212</v>
      </c>
      <c r="C86" s="228" t="str">
        <f>T('Title Sheet'!C49:E49)</f>
        <v/>
      </c>
      <c r="D86" s="228"/>
      <c r="E86" s="228"/>
      <c r="F86" s="228"/>
      <c r="G86" s="189"/>
      <c r="I86" s="41" t="s">
        <v>213</v>
      </c>
      <c r="J86" s="266" t="str">
        <f>T('Title Sheet'!C55)</f>
        <v/>
      </c>
      <c r="K86" s="266"/>
      <c r="L86" s="266"/>
      <c r="N86" s="20"/>
    </row>
    <row r="87" spans="1:14" x14ac:dyDescent="0.2">
      <c r="B87" s="50"/>
      <c r="C87" s="190"/>
      <c r="D87" s="190"/>
      <c r="E87" s="190"/>
      <c r="F87" s="190"/>
      <c r="I87" s="41"/>
      <c r="J87" s="190"/>
      <c r="K87" s="190"/>
      <c r="L87" s="190"/>
      <c r="N87" s="20"/>
    </row>
    <row r="88" spans="1:14" x14ac:dyDescent="0.2">
      <c r="N88" s="20"/>
    </row>
    <row r="89" spans="1:14" x14ac:dyDescent="0.2">
      <c r="A89" s="94"/>
      <c r="B89" s="111" t="s">
        <v>214</v>
      </c>
      <c r="C89" s="111"/>
      <c r="D89" s="111"/>
      <c r="E89" s="111"/>
      <c r="F89" s="111"/>
      <c r="G89" s="111"/>
      <c r="H89" s="111"/>
      <c r="I89" s="111"/>
      <c r="J89" s="111"/>
      <c r="K89" s="111"/>
      <c r="L89" s="111"/>
      <c r="M89" s="111"/>
      <c r="N89" s="20" t="s">
        <v>53</v>
      </c>
    </row>
    <row r="90" spans="1:14" x14ac:dyDescent="0.2">
      <c r="N90" s="20"/>
    </row>
    <row r="91" spans="1:14" x14ac:dyDescent="0.2">
      <c r="A91" s="8"/>
      <c r="B91" s="248" t="s">
        <v>215</v>
      </c>
      <c r="C91" s="248"/>
      <c r="D91" s="248"/>
      <c r="E91" s="248"/>
      <c r="F91" s="248"/>
      <c r="G91" s="248"/>
      <c r="H91" s="248"/>
      <c r="I91" s="248"/>
      <c r="J91" s="248"/>
      <c r="K91" s="248"/>
      <c r="L91" s="248"/>
      <c r="M91" s="248"/>
      <c r="N91" s="20"/>
    </row>
    <row r="92" spans="1:14" x14ac:dyDescent="0.2">
      <c r="A92" s="191"/>
      <c r="B92" s="192"/>
      <c r="C92" s="192"/>
      <c r="D92" s="192"/>
      <c r="E92" s="192"/>
      <c r="F92" s="192"/>
      <c r="G92" s="192"/>
      <c r="H92" s="192"/>
      <c r="I92" s="192"/>
      <c r="J92" s="192"/>
      <c r="K92" s="192"/>
      <c r="L92" s="192"/>
      <c r="M92" s="192"/>
      <c r="N92" s="20"/>
    </row>
    <row r="93" spans="1:14" x14ac:dyDescent="0.2">
      <c r="A93" s="193"/>
      <c r="B93" s="248" t="s">
        <v>216</v>
      </c>
      <c r="C93" s="248"/>
      <c r="D93" s="248"/>
      <c r="E93" s="248"/>
      <c r="F93" s="248"/>
      <c r="G93" s="248"/>
      <c r="H93" s="248"/>
      <c r="I93" s="248"/>
      <c r="J93" s="248"/>
      <c r="K93" s="248"/>
      <c r="L93" s="248"/>
      <c r="M93" s="248"/>
      <c r="N93" s="20"/>
    </row>
    <row r="94" spans="1:14" x14ac:dyDescent="0.2">
      <c r="A94" s="194"/>
      <c r="B94" s="192"/>
      <c r="C94" s="192"/>
      <c r="D94" s="192"/>
      <c r="E94" s="192"/>
      <c r="F94" s="192"/>
      <c r="G94" s="192"/>
      <c r="H94" s="192"/>
      <c r="I94" s="192"/>
      <c r="J94" s="192"/>
      <c r="K94" s="192"/>
      <c r="L94" s="192"/>
      <c r="M94" s="192"/>
      <c r="N94" s="20"/>
    </row>
    <row r="95" spans="1:14" x14ac:dyDescent="0.2">
      <c r="A95" s="193"/>
      <c r="B95" s="248" t="s">
        <v>217</v>
      </c>
      <c r="C95" s="248"/>
      <c r="D95" s="248"/>
      <c r="E95" s="248"/>
      <c r="F95" s="248"/>
      <c r="G95" s="248"/>
      <c r="H95" s="248"/>
      <c r="I95" s="248"/>
      <c r="J95" s="248"/>
      <c r="K95" s="248"/>
      <c r="L95" s="248"/>
      <c r="M95" s="248"/>
      <c r="N95" s="20"/>
    </row>
    <row r="96" spans="1:14" ht="13.5" thickBot="1" x14ac:dyDescent="0.25">
      <c r="A96" s="193"/>
      <c r="B96" s="39"/>
      <c r="C96" s="39"/>
      <c r="D96" s="39"/>
      <c r="E96" s="39"/>
      <c r="F96" s="39"/>
      <c r="G96" s="39"/>
      <c r="H96" s="39"/>
      <c r="I96" s="39"/>
      <c r="J96" s="39"/>
      <c r="K96" s="39"/>
      <c r="L96" s="39"/>
      <c r="M96" s="39"/>
      <c r="N96" s="20"/>
    </row>
    <row r="97" spans="1:14" ht="13.5" thickBot="1" x14ac:dyDescent="0.25">
      <c r="A97" s="194"/>
      <c r="B97" s="194"/>
      <c r="C97" s="216" t="s">
        <v>218</v>
      </c>
      <c r="D97" s="216"/>
      <c r="E97" s="195"/>
      <c r="F97" s="216" t="s">
        <v>219</v>
      </c>
      <c r="G97" s="216"/>
      <c r="H97" s="195"/>
      <c r="I97" s="194"/>
      <c r="J97" s="194"/>
      <c r="K97" s="21" t="s">
        <v>220</v>
      </c>
      <c r="L97" s="195"/>
      <c r="M97" s="194"/>
      <c r="N97" s="20"/>
    </row>
    <row r="98" spans="1:14" x14ac:dyDescent="0.2">
      <c r="A98" s="194"/>
      <c r="B98" s="196"/>
      <c r="C98" s="192"/>
      <c r="D98" s="196"/>
      <c r="E98" s="196"/>
      <c r="F98" s="196"/>
      <c r="G98" s="196"/>
      <c r="H98" s="192"/>
      <c r="I98" s="196"/>
      <c r="J98" s="192"/>
      <c r="K98" s="192"/>
      <c r="L98" s="192"/>
      <c r="M98" s="192"/>
    </row>
    <row r="99" spans="1:14" x14ac:dyDescent="0.2">
      <c r="A99" s="8"/>
      <c r="B99" s="248" t="s">
        <v>221</v>
      </c>
      <c r="C99" s="248"/>
      <c r="D99" s="248"/>
      <c r="E99" s="248"/>
      <c r="F99" s="248"/>
      <c r="G99" s="248"/>
      <c r="H99" s="248"/>
      <c r="I99" s="248"/>
      <c r="J99" s="248"/>
      <c r="K99" s="248"/>
      <c r="L99" s="248"/>
      <c r="M99" s="248"/>
    </row>
    <row r="100" spans="1:14" x14ac:dyDescent="0.2">
      <c r="A100" s="191"/>
      <c r="B100" s="192"/>
      <c r="C100" s="192"/>
      <c r="D100" s="192"/>
      <c r="E100" s="192"/>
      <c r="F100" s="192"/>
      <c r="G100" s="192"/>
      <c r="H100" s="192"/>
      <c r="I100" s="192"/>
      <c r="J100" s="192"/>
      <c r="K100" s="192"/>
      <c r="L100" s="192"/>
      <c r="M100" s="192"/>
    </row>
    <row r="101" spans="1:14" x14ac:dyDescent="0.2">
      <c r="A101" s="191"/>
      <c r="B101" s="39" t="s">
        <v>222</v>
      </c>
      <c r="C101" s="197"/>
      <c r="D101" s="196"/>
      <c r="E101" s="196"/>
      <c r="F101" s="196"/>
      <c r="G101" s="196"/>
      <c r="H101" s="192"/>
      <c r="I101" s="196"/>
      <c r="J101" s="192"/>
      <c r="K101" s="192"/>
      <c r="L101" s="192"/>
      <c r="M101" s="192"/>
    </row>
    <row r="102" spans="1:14" x14ac:dyDescent="0.2">
      <c r="A102" s="191"/>
      <c r="B102" s="198"/>
      <c r="C102" s="192"/>
      <c r="D102" s="196"/>
      <c r="E102" s="196"/>
      <c r="F102" s="196"/>
      <c r="G102" s="196"/>
      <c r="H102" s="192"/>
      <c r="I102" s="196"/>
      <c r="J102" s="192"/>
      <c r="K102" s="192"/>
      <c r="L102" s="192"/>
      <c r="M102" s="192"/>
    </row>
    <row r="103" spans="1:14" x14ac:dyDescent="0.2">
      <c r="A103" s="191"/>
      <c r="B103" s="37" t="s">
        <v>223</v>
      </c>
      <c r="C103" s="197"/>
      <c r="D103" s="196"/>
      <c r="E103" s="196"/>
      <c r="F103" s="196"/>
      <c r="G103" s="196"/>
      <c r="H103" s="192"/>
      <c r="I103" s="196"/>
      <c r="J103" s="192"/>
      <c r="K103" s="192"/>
      <c r="L103" s="192"/>
      <c r="M103" s="192"/>
    </row>
    <row r="104" spans="1:14" x14ac:dyDescent="0.2">
      <c r="A104" s="191"/>
      <c r="B104" s="198"/>
      <c r="C104" s="192"/>
      <c r="D104" s="196"/>
      <c r="E104" s="196"/>
      <c r="F104" s="196"/>
      <c r="G104" s="196"/>
      <c r="H104" s="192"/>
      <c r="I104" s="196"/>
      <c r="J104" s="192"/>
      <c r="K104" s="192"/>
      <c r="L104" s="192"/>
      <c r="M104" s="192"/>
    </row>
    <row r="105" spans="1:14" x14ac:dyDescent="0.2">
      <c r="A105" s="191"/>
      <c r="B105" s="37" t="s">
        <v>224</v>
      </c>
      <c r="C105" s="197"/>
      <c r="D105" s="37" t="s">
        <v>225</v>
      </c>
      <c r="E105" s="37"/>
      <c r="F105" s="37" t="s">
        <v>226</v>
      </c>
      <c r="G105" s="37"/>
      <c r="H105" s="191"/>
      <c r="I105" s="191"/>
      <c r="J105" s="197"/>
      <c r="K105" s="198"/>
      <c r="L105" s="192"/>
      <c r="M105" s="198"/>
    </row>
    <row r="106" spans="1:14" x14ac:dyDescent="0.2">
      <c r="A106" s="191"/>
      <c r="B106" s="198"/>
      <c r="C106" s="192"/>
      <c r="D106" s="198"/>
      <c r="E106" s="198"/>
      <c r="F106" s="198"/>
      <c r="G106" s="198"/>
      <c r="H106" s="192"/>
      <c r="I106" s="198"/>
      <c r="J106" s="192"/>
      <c r="K106" s="198"/>
      <c r="L106" s="192"/>
      <c r="M106" s="198"/>
    </row>
    <row r="107" spans="1:14" x14ac:dyDescent="0.2">
      <c r="A107" s="191"/>
      <c r="B107" s="37" t="s">
        <v>227</v>
      </c>
      <c r="C107" s="197"/>
      <c r="D107" s="37" t="s">
        <v>225</v>
      </c>
      <c r="E107" s="37"/>
      <c r="F107" s="37" t="s">
        <v>226</v>
      </c>
      <c r="G107" s="37"/>
      <c r="H107" s="191"/>
      <c r="I107" s="191"/>
      <c r="J107" s="197"/>
      <c r="K107" s="198"/>
      <c r="L107" s="192"/>
      <c r="M107" s="198"/>
    </row>
    <row r="108" spans="1:14" x14ac:dyDescent="0.2">
      <c r="A108" s="191"/>
      <c r="B108" s="198"/>
      <c r="C108" s="192"/>
      <c r="D108" s="198"/>
      <c r="E108" s="198"/>
      <c r="F108" s="198"/>
      <c r="G108" s="198"/>
      <c r="H108" s="192"/>
      <c r="I108" s="198"/>
      <c r="J108" s="192"/>
      <c r="K108" s="198"/>
      <c r="L108" s="192"/>
      <c r="M108" s="198"/>
    </row>
    <row r="109" spans="1:14" x14ac:dyDescent="0.2">
      <c r="A109" s="191"/>
      <c r="B109" s="37" t="s">
        <v>228</v>
      </c>
      <c r="C109" s="197"/>
      <c r="D109" s="37" t="s">
        <v>229</v>
      </c>
      <c r="E109" s="37"/>
      <c r="F109" s="37" t="s">
        <v>230</v>
      </c>
      <c r="G109" s="37"/>
      <c r="H109" s="191"/>
      <c r="I109" s="37" t="s">
        <v>231</v>
      </c>
      <c r="J109" s="197"/>
      <c r="K109" s="37" t="s">
        <v>232</v>
      </c>
      <c r="L109" s="197"/>
      <c r="M109" s="191"/>
    </row>
    <row r="110" spans="1:14" x14ac:dyDescent="0.2">
      <c r="A110" s="191"/>
      <c r="B110" s="198"/>
      <c r="C110" s="192"/>
      <c r="D110" s="196"/>
      <c r="E110" s="196"/>
      <c r="F110" s="196"/>
      <c r="G110" s="196"/>
      <c r="H110" s="192"/>
      <c r="I110" s="196"/>
      <c r="J110" s="192"/>
      <c r="K110" s="192"/>
      <c r="L110" s="192"/>
      <c r="M110" s="192"/>
    </row>
    <row r="111" spans="1:14" x14ac:dyDescent="0.2">
      <c r="A111" s="191"/>
      <c r="B111" s="37" t="s">
        <v>233</v>
      </c>
      <c r="C111" s="197"/>
      <c r="D111" s="37"/>
      <c r="E111" s="37"/>
      <c r="F111" s="37"/>
      <c r="G111" s="37"/>
      <c r="H111" s="192"/>
      <c r="I111" s="37"/>
      <c r="J111" s="192"/>
      <c r="K111" s="192"/>
      <c r="L111" s="192"/>
      <c r="M111" s="192"/>
    </row>
    <row r="112" spans="1:14" x14ac:dyDescent="0.2">
      <c r="A112" s="191"/>
      <c r="B112" s="37"/>
      <c r="C112" s="197"/>
      <c r="D112" s="37"/>
      <c r="E112" s="37"/>
      <c r="F112" s="37"/>
      <c r="G112" s="37"/>
      <c r="H112" s="192"/>
      <c r="I112" s="37"/>
      <c r="J112" s="192"/>
      <c r="K112" s="192"/>
      <c r="L112" s="192"/>
      <c r="M112" s="192"/>
    </row>
    <row r="113" spans="1:13" x14ac:dyDescent="0.2">
      <c r="A113" s="191"/>
      <c r="B113" s="37" t="s">
        <v>234</v>
      </c>
      <c r="C113" s="267"/>
      <c r="D113" s="267"/>
      <c r="E113" s="267"/>
      <c r="F113" s="267"/>
      <c r="G113" s="267"/>
      <c r="H113" s="267"/>
      <c r="I113" s="267"/>
      <c r="J113" s="267"/>
      <c r="K113" s="267"/>
      <c r="L113" s="267"/>
      <c r="M113" s="267"/>
    </row>
    <row r="115" spans="1:13" x14ac:dyDescent="0.2">
      <c r="B115" s="268" t="s">
        <v>235</v>
      </c>
      <c r="C115" s="268"/>
      <c r="D115" s="268"/>
      <c r="E115" s="268"/>
      <c r="F115" s="268"/>
      <c r="G115" s="268"/>
      <c r="H115" s="268"/>
      <c r="I115" s="268"/>
      <c r="J115" s="268"/>
      <c r="K115" s="268"/>
      <c r="L115" s="268"/>
      <c r="M115" s="268"/>
    </row>
    <row r="117" spans="1:13" x14ac:dyDescent="0.2">
      <c r="B117" s="50" t="s">
        <v>236</v>
      </c>
      <c r="C117" s="266"/>
      <c r="D117" s="266"/>
      <c r="E117" s="266"/>
      <c r="F117" s="266"/>
      <c r="G117" s="266"/>
      <c r="H117" s="266"/>
      <c r="K117" s="50" t="s">
        <v>7</v>
      </c>
      <c r="L117" s="269"/>
      <c r="M117" s="269"/>
    </row>
    <row r="118" spans="1:13" x14ac:dyDescent="0.2">
      <c r="B118" s="47"/>
    </row>
    <row r="119" spans="1:13" x14ac:dyDescent="0.2">
      <c r="B119" s="47" t="s">
        <v>237</v>
      </c>
      <c r="C119" s="266"/>
      <c r="D119" s="266"/>
      <c r="E119" s="266"/>
      <c r="F119" s="266"/>
      <c r="G119" s="266"/>
      <c r="H119" s="266"/>
    </row>
    <row r="120" spans="1:13" x14ac:dyDescent="0.2">
      <c r="B120" s="47"/>
    </row>
    <row r="121" spans="1:13" x14ac:dyDescent="0.2">
      <c r="B121" s="47" t="s">
        <v>238</v>
      </c>
      <c r="C121" s="266"/>
      <c r="D121" s="266"/>
      <c r="E121" s="266"/>
      <c r="F121" s="266"/>
      <c r="G121" s="266"/>
      <c r="H121" s="266"/>
    </row>
    <row r="122" spans="1:13" x14ac:dyDescent="0.2">
      <c r="B122" s="47"/>
    </row>
    <row r="123" spans="1:13" x14ac:dyDescent="0.2">
      <c r="B123" s="47" t="s">
        <v>2</v>
      </c>
      <c r="C123" s="266"/>
      <c r="D123" s="266"/>
      <c r="E123" s="266"/>
      <c r="F123" s="266"/>
      <c r="G123" s="266"/>
      <c r="H123" s="266"/>
    </row>
    <row r="124" spans="1:13" x14ac:dyDescent="0.2">
      <c r="B124" s="47"/>
    </row>
    <row r="125" spans="1:13" x14ac:dyDescent="0.2">
      <c r="B125" s="47" t="s">
        <v>134</v>
      </c>
      <c r="C125" s="266"/>
      <c r="D125" s="266"/>
      <c r="E125" s="266"/>
      <c r="F125" s="266"/>
      <c r="G125" s="266"/>
      <c r="H125" s="266"/>
    </row>
    <row r="126" spans="1:13" x14ac:dyDescent="0.2">
      <c r="B126" s="47"/>
    </row>
    <row r="127" spans="1:13" x14ac:dyDescent="0.2">
      <c r="B127" s="47" t="s">
        <v>239</v>
      </c>
      <c r="C127" s="266"/>
      <c r="D127" s="266"/>
      <c r="E127" s="266"/>
      <c r="F127" s="266"/>
      <c r="G127" s="266"/>
      <c r="H127" s="266"/>
    </row>
    <row r="128" spans="1:13" x14ac:dyDescent="0.2">
      <c r="B128" s="47"/>
    </row>
    <row r="129" spans="1:13" x14ac:dyDescent="0.2">
      <c r="B129" s="47" t="s">
        <v>9</v>
      </c>
      <c r="C129" s="266"/>
      <c r="D129" s="266"/>
      <c r="E129" s="266"/>
      <c r="F129" s="266"/>
      <c r="G129" s="266"/>
      <c r="H129" s="266"/>
    </row>
    <row r="130" spans="1:13" x14ac:dyDescent="0.2">
      <c r="B130" s="47"/>
    </row>
    <row r="131" spans="1:13" x14ac:dyDescent="0.2">
      <c r="B131" s="47" t="s">
        <v>10</v>
      </c>
      <c r="C131" s="266"/>
      <c r="D131" s="266"/>
      <c r="E131" s="266"/>
      <c r="F131" s="266"/>
      <c r="G131" s="266"/>
      <c r="H131" s="266"/>
    </row>
    <row r="132" spans="1:13" x14ac:dyDescent="0.2">
      <c r="B132" s="47"/>
    </row>
    <row r="133" spans="1:13" x14ac:dyDescent="0.2">
      <c r="B133" s="47" t="s">
        <v>240</v>
      </c>
      <c r="C133" s="266"/>
      <c r="D133" s="266"/>
      <c r="E133" s="266"/>
      <c r="F133" s="266"/>
      <c r="G133" s="266"/>
      <c r="H133" s="266"/>
    </row>
    <row r="144" spans="1:13" x14ac:dyDescent="0.2">
      <c r="A144" s="36" t="s">
        <v>241</v>
      </c>
      <c r="B144" s="36"/>
      <c r="C144" s="20"/>
      <c r="D144" s="20"/>
      <c r="E144" s="20"/>
      <c r="F144" s="20"/>
      <c r="G144" s="20"/>
      <c r="H144" s="20"/>
      <c r="I144" s="20"/>
      <c r="J144" s="20"/>
      <c r="K144" s="20"/>
      <c r="L144" s="20"/>
      <c r="M144" s="52" t="s">
        <v>148</v>
      </c>
    </row>
    <row r="145" spans="2:13" x14ac:dyDescent="0.2">
      <c r="B145" s="20"/>
      <c r="C145" s="20"/>
      <c r="D145" s="20"/>
      <c r="E145" s="20"/>
      <c r="F145" s="20"/>
      <c r="G145" s="20"/>
      <c r="H145" s="20"/>
      <c r="I145" s="20"/>
      <c r="J145" s="20"/>
      <c r="K145" s="20"/>
      <c r="L145" s="20"/>
      <c r="M145" s="96" t="s">
        <v>242</v>
      </c>
    </row>
  </sheetData>
  <sheetProtection algorithmName="SHA-512" hashValue="n+Qn4RGOjhP2O+DCOtPtGkpk4FJqYQjbxHMYX9P4cE4SulBj8sN7Ycb3/RWg0kPrK0kF+JaFh0L1KwzDgC8szw==" saltValue="GpqukYy+1JfZsn3MAxOPAQ==" spinCount="100000" sheet="1" selectLockedCells="1"/>
  <dataConsolidate/>
  <mergeCells count="87">
    <mergeCell ref="C133:H133"/>
    <mergeCell ref="C121:H121"/>
    <mergeCell ref="C123:H123"/>
    <mergeCell ref="C125:H125"/>
    <mergeCell ref="C127:H127"/>
    <mergeCell ref="C129:H129"/>
    <mergeCell ref="C131:H131"/>
    <mergeCell ref="B99:M99"/>
    <mergeCell ref="C117:H117"/>
    <mergeCell ref="C119:H119"/>
    <mergeCell ref="C113:M113"/>
    <mergeCell ref="B115:M115"/>
    <mergeCell ref="L117:M117"/>
    <mergeCell ref="B95:M95"/>
    <mergeCell ref="B93:M93"/>
    <mergeCell ref="C97:D97"/>
    <mergeCell ref="F97:G97"/>
    <mergeCell ref="D75:M75"/>
    <mergeCell ref="B78:M78"/>
    <mergeCell ref="C82:F82"/>
    <mergeCell ref="J82:L82"/>
    <mergeCell ref="B91:M91"/>
    <mergeCell ref="C84:F84"/>
    <mergeCell ref="J84:L84"/>
    <mergeCell ref="C86:F86"/>
    <mergeCell ref="J86:L86"/>
    <mergeCell ref="I50:M50"/>
    <mergeCell ref="I48:L48"/>
    <mergeCell ref="B48:C48"/>
    <mergeCell ref="B49:C49"/>
    <mergeCell ref="B50:C50"/>
    <mergeCell ref="B51:C51"/>
    <mergeCell ref="B65:C65"/>
    <mergeCell ref="B61:C61"/>
    <mergeCell ref="B52:C52"/>
    <mergeCell ref="B53:C53"/>
    <mergeCell ref="B60:C60"/>
    <mergeCell ref="B58:C58"/>
    <mergeCell ref="B69:M69"/>
    <mergeCell ref="I62:M62"/>
    <mergeCell ref="I65:M65"/>
    <mergeCell ref="I58:M58"/>
    <mergeCell ref="I54:M54"/>
    <mergeCell ref="I33:M33"/>
    <mergeCell ref="D34:F34"/>
    <mergeCell ref="B55:C55"/>
    <mergeCell ref="D58:F58"/>
    <mergeCell ref="C7:I7"/>
    <mergeCell ref="G8:I8"/>
    <mergeCell ref="I24:L24"/>
    <mergeCell ref="C24:E24"/>
    <mergeCell ref="B33:F33"/>
    <mergeCell ref="C11:I11"/>
    <mergeCell ref="C12:I12"/>
    <mergeCell ref="G10:I10"/>
    <mergeCell ref="B57:F57"/>
    <mergeCell ref="B44:F44"/>
    <mergeCell ref="I35:M35"/>
    <mergeCell ref="B40:C40"/>
    <mergeCell ref="B37:C37"/>
    <mergeCell ref="B38:C38"/>
    <mergeCell ref="I39:M39"/>
    <mergeCell ref="B47:C47"/>
    <mergeCell ref="B39:C39"/>
    <mergeCell ref="D45:F45"/>
    <mergeCell ref="B42:C42"/>
    <mergeCell ref="B45:C45"/>
    <mergeCell ref="I46:L46"/>
    <mergeCell ref="I43:K43"/>
    <mergeCell ref="I45:M45"/>
    <mergeCell ref="I47:L47"/>
    <mergeCell ref="J1:M1"/>
    <mergeCell ref="J2:M2"/>
    <mergeCell ref="J3:M3"/>
    <mergeCell ref="B34:C34"/>
    <mergeCell ref="C8:E8"/>
    <mergeCell ref="C10:E10"/>
    <mergeCell ref="C13:F13"/>
    <mergeCell ref="C9:I9"/>
    <mergeCell ref="B21:K21"/>
    <mergeCell ref="K7:M8"/>
    <mergeCell ref="B18:F18"/>
    <mergeCell ref="B19:M19"/>
    <mergeCell ref="C1:H1"/>
    <mergeCell ref="C2:H2"/>
    <mergeCell ref="C3:H3"/>
    <mergeCell ref="A5:M5"/>
  </mergeCells>
  <phoneticPr fontId="8" type="noConversion"/>
  <dataValidations count="1">
    <dataValidation type="list" allowBlank="1" showInputMessage="1" showErrorMessage="1" sqref="L21 E26 L28 L26 L30 E28 E30" xr:uid="{00000000-0002-0000-0200-000000000000}">
      <formula1>$N$88:$N$89</formula1>
    </dataValidation>
  </dataValidations>
  <printOptions horizontalCentered="1"/>
  <pageMargins left="0.5" right="0.5" top="0.5" bottom="0.5" header="0.5" footer="0.5"/>
  <pageSetup scale="73" fitToHeight="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indexed="57"/>
  </sheetPr>
  <dimension ref="A2:HS105"/>
  <sheetViews>
    <sheetView topLeftCell="A8" zoomScaleNormal="100" workbookViewId="0">
      <selection activeCell="A31" sqref="A31:L31"/>
    </sheetView>
  </sheetViews>
  <sheetFormatPr defaultColWidth="9.140625" defaultRowHeight="12.75" x14ac:dyDescent="0.2"/>
  <cols>
    <col min="1" max="1" width="16.7109375" style="9" customWidth="1"/>
    <col min="2" max="2" width="3.42578125" style="9" customWidth="1"/>
    <col min="3" max="3" width="8.7109375" style="9" customWidth="1"/>
    <col min="4" max="4" width="3.42578125" style="9" customWidth="1"/>
    <col min="5" max="5" width="10.7109375" style="9" customWidth="1"/>
    <col min="6" max="6" width="3.42578125" style="9" customWidth="1"/>
    <col min="7" max="7" width="8.7109375" style="9" customWidth="1"/>
    <col min="8" max="8" width="3.42578125" style="9" customWidth="1"/>
    <col min="9" max="9" width="12.7109375" style="9" customWidth="1"/>
    <col min="10" max="10" width="3.42578125" style="9" customWidth="1"/>
    <col min="11" max="12" width="10.7109375" style="9" customWidth="1"/>
    <col min="13" max="16384" width="9.140625" style="9"/>
  </cols>
  <sheetData>
    <row r="2" spans="1:12" ht="23.25" x14ac:dyDescent="0.2">
      <c r="C2" s="270" t="s">
        <v>4</v>
      </c>
      <c r="D2" s="270"/>
      <c r="E2" s="270"/>
      <c r="F2" s="270"/>
      <c r="G2" s="270"/>
      <c r="H2" s="270"/>
      <c r="I2" s="270"/>
      <c r="J2" s="270"/>
      <c r="K2" s="270"/>
      <c r="L2" s="270"/>
    </row>
    <row r="5" spans="1:12" ht="15.95" customHeight="1" x14ac:dyDescent="0.2">
      <c r="A5" s="1" t="s">
        <v>5</v>
      </c>
      <c r="B5" s="275" t="str">
        <f>T('Title Sheet'!C51)</f>
        <v/>
      </c>
      <c r="C5" s="275"/>
      <c r="D5" s="275"/>
      <c r="E5" s="275"/>
      <c r="F5" s="109"/>
      <c r="G5" s="109"/>
      <c r="H5" s="109"/>
      <c r="I5" s="1" t="s">
        <v>7</v>
      </c>
      <c r="J5" s="276">
        <f ca="1">TODAY()</f>
        <v>46055</v>
      </c>
      <c r="K5" s="276"/>
      <c r="L5" s="276"/>
    </row>
    <row r="6" spans="1:12" ht="15.95" customHeight="1" x14ac:dyDescent="0.2">
      <c r="A6" s="1" t="s">
        <v>6</v>
      </c>
      <c r="B6" s="275" t="str">
        <f>T('Title Sheet'!C47)</f>
        <v/>
      </c>
      <c r="C6" s="275"/>
      <c r="D6" s="275"/>
      <c r="E6" s="275"/>
      <c r="F6" s="275"/>
      <c r="G6" s="275"/>
      <c r="H6" s="275"/>
      <c r="I6" s="275"/>
      <c r="J6" s="275"/>
      <c r="K6" s="275"/>
      <c r="L6" s="275"/>
    </row>
    <row r="7" spans="1:12" ht="15.95" customHeight="1" x14ac:dyDescent="0.2">
      <c r="A7" s="1" t="s">
        <v>0</v>
      </c>
      <c r="B7" s="274" t="str">
        <f>T('Title Sheet'!C53)</f>
        <v/>
      </c>
      <c r="C7" s="274"/>
      <c r="D7" s="274"/>
      <c r="E7" s="274"/>
      <c r="F7" s="109"/>
      <c r="G7" s="109"/>
      <c r="H7" s="109"/>
      <c r="I7" s="109"/>
      <c r="J7" s="109"/>
      <c r="K7" s="109"/>
      <c r="L7" s="109"/>
    </row>
    <row r="8" spans="1:12" ht="15.95" customHeight="1" x14ac:dyDescent="0.2">
      <c r="A8" s="2"/>
      <c r="B8" s="2"/>
      <c r="C8"/>
      <c r="D8"/>
      <c r="E8"/>
      <c r="F8"/>
      <c r="G8"/>
      <c r="H8"/>
      <c r="I8"/>
      <c r="J8"/>
      <c r="K8"/>
      <c r="L8"/>
    </row>
    <row r="9" spans="1:12" ht="15.95" customHeight="1" x14ac:dyDescent="0.2">
      <c r="A9" s="1" t="s">
        <v>2</v>
      </c>
      <c r="B9" s="275" t="str">
        <f>T('Title Sheet'!C19)</f>
        <v/>
      </c>
      <c r="C9" s="275"/>
      <c r="D9" s="275"/>
      <c r="E9" s="275"/>
      <c r="F9" s="275"/>
      <c r="G9" s="275"/>
      <c r="H9" s="275"/>
      <c r="I9" s="275"/>
      <c r="J9" s="275"/>
      <c r="K9" s="275"/>
      <c r="L9" s="275"/>
    </row>
    <row r="10" spans="1:12" ht="15.95" customHeight="1" x14ac:dyDescent="0.2">
      <c r="A10" s="1" t="s">
        <v>1</v>
      </c>
      <c r="B10" s="274" t="str">
        <f>T('Title Sheet'!C21)</f>
        <v/>
      </c>
      <c r="C10" s="274"/>
      <c r="D10" s="274"/>
      <c r="E10" s="274"/>
      <c r="F10" s="274"/>
      <c r="G10" s="274"/>
      <c r="H10" s="274"/>
      <c r="I10" s="274"/>
      <c r="J10" s="274"/>
      <c r="K10" s="274"/>
      <c r="L10" s="274"/>
    </row>
    <row r="11" spans="1:12" ht="15.95" customHeight="1" x14ac:dyDescent="0.2">
      <c r="A11" s="1" t="s">
        <v>55</v>
      </c>
      <c r="B11" s="274" t="str">
        <f>T('Title Sheet'!C23)</f>
        <v/>
      </c>
      <c r="C11" s="274"/>
      <c r="D11" s="274"/>
      <c r="E11" s="274"/>
      <c r="F11" s="274"/>
      <c r="G11" s="274"/>
      <c r="H11" s="274"/>
      <c r="I11" s="41" t="s">
        <v>143</v>
      </c>
      <c r="J11" s="277">
        <f>'Title Sheet'!E23</f>
        <v>0</v>
      </c>
      <c r="K11" s="277"/>
      <c r="L11" s="277"/>
    </row>
    <row r="12" spans="1:12" ht="15.95" customHeight="1" x14ac:dyDescent="0.2">
      <c r="A12" s="1" t="s">
        <v>9</v>
      </c>
      <c r="B12" s="278" t="str">
        <f>T('Title Sheet'!C25)</f>
        <v/>
      </c>
      <c r="C12" s="278"/>
      <c r="D12" s="278"/>
      <c r="E12" s="278"/>
      <c r="F12" s="278"/>
      <c r="G12" s="1"/>
      <c r="H12" s="289" t="s">
        <v>10</v>
      </c>
      <c r="I12" s="289"/>
      <c r="J12" s="229" t="str">
        <f>T('Title Sheet'!E25)</f>
        <v/>
      </c>
      <c r="K12" s="229"/>
      <c r="L12" s="229"/>
    </row>
    <row r="13" spans="1:12" x14ac:dyDescent="0.2">
      <c r="A13" s="1"/>
      <c r="B13" s="1"/>
    </row>
    <row r="14" spans="1:12" s="102" customFormat="1" ht="15" customHeight="1" x14ac:dyDescent="0.2">
      <c r="A14" s="99" t="s">
        <v>11</v>
      </c>
      <c r="B14" s="99"/>
      <c r="C14" s="100" t="s">
        <v>67</v>
      </c>
      <c r="D14" s="110"/>
      <c r="E14" s="100" t="s">
        <v>68</v>
      </c>
      <c r="F14" s="110"/>
      <c r="G14" s="100" t="s">
        <v>69</v>
      </c>
      <c r="H14" s="110"/>
      <c r="I14" s="100" t="s">
        <v>70</v>
      </c>
      <c r="J14" s="110"/>
      <c r="K14" s="100" t="s">
        <v>71</v>
      </c>
      <c r="L14" s="101"/>
    </row>
    <row r="15" spans="1:12" ht="6" customHeight="1" x14ac:dyDescent="0.2">
      <c r="A15" s="2"/>
      <c r="B15" s="2"/>
      <c r="C15" s="3"/>
      <c r="E15" s="3"/>
      <c r="G15" s="3"/>
      <c r="I15" s="10"/>
      <c r="K15" s="3"/>
      <c r="L15" s="10"/>
    </row>
    <row r="16" spans="1:12" s="102" customFormat="1" ht="15" customHeight="1" x14ac:dyDescent="0.2">
      <c r="C16" s="103" t="s">
        <v>65</v>
      </c>
      <c r="D16" s="111"/>
      <c r="E16" s="111" t="s">
        <v>66</v>
      </c>
      <c r="F16" s="111"/>
      <c r="G16" s="111" t="s">
        <v>72</v>
      </c>
      <c r="H16" s="111"/>
      <c r="I16" s="111"/>
      <c r="J16" s="111"/>
      <c r="K16" s="111"/>
      <c r="L16" s="111"/>
    </row>
    <row r="18" spans="1:12" x14ac:dyDescent="0.2">
      <c r="A18" s="11" t="s">
        <v>12</v>
      </c>
      <c r="B18" s="11"/>
      <c r="E18" s="2"/>
      <c r="F18" s="272" t="s">
        <v>199</v>
      </c>
      <c r="G18" s="272"/>
      <c r="H18" s="272"/>
      <c r="I18" s="272"/>
      <c r="J18" s="272"/>
      <c r="K18" s="272"/>
      <c r="L18" s="272"/>
    </row>
    <row r="20" spans="1:12" x14ac:dyDescent="0.2">
      <c r="A20" s="279" t="s">
        <v>13</v>
      </c>
      <c r="B20" s="279"/>
      <c r="C20" s="279"/>
      <c r="D20" s="279"/>
      <c r="E20" s="279"/>
      <c r="F20" s="279"/>
      <c r="G20" s="279"/>
      <c r="H20" s="279"/>
      <c r="I20" s="279"/>
      <c r="J20" s="279"/>
      <c r="K20" s="279"/>
      <c r="L20" s="279"/>
    </row>
    <row r="21" spans="1:12" x14ac:dyDescent="0.2">
      <c r="A21" s="279" t="s">
        <v>14</v>
      </c>
      <c r="B21" s="279"/>
      <c r="C21" s="279"/>
      <c r="D21" s="279"/>
      <c r="E21" s="279"/>
      <c r="F21" s="279"/>
      <c r="G21" s="279"/>
      <c r="H21" s="279"/>
      <c r="I21" s="279"/>
      <c r="J21" s="279"/>
      <c r="K21" s="279"/>
      <c r="L21" s="279"/>
    </row>
    <row r="22" spans="1:12" x14ac:dyDescent="0.2">
      <c r="A22" s="279" t="s">
        <v>15</v>
      </c>
      <c r="B22" s="279"/>
      <c r="C22" s="279"/>
      <c r="D22" s="279"/>
      <c r="E22" s="279"/>
      <c r="F22" s="279"/>
      <c r="G22" s="279"/>
      <c r="H22" s="279"/>
      <c r="I22" s="279"/>
      <c r="J22" s="279"/>
      <c r="K22" s="279"/>
      <c r="L22" s="279"/>
    </row>
    <row r="23" spans="1:12" ht="13.5" thickBot="1" x14ac:dyDescent="0.25"/>
    <row r="24" spans="1:12" ht="22.5" customHeight="1" thickBot="1" x14ac:dyDescent="0.25">
      <c r="A24" s="310" t="s">
        <v>16</v>
      </c>
      <c r="B24" s="311"/>
      <c r="C24" s="312"/>
      <c r="D24" s="310" t="s">
        <v>17</v>
      </c>
      <c r="E24" s="313"/>
      <c r="F24" s="313"/>
      <c r="G24" s="314"/>
      <c r="H24" s="310" t="s">
        <v>18</v>
      </c>
      <c r="I24" s="313"/>
      <c r="J24" s="313"/>
      <c r="K24" s="313"/>
      <c r="L24" s="314"/>
    </row>
    <row r="25" spans="1:12" ht="24" customHeight="1" x14ac:dyDescent="0.2">
      <c r="A25" s="294" t="s">
        <v>19</v>
      </c>
      <c r="B25" s="295"/>
      <c r="C25" s="296"/>
      <c r="D25" s="304">
        <v>0</v>
      </c>
      <c r="E25" s="305"/>
      <c r="F25" s="305"/>
      <c r="G25" s="306"/>
      <c r="H25" s="283"/>
      <c r="I25" s="284"/>
      <c r="J25" s="284"/>
      <c r="K25" s="284"/>
      <c r="L25" s="285"/>
    </row>
    <row r="26" spans="1:12" ht="24" customHeight="1" x14ac:dyDescent="0.2">
      <c r="A26" s="297" t="s">
        <v>20</v>
      </c>
      <c r="B26" s="298"/>
      <c r="C26" s="299"/>
      <c r="D26" s="315">
        <v>0</v>
      </c>
      <c r="E26" s="316"/>
      <c r="F26" s="316"/>
      <c r="G26" s="317"/>
      <c r="H26" s="286"/>
      <c r="I26" s="287"/>
      <c r="J26" s="287"/>
      <c r="K26" s="287"/>
      <c r="L26" s="288"/>
    </row>
    <row r="27" spans="1:12" ht="24" customHeight="1" x14ac:dyDescent="0.2">
      <c r="A27" s="300" t="s">
        <v>21</v>
      </c>
      <c r="B27" s="298"/>
      <c r="C27" s="299"/>
      <c r="D27" s="315">
        <v>0</v>
      </c>
      <c r="E27" s="316"/>
      <c r="F27" s="316"/>
      <c r="G27" s="317"/>
      <c r="H27" s="286"/>
      <c r="I27" s="287"/>
      <c r="J27" s="287"/>
      <c r="K27" s="287"/>
      <c r="L27" s="288"/>
    </row>
    <row r="28" spans="1:12" ht="24" customHeight="1" thickBot="1" x14ac:dyDescent="0.25">
      <c r="A28" s="301" t="s">
        <v>27</v>
      </c>
      <c r="B28" s="302"/>
      <c r="C28" s="303"/>
      <c r="D28" s="280">
        <f>SUM(D25:G27)</f>
        <v>0</v>
      </c>
      <c r="E28" s="281"/>
      <c r="F28" s="281"/>
      <c r="G28" s="282"/>
      <c r="H28" s="307"/>
      <c r="I28" s="308"/>
      <c r="J28" s="308"/>
      <c r="K28" s="308"/>
      <c r="L28" s="309"/>
    </row>
    <row r="30" spans="1:12" x14ac:dyDescent="0.2">
      <c r="A30" s="12" t="s">
        <v>22</v>
      </c>
      <c r="B30" s="12"/>
    </row>
    <row r="31" spans="1:12" ht="15" customHeight="1" x14ac:dyDescent="0.2">
      <c r="A31" s="272"/>
      <c r="B31" s="272"/>
      <c r="C31" s="272"/>
      <c r="D31" s="272"/>
      <c r="E31" s="272"/>
      <c r="F31" s="272"/>
      <c r="G31" s="272"/>
      <c r="H31" s="272"/>
      <c r="I31" s="272"/>
      <c r="J31" s="272"/>
      <c r="K31" s="272"/>
      <c r="L31" s="272"/>
    </row>
    <row r="32" spans="1:12" ht="15" customHeight="1" x14ac:dyDescent="0.2">
      <c r="A32" s="273"/>
      <c r="B32" s="271"/>
      <c r="C32" s="271"/>
      <c r="D32" s="271"/>
      <c r="E32" s="271"/>
      <c r="F32" s="271"/>
      <c r="G32" s="271"/>
      <c r="H32" s="271"/>
      <c r="I32" s="271"/>
      <c r="J32" s="271"/>
      <c r="K32" s="271"/>
      <c r="L32" s="271"/>
    </row>
    <row r="33" spans="1:12" ht="15" customHeight="1" x14ac:dyDescent="0.2">
      <c r="A33" s="273"/>
      <c r="B33" s="271"/>
      <c r="C33" s="271"/>
      <c r="D33" s="271"/>
      <c r="E33" s="271"/>
      <c r="F33" s="271"/>
      <c r="G33" s="271"/>
      <c r="H33" s="271"/>
      <c r="I33" s="271"/>
      <c r="J33" s="271"/>
      <c r="K33" s="271"/>
      <c r="L33" s="271"/>
    </row>
    <row r="34" spans="1:12" ht="15" customHeight="1" x14ac:dyDescent="0.2">
      <c r="A34" s="273"/>
      <c r="B34" s="271"/>
      <c r="C34" s="271"/>
      <c r="D34" s="271"/>
      <c r="E34" s="271"/>
      <c r="F34" s="271"/>
      <c r="G34" s="271"/>
      <c r="H34" s="271"/>
      <c r="I34" s="271"/>
      <c r="J34" s="271"/>
      <c r="K34" s="271"/>
      <c r="L34" s="271"/>
    </row>
    <row r="35" spans="1:12" ht="15" customHeight="1" x14ac:dyDescent="0.2">
      <c r="A35" s="271"/>
      <c r="B35" s="271"/>
      <c r="C35" s="271"/>
      <c r="D35" s="271"/>
      <c r="E35" s="271"/>
      <c r="F35" s="271"/>
      <c r="G35" s="271"/>
      <c r="H35" s="271"/>
      <c r="I35" s="271"/>
      <c r="J35" s="271"/>
      <c r="K35" s="271"/>
      <c r="L35" s="271"/>
    </row>
    <row r="36" spans="1:12" ht="15" customHeight="1" x14ac:dyDescent="0.2">
      <c r="A36" s="271"/>
      <c r="B36" s="271"/>
      <c r="C36" s="271"/>
      <c r="D36" s="271"/>
      <c r="E36" s="271"/>
      <c r="F36" s="271"/>
      <c r="G36" s="271"/>
      <c r="H36" s="271"/>
      <c r="I36" s="271"/>
      <c r="J36" s="271"/>
      <c r="K36" s="271"/>
      <c r="L36" s="271"/>
    </row>
    <row r="37" spans="1:12" ht="15" customHeight="1" x14ac:dyDescent="0.2">
      <c r="A37" s="271"/>
      <c r="B37" s="271"/>
      <c r="C37" s="271"/>
      <c r="D37" s="271"/>
      <c r="E37" s="271"/>
      <c r="F37" s="271"/>
      <c r="G37" s="271"/>
      <c r="H37" s="271"/>
      <c r="I37" s="271"/>
      <c r="J37" s="271"/>
      <c r="K37" s="271"/>
      <c r="L37" s="271"/>
    </row>
    <row r="38" spans="1:12" x14ac:dyDescent="0.2">
      <c r="A38" s="13"/>
      <c r="B38" s="13"/>
      <c r="C38" s="13"/>
      <c r="D38" s="13"/>
      <c r="E38" s="13"/>
      <c r="F38" s="13"/>
      <c r="G38" s="13"/>
      <c r="H38" s="13"/>
      <c r="I38" s="13"/>
      <c r="J38" s="13"/>
      <c r="K38" s="13"/>
      <c r="L38" s="13"/>
    </row>
    <row r="41" spans="1:12" x14ac:dyDescent="0.2">
      <c r="A41" s="105"/>
      <c r="B41" s="105"/>
      <c r="C41" s="105"/>
      <c r="D41" s="112"/>
      <c r="E41" s="105"/>
      <c r="F41" s="113"/>
      <c r="G41" s="105"/>
      <c r="H41" s="112"/>
      <c r="I41" s="105"/>
      <c r="J41" s="105"/>
      <c r="K41" s="105"/>
      <c r="L41" s="112"/>
    </row>
    <row r="42" spans="1:12" x14ac:dyDescent="0.2">
      <c r="A42" s="14" t="s">
        <v>23</v>
      </c>
      <c r="B42" s="14"/>
      <c r="C42" s="14"/>
      <c r="D42" s="14"/>
      <c r="E42" s="14" t="s">
        <v>24</v>
      </c>
      <c r="G42" s="14" t="s">
        <v>23</v>
      </c>
      <c r="L42" s="108" t="s">
        <v>24</v>
      </c>
    </row>
    <row r="43" spans="1:12" x14ac:dyDescent="0.2">
      <c r="A43" s="14" t="s">
        <v>25</v>
      </c>
      <c r="B43" s="14"/>
      <c r="D43" s="14"/>
      <c r="G43" s="14" t="s">
        <v>26</v>
      </c>
    </row>
    <row r="45" spans="1:12" x14ac:dyDescent="0.2">
      <c r="A45" s="290" t="s">
        <v>41</v>
      </c>
      <c r="B45" s="290"/>
      <c r="C45" s="290"/>
      <c r="D45" s="290"/>
      <c r="E45" s="290"/>
      <c r="F45" s="290"/>
      <c r="G45" s="290"/>
      <c r="H45" s="290"/>
      <c r="I45" s="290"/>
      <c r="J45" s="290"/>
      <c r="K45" s="290"/>
      <c r="L45" s="290"/>
    </row>
    <row r="48" spans="1:12" s="14" customFormat="1" ht="12.75" customHeight="1" x14ac:dyDescent="0.25">
      <c r="A48" s="14" t="s">
        <v>152</v>
      </c>
      <c r="C48" s="7"/>
      <c r="D48" s="7"/>
      <c r="E48" s="7"/>
      <c r="F48" s="7"/>
      <c r="G48" s="7"/>
      <c r="H48" s="7"/>
      <c r="I48" s="7"/>
      <c r="J48" s="7"/>
      <c r="K48" s="7"/>
      <c r="L48" s="4" t="s">
        <v>148</v>
      </c>
    </row>
    <row r="49" spans="1:227" x14ac:dyDescent="0.2">
      <c r="L49" s="104" t="s">
        <v>149</v>
      </c>
    </row>
    <row r="51" spans="1:227" s="15" customFormat="1" ht="18" x14ac:dyDescent="0.2">
      <c r="A51" s="293" t="s">
        <v>42</v>
      </c>
      <c r="B51" s="293"/>
      <c r="C51" s="293"/>
      <c r="D51" s="293"/>
      <c r="E51" s="293"/>
      <c r="F51" s="293"/>
      <c r="G51" s="293"/>
      <c r="H51" s="293"/>
      <c r="I51" s="293"/>
      <c r="J51" s="293"/>
      <c r="K51" s="293"/>
      <c r="L51" s="293"/>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row>
    <row r="53" spans="1:227" s="6" customFormat="1" ht="12.75" customHeight="1" x14ac:dyDescent="0.2">
      <c r="A53" s="291" t="s">
        <v>73</v>
      </c>
      <c r="B53" s="292"/>
      <c r="C53" s="292"/>
      <c r="D53" s="292"/>
      <c r="E53" s="292"/>
      <c r="F53" s="292"/>
      <c r="G53" s="292"/>
      <c r="H53" s="292"/>
      <c r="I53" s="292"/>
      <c r="J53" s="292"/>
      <c r="K53" s="292"/>
      <c r="L53" s="292"/>
    </row>
    <row r="54" spans="1:227" s="6" customFormat="1" ht="12.75" customHeight="1" x14ac:dyDescent="0.2">
      <c r="A54" s="292"/>
      <c r="B54" s="292"/>
      <c r="C54" s="292"/>
      <c r="D54" s="292"/>
      <c r="E54" s="292"/>
      <c r="F54" s="292"/>
      <c r="G54" s="292"/>
      <c r="H54" s="292"/>
      <c r="I54" s="292"/>
      <c r="J54" s="292"/>
      <c r="K54" s="292"/>
      <c r="L54" s="292"/>
    </row>
    <row r="55" spans="1:227" s="6" customFormat="1" ht="12.75" customHeight="1" x14ac:dyDescent="0.2">
      <c r="A55" s="292"/>
      <c r="B55" s="292"/>
      <c r="C55" s="292"/>
      <c r="D55" s="292"/>
      <c r="E55" s="292"/>
      <c r="F55" s="292"/>
      <c r="G55" s="292"/>
      <c r="H55" s="292"/>
      <c r="I55" s="292"/>
      <c r="J55" s="292"/>
      <c r="K55" s="292"/>
      <c r="L55" s="292"/>
    </row>
    <row r="56" spans="1:227" s="6" customFormat="1" ht="12.75" customHeight="1" x14ac:dyDescent="0.2">
      <c r="A56" s="292"/>
      <c r="B56" s="292"/>
      <c r="C56" s="292"/>
      <c r="D56" s="292"/>
      <c r="E56" s="292"/>
      <c r="F56" s="292"/>
      <c r="G56" s="292"/>
      <c r="H56" s="292"/>
      <c r="I56" s="292"/>
      <c r="J56" s="292"/>
      <c r="K56" s="292"/>
      <c r="L56" s="292"/>
    </row>
    <row r="57" spans="1:227" s="6" customFormat="1" ht="12.75" customHeight="1" x14ac:dyDescent="0.2">
      <c r="A57" s="292"/>
      <c r="B57" s="292"/>
      <c r="C57" s="292"/>
      <c r="D57" s="292"/>
      <c r="E57" s="292"/>
      <c r="F57" s="292"/>
      <c r="G57" s="292"/>
      <c r="H57" s="292"/>
      <c r="I57" s="292"/>
      <c r="J57" s="292"/>
      <c r="K57" s="292"/>
      <c r="L57" s="292"/>
    </row>
    <row r="58" spans="1:227" s="6" customFormat="1" ht="12.75" customHeight="1" x14ac:dyDescent="0.2">
      <c r="A58" s="292"/>
      <c r="B58" s="292"/>
      <c r="C58" s="292"/>
      <c r="D58" s="292"/>
      <c r="E58" s="292"/>
      <c r="F58" s="292"/>
      <c r="G58" s="292"/>
      <c r="H58" s="292"/>
      <c r="I58" s="292"/>
      <c r="J58" s="292"/>
      <c r="K58" s="292"/>
      <c r="L58" s="292"/>
    </row>
    <row r="59" spans="1:227" s="6" customFormat="1" ht="12.75" customHeight="1" x14ac:dyDescent="0.2">
      <c r="A59" s="292"/>
      <c r="B59" s="292"/>
      <c r="C59" s="292"/>
      <c r="D59" s="292"/>
      <c r="E59" s="292"/>
      <c r="F59" s="292"/>
      <c r="G59" s="292"/>
      <c r="H59" s="292"/>
      <c r="I59" s="292"/>
      <c r="J59" s="292"/>
      <c r="K59" s="292"/>
      <c r="L59" s="292"/>
    </row>
    <row r="60" spans="1:227" s="6" customFormat="1" ht="12.75" customHeight="1" x14ac:dyDescent="0.2">
      <c r="A60" s="292"/>
      <c r="B60" s="292"/>
      <c r="C60" s="292"/>
      <c r="D60" s="292"/>
      <c r="E60" s="292"/>
      <c r="F60" s="292"/>
      <c r="G60" s="292"/>
      <c r="H60" s="292"/>
      <c r="I60" s="292"/>
      <c r="J60" s="292"/>
      <c r="K60" s="292"/>
      <c r="L60" s="292"/>
    </row>
    <row r="61" spans="1:227" s="6" customFormat="1" ht="12.75" customHeight="1" x14ac:dyDescent="0.2">
      <c r="A61" s="292"/>
      <c r="B61" s="292"/>
      <c r="C61" s="292"/>
      <c r="D61" s="292"/>
      <c r="E61" s="292"/>
      <c r="F61" s="292"/>
      <c r="G61" s="292"/>
      <c r="H61" s="292"/>
      <c r="I61" s="292"/>
      <c r="J61" s="292"/>
      <c r="K61" s="292"/>
      <c r="L61" s="292"/>
    </row>
    <row r="62" spans="1:227" s="6" customFormat="1" ht="12.75" customHeight="1" x14ac:dyDescent="0.2">
      <c r="A62" s="292"/>
      <c r="B62" s="292"/>
      <c r="C62" s="292"/>
      <c r="D62" s="292"/>
      <c r="E62" s="292"/>
      <c r="F62" s="292"/>
      <c r="G62" s="292"/>
      <c r="H62" s="292"/>
      <c r="I62" s="292"/>
      <c r="J62" s="292"/>
      <c r="K62" s="292"/>
      <c r="L62" s="292"/>
    </row>
    <row r="63" spans="1:227" s="6" customFormat="1" ht="12.75" customHeight="1" x14ac:dyDescent="0.2">
      <c r="A63" s="292"/>
      <c r="B63" s="292"/>
      <c r="C63" s="292"/>
      <c r="D63" s="292"/>
      <c r="E63" s="292"/>
      <c r="F63" s="292"/>
      <c r="G63" s="292"/>
      <c r="H63" s="292"/>
      <c r="I63" s="292"/>
      <c r="J63" s="292"/>
      <c r="K63" s="292"/>
      <c r="L63" s="292"/>
    </row>
    <row r="64" spans="1:227" s="6" customFormat="1" ht="12.75" customHeight="1" x14ac:dyDescent="0.2">
      <c r="A64" s="292"/>
      <c r="B64" s="292"/>
      <c r="C64" s="292"/>
      <c r="D64" s="292"/>
      <c r="E64" s="292"/>
      <c r="F64" s="292"/>
      <c r="G64" s="292"/>
      <c r="H64" s="292"/>
      <c r="I64" s="292"/>
      <c r="J64" s="292"/>
      <c r="K64" s="292"/>
      <c r="L64" s="292"/>
    </row>
    <row r="65" spans="1:12" s="6" customFormat="1" ht="12.75" customHeight="1" x14ac:dyDescent="0.2">
      <c r="A65" s="292"/>
      <c r="B65" s="292"/>
      <c r="C65" s="292"/>
      <c r="D65" s="292"/>
      <c r="E65" s="292"/>
      <c r="F65" s="292"/>
      <c r="G65" s="292"/>
      <c r="H65" s="292"/>
      <c r="I65" s="292"/>
      <c r="J65" s="292"/>
      <c r="K65" s="292"/>
      <c r="L65" s="292"/>
    </row>
    <row r="66" spans="1:12" s="6" customFormat="1" ht="12.75" customHeight="1" x14ac:dyDescent="0.2">
      <c r="A66" s="292"/>
      <c r="B66" s="292"/>
      <c r="C66" s="292"/>
      <c r="D66" s="292"/>
      <c r="E66" s="292"/>
      <c r="F66" s="292"/>
      <c r="G66" s="292"/>
      <c r="H66" s="292"/>
      <c r="I66" s="292"/>
      <c r="J66" s="292"/>
      <c r="K66" s="292"/>
      <c r="L66" s="292"/>
    </row>
    <row r="67" spans="1:12" s="6" customFormat="1" ht="12.75" customHeight="1" x14ac:dyDescent="0.2">
      <c r="A67" s="292"/>
      <c r="B67" s="292"/>
      <c r="C67" s="292"/>
      <c r="D67" s="292"/>
      <c r="E67" s="292"/>
      <c r="F67" s="292"/>
      <c r="G67" s="292"/>
      <c r="H67" s="292"/>
      <c r="I67" s="292"/>
      <c r="J67" s="292"/>
      <c r="K67" s="292"/>
      <c r="L67" s="292"/>
    </row>
    <row r="68" spans="1:12" s="6" customFormat="1" ht="12.75" customHeight="1" x14ac:dyDescent="0.2">
      <c r="A68" s="292"/>
      <c r="B68" s="292"/>
      <c r="C68" s="292"/>
      <c r="D68" s="292"/>
      <c r="E68" s="292"/>
      <c r="F68" s="292"/>
      <c r="G68" s="292"/>
      <c r="H68" s="292"/>
      <c r="I68" s="292"/>
      <c r="J68" s="292"/>
      <c r="K68" s="292"/>
      <c r="L68" s="292"/>
    </row>
    <row r="69" spans="1:12" s="6" customFormat="1" ht="12.75" customHeight="1" x14ac:dyDescent="0.2">
      <c r="A69" s="292"/>
      <c r="B69" s="292"/>
      <c r="C69" s="292"/>
      <c r="D69" s="292"/>
      <c r="E69" s="292"/>
      <c r="F69" s="292"/>
      <c r="G69" s="292"/>
      <c r="H69" s="292"/>
      <c r="I69" s="292"/>
      <c r="J69" s="292"/>
      <c r="K69" s="292"/>
      <c r="L69" s="292"/>
    </row>
    <row r="70" spans="1:12" s="6" customFormat="1" ht="12.75" customHeight="1" x14ac:dyDescent="0.2">
      <c r="A70" s="292"/>
      <c r="B70" s="292"/>
      <c r="C70" s="292"/>
      <c r="D70" s="292"/>
      <c r="E70" s="292"/>
      <c r="F70" s="292"/>
      <c r="G70" s="292"/>
      <c r="H70" s="292"/>
      <c r="I70" s="292"/>
      <c r="J70" s="292"/>
      <c r="K70" s="292"/>
      <c r="L70" s="292"/>
    </row>
    <row r="71" spans="1:12" s="6" customFormat="1" ht="12.75" customHeight="1" x14ac:dyDescent="0.2">
      <c r="A71" s="292"/>
      <c r="B71" s="292"/>
      <c r="C71" s="292"/>
      <c r="D71" s="292"/>
      <c r="E71" s="292"/>
      <c r="F71" s="292"/>
      <c r="G71" s="292"/>
      <c r="H71" s="292"/>
      <c r="I71" s="292"/>
      <c r="J71" s="292"/>
      <c r="K71" s="292"/>
      <c r="L71" s="292"/>
    </row>
    <row r="72" spans="1:12" s="6" customFormat="1" ht="12.75" customHeight="1" x14ac:dyDescent="0.2">
      <c r="A72" s="292"/>
      <c r="B72" s="292"/>
      <c r="C72" s="292"/>
      <c r="D72" s="292"/>
      <c r="E72" s="292"/>
      <c r="F72" s="292"/>
      <c r="G72" s="292"/>
      <c r="H72" s="292"/>
      <c r="I72" s="292"/>
      <c r="J72" s="292"/>
      <c r="K72" s="292"/>
      <c r="L72" s="292"/>
    </row>
    <row r="73" spans="1:12" s="6" customFormat="1" ht="12.75" customHeight="1" x14ac:dyDescent="0.2">
      <c r="A73" s="292"/>
      <c r="B73" s="292"/>
      <c r="C73" s="292"/>
      <c r="D73" s="292"/>
      <c r="E73" s="292"/>
      <c r="F73" s="292"/>
      <c r="G73" s="292"/>
      <c r="H73" s="292"/>
      <c r="I73" s="292"/>
      <c r="J73" s="292"/>
      <c r="K73" s="292"/>
      <c r="L73" s="292"/>
    </row>
    <row r="74" spans="1:12" s="6" customFormat="1" ht="12.75" customHeight="1" x14ac:dyDescent="0.2">
      <c r="A74" s="292"/>
      <c r="B74" s="292"/>
      <c r="C74" s="292"/>
      <c r="D74" s="292"/>
      <c r="E74" s="292"/>
      <c r="F74" s="292"/>
      <c r="G74" s="292"/>
      <c r="H74" s="292"/>
      <c r="I74" s="292"/>
      <c r="J74" s="292"/>
      <c r="K74" s="292"/>
      <c r="L74" s="292"/>
    </row>
    <row r="75" spans="1:12" s="6" customFormat="1" ht="12.75" customHeight="1" x14ac:dyDescent="0.2">
      <c r="A75" s="292"/>
      <c r="B75" s="292"/>
      <c r="C75" s="292"/>
      <c r="D75" s="292"/>
      <c r="E75" s="292"/>
      <c r="F75" s="292"/>
      <c r="G75" s="292"/>
      <c r="H75" s="292"/>
      <c r="I75" s="292"/>
      <c r="J75" s="292"/>
      <c r="K75" s="292"/>
      <c r="L75" s="292"/>
    </row>
    <row r="76" spans="1:12" s="6" customFormat="1" ht="12.75" customHeight="1" x14ac:dyDescent="0.2">
      <c r="A76" s="292"/>
      <c r="B76" s="292"/>
      <c r="C76" s="292"/>
      <c r="D76" s="292"/>
      <c r="E76" s="292"/>
      <c r="F76" s="292"/>
      <c r="G76" s="292"/>
      <c r="H76" s="292"/>
      <c r="I76" s="292"/>
      <c r="J76" s="292"/>
      <c r="K76" s="292"/>
      <c r="L76" s="292"/>
    </row>
    <row r="77" spans="1:12" s="6" customFormat="1" ht="12.75" customHeight="1" x14ac:dyDescent="0.2">
      <c r="A77" s="292"/>
      <c r="B77" s="292"/>
      <c r="C77" s="292"/>
      <c r="D77" s="292"/>
      <c r="E77" s="292"/>
      <c r="F77" s="292"/>
      <c r="G77" s="292"/>
      <c r="H77" s="292"/>
      <c r="I77" s="292"/>
      <c r="J77" s="292"/>
      <c r="K77" s="292"/>
      <c r="L77" s="292"/>
    </row>
    <row r="78" spans="1:12" s="6" customFormat="1" ht="12.75" customHeight="1" x14ac:dyDescent="0.2">
      <c r="A78" s="292"/>
      <c r="B78" s="292"/>
      <c r="C78" s="292"/>
      <c r="D78" s="292"/>
      <c r="E78" s="292"/>
      <c r="F78" s="292"/>
      <c r="G78" s="292"/>
      <c r="H78" s="292"/>
      <c r="I78" s="292"/>
      <c r="J78" s="292"/>
      <c r="K78" s="292"/>
      <c r="L78" s="292"/>
    </row>
    <row r="79" spans="1:12" s="6" customFormat="1" ht="12.75" customHeight="1" x14ac:dyDescent="0.2">
      <c r="A79" s="106"/>
      <c r="B79" s="106"/>
      <c r="C79" s="106"/>
      <c r="D79" s="106"/>
      <c r="E79" s="106"/>
      <c r="F79" s="106"/>
      <c r="G79" s="106"/>
      <c r="H79" s="106"/>
      <c r="I79" s="106"/>
      <c r="J79" s="106"/>
      <c r="K79" s="106"/>
      <c r="L79" s="106"/>
    </row>
    <row r="80" spans="1:12" s="6" customFormat="1" ht="12.75" customHeight="1" x14ac:dyDescent="0.2">
      <c r="A80" s="106"/>
      <c r="B80" s="106"/>
      <c r="C80" s="106"/>
      <c r="D80" s="106"/>
      <c r="E80" s="106"/>
      <c r="F80" s="106"/>
      <c r="G80" s="106"/>
      <c r="H80" s="106"/>
      <c r="I80" s="106"/>
      <c r="J80" s="106"/>
      <c r="K80" s="106"/>
      <c r="L80" s="106"/>
    </row>
    <row r="81" spans="1:12" ht="12.75" customHeight="1" x14ac:dyDescent="0.2">
      <c r="A81" s="291" t="s">
        <v>74</v>
      </c>
      <c r="B81" s="292"/>
      <c r="C81" s="292"/>
      <c r="D81" s="292"/>
      <c r="E81" s="292"/>
      <c r="F81" s="292"/>
      <c r="G81" s="292"/>
      <c r="H81" s="292"/>
      <c r="I81" s="292"/>
      <c r="J81" s="292"/>
      <c r="K81" s="292"/>
      <c r="L81" s="292"/>
    </row>
    <row r="82" spans="1:12" x14ac:dyDescent="0.2">
      <c r="A82" s="292"/>
      <c r="B82" s="292"/>
      <c r="C82" s="292"/>
      <c r="D82" s="292"/>
      <c r="E82" s="292"/>
      <c r="F82" s="292"/>
      <c r="G82" s="292"/>
      <c r="H82" s="292"/>
      <c r="I82" s="292"/>
      <c r="J82" s="292"/>
      <c r="K82" s="292"/>
      <c r="L82" s="292"/>
    </row>
    <row r="83" spans="1:12" x14ac:dyDescent="0.2">
      <c r="A83" s="292"/>
      <c r="B83" s="292"/>
      <c r="C83" s="292"/>
      <c r="D83" s="292"/>
      <c r="E83" s="292"/>
      <c r="F83" s="292"/>
      <c r="G83" s="292"/>
      <c r="H83" s="292"/>
      <c r="I83" s="292"/>
      <c r="J83" s="292"/>
      <c r="K83" s="292"/>
      <c r="L83" s="292"/>
    </row>
    <row r="84" spans="1:12" x14ac:dyDescent="0.2">
      <c r="A84" s="292"/>
      <c r="B84" s="292"/>
      <c r="C84" s="292"/>
      <c r="D84" s="292"/>
      <c r="E84" s="292"/>
      <c r="F84" s="292"/>
      <c r="G84" s="292"/>
      <c r="H84" s="292"/>
      <c r="I84" s="292"/>
      <c r="J84" s="292"/>
      <c r="K84" s="292"/>
      <c r="L84" s="292"/>
    </row>
    <row r="85" spans="1:12" x14ac:dyDescent="0.2">
      <c r="A85" s="292"/>
      <c r="B85" s="292"/>
      <c r="C85" s="292"/>
      <c r="D85" s="292"/>
      <c r="E85" s="292"/>
      <c r="F85" s="292"/>
      <c r="G85" s="292"/>
      <c r="H85" s="292"/>
      <c r="I85" s="292"/>
      <c r="J85" s="292"/>
      <c r="K85" s="292"/>
      <c r="L85" s="292"/>
    </row>
    <row r="86" spans="1:12" x14ac:dyDescent="0.2">
      <c r="A86" s="292"/>
      <c r="B86" s="292"/>
      <c r="C86" s="292"/>
      <c r="D86" s="292"/>
      <c r="E86" s="292"/>
      <c r="F86" s="292"/>
      <c r="G86" s="292"/>
      <c r="H86" s="292"/>
      <c r="I86" s="292"/>
      <c r="J86" s="292"/>
      <c r="K86" s="292"/>
      <c r="L86" s="292"/>
    </row>
    <row r="87" spans="1:12" x14ac:dyDescent="0.2">
      <c r="A87" s="292"/>
      <c r="B87" s="292"/>
      <c r="C87" s="292"/>
      <c r="D87" s="292"/>
      <c r="E87" s="292"/>
      <c r="F87" s="292"/>
      <c r="G87" s="292"/>
      <c r="H87" s="292"/>
      <c r="I87" s="292"/>
      <c r="J87" s="292"/>
      <c r="K87" s="292"/>
      <c r="L87" s="292"/>
    </row>
    <row r="88" spans="1:12" x14ac:dyDescent="0.2">
      <c r="A88" s="292"/>
      <c r="B88" s="292"/>
      <c r="C88" s="292"/>
      <c r="D88" s="292"/>
      <c r="E88" s="292"/>
      <c r="F88" s="292"/>
      <c r="G88" s="292"/>
      <c r="H88" s="292"/>
      <c r="I88" s="292"/>
      <c r="J88" s="292"/>
      <c r="K88" s="292"/>
      <c r="L88" s="292"/>
    </row>
    <row r="89" spans="1:12" x14ac:dyDescent="0.2">
      <c r="A89" s="292"/>
      <c r="B89" s="292"/>
      <c r="C89" s="292"/>
      <c r="D89" s="292"/>
      <c r="E89" s="292"/>
      <c r="F89" s="292"/>
      <c r="G89" s="292"/>
      <c r="H89" s="292"/>
      <c r="I89" s="292"/>
      <c r="J89" s="292"/>
      <c r="K89" s="292"/>
      <c r="L89" s="292"/>
    </row>
    <row r="104" spans="1:12" s="14" customFormat="1" x14ac:dyDescent="0.2">
      <c r="A104" s="14" t="s">
        <v>151</v>
      </c>
      <c r="C104" s="9"/>
      <c r="D104" s="9"/>
      <c r="E104" s="9"/>
      <c r="F104" s="9"/>
      <c r="G104" s="9"/>
      <c r="H104" s="9"/>
      <c r="I104" s="9"/>
      <c r="J104" s="9"/>
      <c r="K104" s="9"/>
      <c r="L104" s="4" t="s">
        <v>148</v>
      </c>
    </row>
    <row r="105" spans="1:12" x14ac:dyDescent="0.2">
      <c r="C105" s="14"/>
      <c r="D105" s="14"/>
      <c r="E105" s="14"/>
      <c r="F105" s="14"/>
      <c r="G105" s="14"/>
      <c r="H105" s="14"/>
      <c r="I105" s="14"/>
      <c r="J105" s="14"/>
      <c r="K105" s="14"/>
      <c r="L105" s="104" t="s">
        <v>150</v>
      </c>
    </row>
  </sheetData>
  <sheetProtection algorithmName="SHA-512" hashValue="I0XhuDLk++hPq5ASzaVS8FRZCpQM1tMbfR2+6sxiivDL/HNXAboaYriOatWk507fJBlZqcw7BDStzUivEiC7Nw==" saltValue="GQCJryDfBdmrh31z0SBvfw==" spinCount="100000" sheet="1" selectLockedCells="1"/>
  <mergeCells count="42">
    <mergeCell ref="A45:L45"/>
    <mergeCell ref="A53:L78"/>
    <mergeCell ref="A81:L89"/>
    <mergeCell ref="A51:L51"/>
    <mergeCell ref="F18:L18"/>
    <mergeCell ref="A25:C25"/>
    <mergeCell ref="A26:C26"/>
    <mergeCell ref="A27:C27"/>
    <mergeCell ref="A28:C28"/>
    <mergeCell ref="D25:G25"/>
    <mergeCell ref="H28:L28"/>
    <mergeCell ref="A24:C24"/>
    <mergeCell ref="H24:L24"/>
    <mergeCell ref="D24:G24"/>
    <mergeCell ref="D26:G26"/>
    <mergeCell ref="D27:G27"/>
    <mergeCell ref="B12:F12"/>
    <mergeCell ref="J12:L12"/>
    <mergeCell ref="A20:L20"/>
    <mergeCell ref="D28:G28"/>
    <mergeCell ref="H25:L25"/>
    <mergeCell ref="H26:L26"/>
    <mergeCell ref="H27:L27"/>
    <mergeCell ref="H12:I12"/>
    <mergeCell ref="A21:L21"/>
    <mergeCell ref="A22:L22"/>
    <mergeCell ref="C2:L2"/>
    <mergeCell ref="A35:L35"/>
    <mergeCell ref="A36:L36"/>
    <mergeCell ref="A37:L37"/>
    <mergeCell ref="A31:L31"/>
    <mergeCell ref="A32:L32"/>
    <mergeCell ref="A33:L33"/>
    <mergeCell ref="A34:L34"/>
    <mergeCell ref="B10:L10"/>
    <mergeCell ref="B5:E5"/>
    <mergeCell ref="B6:L6"/>
    <mergeCell ref="B7:E7"/>
    <mergeCell ref="J5:L5"/>
    <mergeCell ref="B9:L9"/>
    <mergeCell ref="B11:H11"/>
    <mergeCell ref="J11:L11"/>
  </mergeCells>
  <phoneticPr fontId="0" type="noConversion"/>
  <printOptions horizontalCentered="1"/>
  <pageMargins left="0.5" right="0.5" top="0.5" bottom="0.5" header="0.5" footer="0.5"/>
  <pageSetup orientation="portrait" horizontalDpi="300" verticalDpi="300" r:id="rId1"/>
  <headerFooter alignWithMargins="0"/>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1</xdr:col>
                    <xdr:colOff>19050</xdr:colOff>
                    <xdr:row>12</xdr:row>
                    <xdr:rowOff>152400</xdr:rowOff>
                  </from>
                  <to>
                    <xdr:col>2</xdr:col>
                    <xdr:colOff>95250</xdr:colOff>
                    <xdr:row>14</xdr:row>
                    <xdr:rowOff>9525</xdr:rowOff>
                  </to>
                </anchor>
              </controlPr>
            </control>
          </mc:Choice>
        </mc:AlternateContent>
        <mc:AlternateContent xmlns:mc="http://schemas.openxmlformats.org/markup-compatibility/2006">
          <mc:Choice Requires="x14">
            <control shapeId="3085" r:id="rId5" name="Check Box 13">
              <controlPr defaultSize="0" autoFill="0" autoLine="0" autoPict="0">
                <anchor moveWithCells="1">
                  <from>
                    <xdr:col>3</xdr:col>
                    <xdr:colOff>0</xdr:colOff>
                    <xdr:row>12</xdr:row>
                    <xdr:rowOff>152400</xdr:rowOff>
                  </from>
                  <to>
                    <xdr:col>4</xdr:col>
                    <xdr:colOff>76200</xdr:colOff>
                    <xdr:row>14</xdr:row>
                    <xdr:rowOff>9525</xdr:rowOff>
                  </to>
                </anchor>
              </controlPr>
            </control>
          </mc:Choice>
        </mc:AlternateContent>
        <mc:AlternateContent xmlns:mc="http://schemas.openxmlformats.org/markup-compatibility/2006">
          <mc:Choice Requires="x14">
            <control shapeId="3086" r:id="rId6" name="Check Box 14">
              <controlPr defaultSize="0" autoFill="0" autoLine="0" autoPict="0">
                <anchor moveWithCells="1">
                  <from>
                    <xdr:col>4</xdr:col>
                    <xdr:colOff>704850</xdr:colOff>
                    <xdr:row>12</xdr:row>
                    <xdr:rowOff>152400</xdr:rowOff>
                  </from>
                  <to>
                    <xdr:col>6</xdr:col>
                    <xdr:colOff>66675</xdr:colOff>
                    <xdr:row>14</xdr:row>
                    <xdr:rowOff>9525</xdr:rowOff>
                  </to>
                </anchor>
              </controlPr>
            </control>
          </mc:Choice>
        </mc:AlternateContent>
        <mc:AlternateContent xmlns:mc="http://schemas.openxmlformats.org/markup-compatibility/2006">
          <mc:Choice Requires="x14">
            <control shapeId="3087" r:id="rId7" name="Check Box 15">
              <controlPr defaultSize="0" autoFill="0" autoLine="0" autoPict="0">
                <anchor moveWithCells="1">
                  <from>
                    <xdr:col>6</xdr:col>
                    <xdr:colOff>561975</xdr:colOff>
                    <xdr:row>12</xdr:row>
                    <xdr:rowOff>152400</xdr:rowOff>
                  </from>
                  <to>
                    <xdr:col>8</xdr:col>
                    <xdr:colOff>57150</xdr:colOff>
                    <xdr:row>14</xdr:row>
                    <xdr:rowOff>9525</xdr:rowOff>
                  </to>
                </anchor>
              </controlPr>
            </control>
          </mc:Choice>
        </mc:AlternateContent>
        <mc:AlternateContent xmlns:mc="http://schemas.openxmlformats.org/markup-compatibility/2006">
          <mc:Choice Requires="x14">
            <control shapeId="3088" r:id="rId8" name="Check Box 16">
              <controlPr defaultSize="0" autoFill="0" autoLine="0" autoPict="0">
                <anchor moveWithCells="1">
                  <from>
                    <xdr:col>8</xdr:col>
                    <xdr:colOff>819150</xdr:colOff>
                    <xdr:row>12</xdr:row>
                    <xdr:rowOff>152400</xdr:rowOff>
                  </from>
                  <to>
                    <xdr:col>10</xdr:col>
                    <xdr:colOff>47625</xdr:colOff>
                    <xdr:row>14</xdr:row>
                    <xdr:rowOff>9525</xdr:rowOff>
                  </to>
                </anchor>
              </controlPr>
            </control>
          </mc:Choice>
        </mc:AlternateContent>
        <mc:AlternateContent xmlns:mc="http://schemas.openxmlformats.org/markup-compatibility/2006">
          <mc:Choice Requires="x14">
            <control shapeId="3089" r:id="rId9" name="Check Box 17">
              <controlPr defaultSize="0" autoFill="0" autoLine="0" autoPict="0">
                <anchor moveWithCells="1">
                  <from>
                    <xdr:col>1</xdr:col>
                    <xdr:colOff>9525</xdr:colOff>
                    <xdr:row>14</xdr:row>
                    <xdr:rowOff>57150</xdr:rowOff>
                  </from>
                  <to>
                    <xdr:col>2</xdr:col>
                    <xdr:colOff>85725</xdr:colOff>
                    <xdr:row>16</xdr:row>
                    <xdr:rowOff>9525</xdr:rowOff>
                  </to>
                </anchor>
              </controlPr>
            </control>
          </mc:Choice>
        </mc:AlternateContent>
        <mc:AlternateContent xmlns:mc="http://schemas.openxmlformats.org/markup-compatibility/2006">
          <mc:Choice Requires="x14">
            <control shapeId="3090" r:id="rId10" name="Check Box 18">
              <controlPr defaultSize="0" autoFill="0" autoLine="0" autoPict="0">
                <anchor moveWithCells="1">
                  <from>
                    <xdr:col>3</xdr:col>
                    <xdr:colOff>0</xdr:colOff>
                    <xdr:row>14</xdr:row>
                    <xdr:rowOff>57150</xdr:rowOff>
                  </from>
                  <to>
                    <xdr:col>4</xdr:col>
                    <xdr:colOff>76200</xdr:colOff>
                    <xdr:row>16</xdr:row>
                    <xdr:rowOff>9525</xdr:rowOff>
                  </to>
                </anchor>
              </controlPr>
            </control>
          </mc:Choice>
        </mc:AlternateContent>
        <mc:AlternateContent xmlns:mc="http://schemas.openxmlformats.org/markup-compatibility/2006">
          <mc:Choice Requires="x14">
            <control shapeId="3091" r:id="rId11" name="Check Box 19">
              <controlPr defaultSize="0" autoFill="0" autoLine="0" autoPict="0">
                <anchor moveWithCells="1">
                  <from>
                    <xdr:col>4</xdr:col>
                    <xdr:colOff>704850</xdr:colOff>
                    <xdr:row>14</xdr:row>
                    <xdr:rowOff>57150</xdr:rowOff>
                  </from>
                  <to>
                    <xdr:col>6</xdr:col>
                    <xdr:colOff>66675</xdr:colOff>
                    <xdr:row>16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9966"/>
    <pageSetUpPr fitToPage="1"/>
  </sheetPr>
  <dimension ref="A2:L57"/>
  <sheetViews>
    <sheetView workbookViewId="0">
      <selection activeCell="G4" sqref="G4:I4"/>
    </sheetView>
  </sheetViews>
  <sheetFormatPr defaultColWidth="9.140625" defaultRowHeight="12.75" x14ac:dyDescent="0.2"/>
  <cols>
    <col min="1" max="1" width="14.7109375" customWidth="1"/>
    <col min="2" max="4" width="10.7109375" customWidth="1"/>
    <col min="5" max="5" width="2.7109375" customWidth="1"/>
    <col min="6" max="6" width="14.7109375" customWidth="1"/>
    <col min="7" max="9" width="10.7109375" customWidth="1"/>
  </cols>
  <sheetData>
    <row r="2" spans="1:9" ht="18" customHeight="1" x14ac:dyDescent="0.2">
      <c r="A2" s="323" t="s">
        <v>188</v>
      </c>
      <c r="B2" s="323"/>
      <c r="C2" s="323"/>
      <c r="D2" s="323"/>
      <c r="E2" s="323"/>
      <c r="F2" s="323"/>
      <c r="G2" s="323"/>
      <c r="H2" s="323"/>
      <c r="I2" s="323"/>
    </row>
    <row r="3" spans="1:9" ht="15" customHeight="1" x14ac:dyDescent="0.35">
      <c r="A3" s="164"/>
      <c r="B3" s="164"/>
      <c r="C3" s="164"/>
      <c r="D3" s="164"/>
      <c r="E3" s="164"/>
      <c r="F3" s="164"/>
      <c r="G3" s="164"/>
      <c r="H3" s="164"/>
      <c r="I3" s="164"/>
    </row>
    <row r="4" spans="1:9" ht="15" customHeight="1" x14ac:dyDescent="0.2">
      <c r="A4" s="47" t="s">
        <v>165</v>
      </c>
      <c r="F4" s="41" t="s">
        <v>166</v>
      </c>
      <c r="G4" s="266"/>
      <c r="H4" s="266"/>
      <c r="I4" s="266"/>
    </row>
    <row r="5" spans="1:9" ht="15" customHeight="1" x14ac:dyDescent="0.2">
      <c r="A5" s="47"/>
      <c r="F5" s="41"/>
      <c r="G5" s="113"/>
      <c r="H5" s="113"/>
      <c r="I5" s="113"/>
    </row>
    <row r="6" spans="1:9" ht="15" customHeight="1" x14ac:dyDescent="0.2"/>
    <row r="7" spans="1:9" ht="15" customHeight="1" x14ac:dyDescent="0.2">
      <c r="A7" s="50" t="s">
        <v>167</v>
      </c>
      <c r="B7" s="322" t="str">
        <f>T('Title Sheet'!C19)</f>
        <v/>
      </c>
      <c r="C7" s="322"/>
      <c r="D7" s="322"/>
      <c r="E7" s="113"/>
      <c r="F7" s="50" t="s">
        <v>168</v>
      </c>
      <c r="G7" s="322" t="s">
        <v>193</v>
      </c>
      <c r="H7" s="322"/>
      <c r="I7" s="322"/>
    </row>
    <row r="8" spans="1:9" ht="15" customHeight="1" x14ac:dyDescent="0.2"/>
    <row r="9" spans="1:9" ht="15" customHeight="1" x14ac:dyDescent="0.2">
      <c r="A9" s="318" t="s">
        <v>169</v>
      </c>
      <c r="B9" s="318"/>
      <c r="C9" s="318"/>
      <c r="D9" s="318"/>
      <c r="E9" s="318"/>
      <c r="F9" s="318"/>
      <c r="G9" s="318"/>
      <c r="H9" s="318"/>
      <c r="I9" s="318"/>
    </row>
    <row r="10" spans="1:9" ht="8.1" customHeight="1" x14ac:dyDescent="0.2">
      <c r="A10" s="71"/>
      <c r="B10" s="71"/>
      <c r="C10" s="71"/>
      <c r="D10" s="71"/>
      <c r="E10" s="71"/>
      <c r="F10" s="71"/>
      <c r="G10" s="71"/>
      <c r="H10" s="71"/>
      <c r="I10" s="71"/>
    </row>
    <row r="11" spans="1:9" ht="15" customHeight="1" x14ac:dyDescent="0.2">
      <c r="A11" s="47" t="s">
        <v>171</v>
      </c>
      <c r="B11" s="322" t="str">
        <f>T('Title Sheet'!C51)</f>
        <v/>
      </c>
      <c r="C11" s="322"/>
      <c r="D11" s="322"/>
      <c r="F11" s="47" t="s">
        <v>170</v>
      </c>
      <c r="G11" s="322" t="str">
        <f>T('Title Sheet'!C53)</f>
        <v/>
      </c>
      <c r="H11" s="322"/>
      <c r="I11" s="322"/>
    </row>
    <row r="12" spans="1:9" ht="8.1" customHeight="1" x14ac:dyDescent="0.2"/>
    <row r="13" spans="1:9" ht="15" customHeight="1" x14ac:dyDescent="0.2">
      <c r="A13" s="47" t="s">
        <v>172</v>
      </c>
      <c r="B13" s="322" t="str">
        <f>T('Title Sheet'!C49)</f>
        <v/>
      </c>
      <c r="C13" s="322"/>
      <c r="D13" s="322"/>
      <c r="F13" s="47" t="s">
        <v>173</v>
      </c>
      <c r="G13" s="322" t="str">
        <f>T('Title Sheet'!C55)</f>
        <v/>
      </c>
      <c r="H13" s="322"/>
    </row>
    <row r="14" spans="1:9" ht="15" customHeight="1" x14ac:dyDescent="0.2"/>
    <row r="15" spans="1:9" ht="15" customHeight="1" x14ac:dyDescent="0.2">
      <c r="B15" s="47" t="s">
        <v>174</v>
      </c>
      <c r="H15" s="326">
        <f>(('2.1 Relocation Estimate '!D36*'2.1 Relocation Estimate '!D65)+'2.1 Relocation Estimate '!F36)</f>
        <v>0</v>
      </c>
      <c r="I15" s="326"/>
    </row>
    <row r="16" spans="1:9" ht="15" customHeight="1" x14ac:dyDescent="0.2">
      <c r="B16" s="47" t="s">
        <v>175</v>
      </c>
      <c r="H16" s="327">
        <f>'2.1 Relocation Estimate '!D51*'2.1 Relocation Estimate '!D65</f>
        <v>0</v>
      </c>
      <c r="I16" s="327"/>
    </row>
    <row r="17" spans="1:9" ht="8.1" customHeight="1" thickBot="1" x14ac:dyDescent="0.25"/>
    <row r="18" spans="1:9" ht="15" customHeight="1" thickBot="1" x14ac:dyDescent="0.25">
      <c r="G18" s="41" t="s">
        <v>176</v>
      </c>
      <c r="H18" s="324">
        <f>SUM(H15:I16)</f>
        <v>0</v>
      </c>
      <c r="I18" s="325"/>
    </row>
    <row r="19" spans="1:9" ht="8.1" customHeight="1" x14ac:dyDescent="0.2">
      <c r="G19" s="41"/>
      <c r="H19" s="165"/>
      <c r="I19" s="165"/>
    </row>
    <row r="20" spans="1:9" ht="15" customHeight="1" x14ac:dyDescent="0.2">
      <c r="A20" s="318" t="s">
        <v>155</v>
      </c>
      <c r="B20" s="318"/>
      <c r="C20" s="318"/>
      <c r="D20" s="318"/>
      <c r="E20" s="318"/>
      <c r="F20" s="318"/>
      <c r="G20" s="318"/>
      <c r="H20" s="318"/>
      <c r="I20" s="318"/>
    </row>
    <row r="21" spans="1:9" ht="8.1" customHeight="1" x14ac:dyDescent="0.2"/>
    <row r="22" spans="1:9" ht="15" customHeight="1" x14ac:dyDescent="0.2">
      <c r="A22" s="47" t="s">
        <v>171</v>
      </c>
      <c r="B22" s="322" t="str">
        <f>T('Title Sheet'!C51)</f>
        <v/>
      </c>
      <c r="C22" s="322"/>
      <c r="D22" s="322"/>
      <c r="F22" s="47" t="s">
        <v>170</v>
      </c>
      <c r="G22" s="322" t="str">
        <f>T('Title Sheet'!C53)</f>
        <v/>
      </c>
      <c r="H22" s="322"/>
      <c r="I22" s="322"/>
    </row>
    <row r="23" spans="1:9" ht="8.1" customHeight="1" x14ac:dyDescent="0.2"/>
    <row r="24" spans="1:9" ht="15" customHeight="1" x14ac:dyDescent="0.2">
      <c r="A24" s="47" t="s">
        <v>172</v>
      </c>
      <c r="B24" s="322" t="str">
        <f>T('Title Sheet'!C49)</f>
        <v/>
      </c>
      <c r="C24" s="322"/>
      <c r="D24" s="322"/>
      <c r="F24" s="47" t="s">
        <v>173</v>
      </c>
      <c r="G24" s="322" t="str">
        <f>T('Title Sheet'!C55)</f>
        <v/>
      </c>
      <c r="H24" s="322"/>
    </row>
    <row r="25" spans="1:9" ht="15" customHeight="1" x14ac:dyDescent="0.2"/>
    <row r="26" spans="1:9" ht="15" customHeight="1" x14ac:dyDescent="0.2">
      <c r="B26" s="47" t="s">
        <v>177</v>
      </c>
      <c r="H26" s="321">
        <f>('2.1 Relocation Estimate '!D37*'2.1 Relocation Estimate '!D65)+'2.1 Relocation Estimate '!F37</f>
        <v>0</v>
      </c>
      <c r="I26" s="321"/>
    </row>
    <row r="27" spans="1:9" ht="15" customHeight="1" x14ac:dyDescent="0.2">
      <c r="B27" s="47" t="s">
        <v>178</v>
      </c>
      <c r="H27" s="321"/>
      <c r="I27" s="321"/>
    </row>
    <row r="28" spans="1:9" ht="15" customHeight="1" x14ac:dyDescent="0.2">
      <c r="B28" s="47"/>
      <c r="C28" s="47" t="s">
        <v>179</v>
      </c>
      <c r="H28" s="321">
        <f>'2.1 Relocation Estimate '!D39*'2.1 Relocation Estimate '!D65*'2.1 Relocation Estimate '!C15</f>
        <v>0</v>
      </c>
      <c r="I28" s="321"/>
    </row>
    <row r="29" spans="1:9" ht="15" customHeight="1" x14ac:dyDescent="0.2">
      <c r="B29" s="47"/>
      <c r="C29" s="47" t="s">
        <v>203</v>
      </c>
    </row>
    <row r="30" spans="1:9" ht="15" customHeight="1" x14ac:dyDescent="0.2">
      <c r="B30" s="47" t="s">
        <v>180</v>
      </c>
      <c r="H30" s="321">
        <f>SUM('2.1 Relocation Estimate '!F47,'2.1 Relocation Estimate '!F49,'2.1 Relocation Estimate '!F50)</f>
        <v>0</v>
      </c>
      <c r="I30" s="321"/>
    </row>
    <row r="31" spans="1:9" ht="15" customHeight="1" x14ac:dyDescent="0.2">
      <c r="B31" s="47" t="s">
        <v>181</v>
      </c>
      <c r="H31" s="321">
        <f>SUM('2.1 Relocation Estimate '!F48,'2.1 Relocation Estimate '!F52,'2.1 Relocation Estimate '!F53)</f>
        <v>0</v>
      </c>
      <c r="I31" s="321"/>
    </row>
    <row r="32" spans="1:9" ht="15" customHeight="1" x14ac:dyDescent="0.2">
      <c r="B32" s="47" t="s">
        <v>182</v>
      </c>
      <c r="H32" s="321">
        <f>SUM('2.1 Relocation Estimate '!D47,'2.1 Relocation Estimate '!D49,'2.1 Relocation Estimate '!D50)*'2.1 Relocation Estimate '!D65</f>
        <v>0</v>
      </c>
      <c r="I32" s="321"/>
    </row>
    <row r="33" spans="2:9" ht="15" customHeight="1" x14ac:dyDescent="0.2">
      <c r="B33" s="47" t="s">
        <v>183</v>
      </c>
      <c r="H33" s="321">
        <f>SUM('2.1 Relocation Estimate '!D48,'2.1 Relocation Estimate '!D52,'2.1 Relocation Estimate '!D53)*'2.1 Relocation Estimate '!D65</f>
        <v>0</v>
      </c>
      <c r="I33" s="321"/>
    </row>
    <row r="34" spans="2:9" ht="15" customHeight="1" x14ac:dyDescent="0.2">
      <c r="B34" s="47" t="s">
        <v>184</v>
      </c>
      <c r="F34" s="167">
        <f>('2.1 Relocation Estimate '!D63*'2.1 Relocation Estimate '!D65)+'2.1 Relocation Estimate '!F63</f>
        <v>0</v>
      </c>
    </row>
    <row r="35" spans="2:9" ht="15" customHeight="1" x14ac:dyDescent="0.2">
      <c r="B35" s="47" t="s">
        <v>185</v>
      </c>
      <c r="H35" s="328">
        <f>SUM((('2.1 Relocation Estimate '!D40+'2.1 Relocation Estimate '!D38)*'2.1 Relocation Estimate '!D65)+'2.1 Relocation Estimate '!F38)</f>
        <v>0</v>
      </c>
      <c r="I35" s="328"/>
    </row>
    <row r="36" spans="2:9" ht="8.1" customHeight="1" thickBot="1" x14ac:dyDescent="0.25">
      <c r="B36" s="47"/>
    </row>
    <row r="37" spans="2:9" ht="15" customHeight="1" thickBot="1" x14ac:dyDescent="0.25">
      <c r="B37" s="47"/>
      <c r="G37" s="41" t="s">
        <v>186</v>
      </c>
      <c r="H37" s="319">
        <f>SUM(H26,H28,H30,H31,H32,H33,H35)</f>
        <v>0</v>
      </c>
      <c r="I37" s="320"/>
    </row>
    <row r="38" spans="2:9" ht="8.1" customHeight="1" thickBot="1" x14ac:dyDescent="0.25">
      <c r="B38" s="47"/>
      <c r="G38" s="41"/>
      <c r="H38" s="166"/>
      <c r="I38" s="166"/>
    </row>
    <row r="39" spans="2:9" ht="15" customHeight="1" thickBot="1" x14ac:dyDescent="0.25">
      <c r="G39" s="41" t="s">
        <v>187</v>
      </c>
      <c r="H39" s="319">
        <f>H18+H37</f>
        <v>0</v>
      </c>
      <c r="I39" s="320"/>
    </row>
    <row r="41" spans="2:9" ht="8.1" customHeight="1" thickBot="1" x14ac:dyDescent="0.25"/>
    <row r="42" spans="2:9" ht="15" customHeight="1" thickBot="1" x14ac:dyDescent="0.25">
      <c r="B42" s="41" t="s">
        <v>198</v>
      </c>
      <c r="C42" s="319">
        <f>SUM(H30+H31)</f>
        <v>0</v>
      </c>
      <c r="D42" s="320"/>
      <c r="F42" s="318" t="s">
        <v>206</v>
      </c>
      <c r="G42" s="318"/>
      <c r="H42" s="318"/>
      <c r="I42" s="318"/>
    </row>
    <row r="43" spans="2:9" ht="8.1" customHeight="1" thickBot="1" x14ac:dyDescent="0.25"/>
    <row r="44" spans="2:9" ht="15" customHeight="1" thickBot="1" x14ac:dyDescent="0.25">
      <c r="B44" s="41" t="s">
        <v>197</v>
      </c>
      <c r="C44" s="319">
        <f>SUM(H18,H26,H28,H32,H33,H35)</f>
        <v>0</v>
      </c>
      <c r="D44" s="320"/>
      <c r="G44" s="41" t="s">
        <v>205</v>
      </c>
      <c r="H44" s="319">
        <f>(H18+H26+H28+H32+H33+H35)*0.75</f>
        <v>0</v>
      </c>
      <c r="I44" s="320"/>
    </row>
    <row r="45" spans="2:9" ht="8.1" customHeight="1" thickBot="1" x14ac:dyDescent="0.25"/>
    <row r="46" spans="2:9" ht="15" customHeight="1" thickBot="1" x14ac:dyDescent="0.25">
      <c r="G46" s="41" t="s">
        <v>204</v>
      </c>
      <c r="H46" s="319">
        <f>'2.1 Relocation Estimate '!M51</f>
        <v>0</v>
      </c>
      <c r="I46" s="320"/>
    </row>
    <row r="47" spans="2:9" ht="8.1" customHeight="1" x14ac:dyDescent="0.2"/>
    <row r="48" spans="2:9" x14ac:dyDescent="0.2">
      <c r="F48" s="318" t="s">
        <v>207</v>
      </c>
      <c r="G48" s="318"/>
      <c r="H48" s="318"/>
      <c r="I48" s="318"/>
    </row>
    <row r="49" spans="1:12" ht="8.1" customHeight="1" thickBot="1" x14ac:dyDescent="0.25"/>
    <row r="50" spans="1:12" ht="13.5" thickBot="1" x14ac:dyDescent="0.25">
      <c r="G50" s="41" t="s">
        <v>205</v>
      </c>
      <c r="H50" s="319">
        <f>('2.1 Relocation Estimate '!I56+'2.1 Relocation Estimate '!I60-'2.1 Relocation Estimate '!D63)*'2.1 Relocation Estimate '!C15</f>
        <v>0</v>
      </c>
      <c r="I50" s="320"/>
    </row>
    <row r="51" spans="1:12" ht="8.1" customHeight="1" thickBot="1" x14ac:dyDescent="0.25"/>
    <row r="52" spans="1:12" ht="13.5" thickBot="1" x14ac:dyDescent="0.25">
      <c r="G52" s="41" t="s">
        <v>204</v>
      </c>
      <c r="H52" s="319">
        <f>'2.1 Relocation Estimate '!M66</f>
        <v>0</v>
      </c>
      <c r="I52" s="320"/>
    </row>
    <row r="54" spans="1:12" ht="15" x14ac:dyDescent="0.2">
      <c r="J54" s="94"/>
      <c r="K54" s="94"/>
      <c r="L54" s="95"/>
    </row>
    <row r="55" spans="1:12" ht="15" x14ac:dyDescent="0.2">
      <c r="J55" s="94"/>
      <c r="K55" s="94"/>
      <c r="L55" s="95"/>
    </row>
    <row r="56" spans="1:12" x14ac:dyDescent="0.2">
      <c r="A56" s="36" t="s">
        <v>251</v>
      </c>
      <c r="B56" s="36"/>
      <c r="C56" s="94"/>
      <c r="D56" s="94"/>
      <c r="E56" s="94"/>
      <c r="F56" s="94"/>
      <c r="G56" s="94"/>
      <c r="H56" s="94"/>
      <c r="I56" s="52" t="s">
        <v>148</v>
      </c>
    </row>
    <row r="57" spans="1:12" x14ac:dyDescent="0.2">
      <c r="C57" s="94"/>
      <c r="D57" s="94"/>
      <c r="E57" s="94"/>
      <c r="F57" s="94"/>
      <c r="G57" s="94"/>
      <c r="H57" s="94"/>
      <c r="I57" s="96" t="s">
        <v>252</v>
      </c>
    </row>
  </sheetData>
  <sheetProtection algorithmName="SHA-512" hashValue="eT4WQB6Z0W8wj5mmgHD1ZUy2k9rMwsB7fR+zcxLhB+NTtkI5CqbMzJyy/dSQf66BxiS/aIi8Z3PJaxe0B6yQaA==" saltValue="zQxzMB+XCcaAvx2r+TxaVA==" spinCount="100000" sheet="1" selectLockedCells="1"/>
  <mergeCells count="35">
    <mergeCell ref="H52:I52"/>
    <mergeCell ref="C42:D42"/>
    <mergeCell ref="H46:I46"/>
    <mergeCell ref="B7:D7"/>
    <mergeCell ref="G7:I7"/>
    <mergeCell ref="G11:I11"/>
    <mergeCell ref="G13:H13"/>
    <mergeCell ref="H16:I16"/>
    <mergeCell ref="B13:D13"/>
    <mergeCell ref="H35:I35"/>
    <mergeCell ref="H39:I39"/>
    <mergeCell ref="H32:I32"/>
    <mergeCell ref="H31:I31"/>
    <mergeCell ref="H26:I26"/>
    <mergeCell ref="H27:I27"/>
    <mergeCell ref="C44:D44"/>
    <mergeCell ref="A2:I2"/>
    <mergeCell ref="G4:I4"/>
    <mergeCell ref="H18:I18"/>
    <mergeCell ref="A20:I20"/>
    <mergeCell ref="B22:D22"/>
    <mergeCell ref="B11:D11"/>
    <mergeCell ref="A9:I9"/>
    <mergeCell ref="H15:I15"/>
    <mergeCell ref="B24:D24"/>
    <mergeCell ref="G22:I22"/>
    <mergeCell ref="G24:H24"/>
    <mergeCell ref="H28:I28"/>
    <mergeCell ref="H30:I30"/>
    <mergeCell ref="F42:I42"/>
    <mergeCell ref="F48:I48"/>
    <mergeCell ref="H50:I50"/>
    <mergeCell ref="H44:I44"/>
    <mergeCell ref="H33:I33"/>
    <mergeCell ref="H37:I37"/>
  </mergeCells>
  <pageMargins left="0.7" right="0.7" top="0.75" bottom="0.75" header="0.3" footer="0.3"/>
  <pageSetup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Title Sheet</vt:lpstr>
      <vt:lpstr>1.1 Engineering</vt:lpstr>
      <vt:lpstr>2.1 Relocation Estimate </vt:lpstr>
      <vt:lpstr>3.1 Calendar Days</vt:lpstr>
      <vt:lpstr>Exhibit "A"</vt:lpstr>
      <vt:lpstr>'1.1 Engineering'!Print_Area</vt:lpstr>
      <vt:lpstr>'2.1 Relocation Estimate '!Print_Area</vt:lpstr>
      <vt:lpstr>'3.1 Calendar Days'!Print_Area</vt:lpstr>
      <vt:lpstr>'Title Sheet'!Print_Area</vt:lpstr>
    </vt:vector>
  </TitlesOfParts>
  <Company>Adelphia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nhensley</dc:creator>
  <cp:lastModifiedBy>Monica Cromer</cp:lastModifiedBy>
  <cp:lastPrinted>2015-01-26T20:23:00Z</cp:lastPrinted>
  <dcterms:created xsi:type="dcterms:W3CDTF">2003-07-09T14:21:47Z</dcterms:created>
  <dcterms:modified xsi:type="dcterms:W3CDTF">2026-02-02T16:42:29Z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765462661</vt:i4>
  </property>
  <property fmtid="{D5CDD505-2E9C-101B-9397-08002B2CF9AE}" pid="3" name="_EmailEntryID">
    <vt:lpwstr>000000007BA28389344F96478ADBF63C05D9AD5EA4392000</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y fmtid="{D5CDD505-2E9C-101B-9397-08002B2CF9AE}" pid="38" name="_ReviewingToolsShownOnce">
    <vt:lpwstr/>
  </property>
</Properties>
</file>