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mc:AlternateContent xmlns:mc="http://schemas.openxmlformats.org/markup-compatibility/2006">
    <mc:Choice Requires="x15">
      <x15ac:absPath xmlns:x15ac="http://schemas.microsoft.com/office/spreadsheetml/2010/11/ac" url="C:\Users\JJ03675\Desktop\Estimates\"/>
    </mc:Choice>
  </mc:AlternateContent>
  <xr:revisionPtr revIDLastSave="0" documentId="13_ncr:1_{E73F2CCC-CE9F-443B-8349-309A500C486E}" xr6:coauthVersionLast="47" xr6:coauthVersionMax="47" xr10:uidLastSave="{00000000-0000-0000-0000-000000000000}"/>
  <workbookProtection workbookAlgorithmName="SHA-512" workbookHashValue="lLFETNVhSeGkr7N21Kv3hyKCjOlYigB+hjF5b1o4m0Fwvh0EPIg7p1ZoGM86K1/Fc7Bskxm/UCHJ548o1kmNTg==" workbookSaltValue="gQeLgUVivhAYxw3+6DTfUQ==" workbookSpinCount="100000" lockStructure="1"/>
  <bookViews>
    <workbookView xWindow="2340" yWindow="2340" windowWidth="21600" windowHeight="11325" tabRatio="687" xr2:uid="{00000000-000D-0000-FFFF-FFFF00000000}"/>
  </bookViews>
  <sheets>
    <sheet name="Title Sheet" sheetId="32" r:id="rId1"/>
    <sheet name="1.1 Engineering" sheetId="23" r:id="rId2"/>
    <sheet name="2.1 Relocation Estimate " sheetId="12" r:id="rId3"/>
    <sheet name="3.1 Calendar Days" sheetId="7" r:id="rId4"/>
    <sheet name="Exhibit &quot;A&quot;" sheetId="33" r:id="rId5"/>
  </sheets>
  <definedNames>
    <definedName name="_xlnm.Print_Area" localSheetId="1">'1.1 Engineering'!$A$1:$J$96</definedName>
    <definedName name="_xlnm.Print_Area" localSheetId="2">'2.1 Relocation Estimate '!$A$1:$M$145</definedName>
    <definedName name="_xlnm.Print_Area" localSheetId="3">'3.1 Calendar Days'!$A$1:$L$105</definedName>
    <definedName name="_xlnm.Print_Area" localSheetId="0">'Title Sheet'!$A$1:$F$62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1" i="12" l="1"/>
  <c r="D55" i="12"/>
  <c r="F34" i="33"/>
  <c r="D63" i="12" l="1"/>
  <c r="I17" i="12" l="1"/>
  <c r="C15" i="12" l="1"/>
  <c r="C16" i="12"/>
  <c r="H33" i="33"/>
  <c r="H31" i="33"/>
  <c r="H32" i="33"/>
  <c r="I60" i="12"/>
  <c r="J76" i="23"/>
  <c r="J82" i="23" s="1"/>
  <c r="J77" i="23"/>
  <c r="J75" i="23"/>
  <c r="F76" i="23"/>
  <c r="F77" i="23"/>
  <c r="F75" i="23"/>
  <c r="J63" i="23"/>
  <c r="J64" i="23"/>
  <c r="J65" i="23"/>
  <c r="J66" i="23"/>
  <c r="J67" i="23"/>
  <c r="J68" i="23"/>
  <c r="J69" i="23"/>
  <c r="J62" i="23"/>
  <c r="F63" i="23"/>
  <c r="F64" i="23"/>
  <c r="F65" i="23"/>
  <c r="F66" i="23"/>
  <c r="F67" i="23"/>
  <c r="F68" i="23"/>
  <c r="F69" i="23"/>
  <c r="F62" i="23"/>
  <c r="D71" i="23"/>
  <c r="H71" i="23"/>
  <c r="F82" i="23" l="1"/>
  <c r="D38" i="12" s="1"/>
  <c r="J71" i="23"/>
  <c r="D39" i="12" s="1"/>
  <c r="H28" i="33" s="1"/>
  <c r="F71" i="23"/>
  <c r="D36" i="12" s="1"/>
  <c r="J86" i="12"/>
  <c r="J82" i="12"/>
  <c r="C86" i="12"/>
  <c r="C82" i="12"/>
  <c r="F85" i="23" l="1"/>
  <c r="J85" i="23"/>
  <c r="F89" i="23" l="1"/>
  <c r="F55" i="12" l="1"/>
  <c r="K37" i="12" s="1"/>
  <c r="F63" i="12"/>
  <c r="G24" i="33" l="1"/>
  <c r="G13" i="33"/>
  <c r="G22" i="33"/>
  <c r="B24" i="33"/>
  <c r="B22" i="33"/>
  <c r="J12" i="7" l="1"/>
  <c r="B12" i="7"/>
  <c r="J9" i="23" l="1"/>
  <c r="D4" i="23"/>
  <c r="H16" i="33" l="1"/>
  <c r="G11" i="33" l="1"/>
  <c r="B13" i="33"/>
  <c r="B11" i="33"/>
  <c r="B7" i="33"/>
  <c r="H30" i="33"/>
  <c r="C42" i="33" l="1"/>
  <c r="B10" i="7"/>
  <c r="C13" i="12"/>
  <c r="B6" i="7"/>
  <c r="J11" i="7"/>
  <c r="B11" i="7"/>
  <c r="B9" i="7"/>
  <c r="B7" i="7"/>
  <c r="J5" i="7"/>
  <c r="B5" i="7"/>
  <c r="B4" i="23"/>
  <c r="C9" i="23"/>
  <c r="J1" i="12"/>
  <c r="I13" i="12"/>
  <c r="C12" i="12" l="1"/>
  <c r="C11" i="12"/>
  <c r="G8" i="12"/>
  <c r="C8" i="12"/>
  <c r="C7" i="12"/>
  <c r="J3" i="12"/>
  <c r="J2" i="12"/>
  <c r="H4" i="23"/>
  <c r="A9" i="23"/>
  <c r="A8" i="23"/>
  <c r="A7" i="23"/>
  <c r="F9" i="23"/>
  <c r="F8" i="23"/>
  <c r="F7" i="23"/>
  <c r="F22" i="23" l="1"/>
  <c r="J22" i="23"/>
  <c r="H29" i="23"/>
  <c r="D29" i="23"/>
  <c r="J18" i="23"/>
  <c r="J19" i="23"/>
  <c r="J20" i="23"/>
  <c r="F18" i="23"/>
  <c r="F19" i="23"/>
  <c r="F20" i="23"/>
  <c r="D28" i="7"/>
  <c r="F21" i="23"/>
  <c r="J21" i="23"/>
  <c r="F23" i="23"/>
  <c r="F24" i="23"/>
  <c r="F25" i="23"/>
  <c r="F26" i="23"/>
  <c r="J23" i="23"/>
  <c r="J24" i="23"/>
  <c r="J25" i="23"/>
  <c r="J26" i="23"/>
  <c r="J27" i="23"/>
  <c r="F27" i="23"/>
  <c r="J33" i="23"/>
  <c r="J34" i="23"/>
  <c r="J35" i="23"/>
  <c r="F33" i="23"/>
  <c r="F34" i="23"/>
  <c r="F35" i="23"/>
  <c r="J91" i="23" l="1"/>
  <c r="J89" i="23"/>
  <c r="F29" i="23"/>
  <c r="F36" i="12" s="1"/>
  <c r="H15" i="33" s="1"/>
  <c r="J29" i="23"/>
  <c r="F37" i="12" s="1"/>
  <c r="H26" i="33" s="1"/>
  <c r="F40" i="23"/>
  <c r="F38" i="12" s="1"/>
  <c r="H35" i="33" s="1"/>
  <c r="J40" i="23"/>
  <c r="J54" i="23" l="1"/>
  <c r="M51" i="12"/>
  <c r="H46" i="33" s="1"/>
  <c r="J46" i="23"/>
  <c r="J43" i="23"/>
  <c r="F43" i="23"/>
  <c r="F46" i="23"/>
  <c r="C17" i="12"/>
  <c r="H37" i="33" l="1"/>
  <c r="J52" i="23"/>
  <c r="K56" i="12"/>
  <c r="M66" i="12" l="1"/>
  <c r="H52" i="33" s="1"/>
  <c r="D42" i="12"/>
  <c r="H18" i="33"/>
  <c r="C44" i="33" s="1"/>
  <c r="M60" i="12" l="1"/>
  <c r="H39" i="33"/>
  <c r="F42" i="12"/>
  <c r="I56" i="12" s="1"/>
  <c r="H50" i="33" l="1"/>
  <c r="M56" i="12"/>
  <c r="M63" i="12" s="1"/>
  <c r="I37" i="12"/>
  <c r="H44" i="33" s="1"/>
  <c r="M41" i="12"/>
  <c r="M37" i="12" l="1"/>
  <c r="M46" i="12" s="1"/>
  <c r="M47" i="12"/>
  <c r="M43" i="12" l="1"/>
  <c r="M48" i="12"/>
</calcChain>
</file>

<file path=xl/sharedStrings.xml><?xml version="1.0" encoding="utf-8"?>
<sst xmlns="http://schemas.openxmlformats.org/spreadsheetml/2006/main" count="371" uniqueCount="258">
  <si>
    <t>County:</t>
  </si>
  <si>
    <t>Address:</t>
  </si>
  <si>
    <t>Utility Name:</t>
  </si>
  <si>
    <t>Phone:</t>
  </si>
  <si>
    <t>Declaration of Scheduled Calendar Days</t>
  </si>
  <si>
    <t>Project Number:</t>
  </si>
  <si>
    <t>Description:</t>
  </si>
  <si>
    <t>Date:</t>
  </si>
  <si>
    <t>Zip:</t>
  </si>
  <si>
    <t>Phone Number:</t>
  </si>
  <si>
    <t>Fax Number:</t>
  </si>
  <si>
    <t>Type of Facilities:</t>
  </si>
  <si>
    <t>Required Period services cannot be interrupted:</t>
  </si>
  <si>
    <t>All estimated days should be expresses in "Calendar" days to complete installation, relocation or</t>
  </si>
  <si>
    <t xml:space="preserve">adjustment of the utility facilities on the above referenced project. The utility can as an option submit an </t>
  </si>
  <si>
    <t>"On or Before" date all work will be completed. In accordance with provisions set forth in TCA 54-5-854.</t>
  </si>
  <si>
    <t>Task</t>
  </si>
  <si>
    <t>Days to Complete</t>
  </si>
  <si>
    <t>Special Conditions</t>
  </si>
  <si>
    <t>Stock Pile Material (Including ordering material)</t>
  </si>
  <si>
    <t>Mobilize Work Force (including Bidding process if Required)</t>
  </si>
  <si>
    <t>Complete Relocation</t>
  </si>
  <si>
    <t>Special Conditions:</t>
  </si>
  <si>
    <t>Signature of submitting</t>
  </si>
  <si>
    <t>Date</t>
  </si>
  <si>
    <t>Utility Representative</t>
  </si>
  <si>
    <t>State Representative</t>
  </si>
  <si>
    <t>Total Days To Complete</t>
  </si>
  <si>
    <t>Total Percentage:</t>
  </si>
  <si>
    <t>Percent On Private:</t>
  </si>
  <si>
    <t>Percent On Public:</t>
  </si>
  <si>
    <t>(If project does not qualify for Chapter 86 Reimbursement, then "Percent on Private" will be used to calculate total amount due to Utility)</t>
  </si>
  <si>
    <t>Total</t>
  </si>
  <si>
    <t>E-mail:</t>
  </si>
  <si>
    <r>
      <t xml:space="preserve">**Submittal and completion of this form is </t>
    </r>
    <r>
      <rPr>
        <b/>
        <u/>
        <sz val="10"/>
        <color indexed="16"/>
        <rFont val="Arial"/>
        <family val="2"/>
      </rPr>
      <t>required</t>
    </r>
    <r>
      <rPr>
        <b/>
        <sz val="10"/>
        <color indexed="16"/>
        <rFont val="Arial"/>
        <family val="2"/>
      </rPr>
      <t xml:space="preserve"> for consideration of reimbursement on this project.**</t>
    </r>
  </si>
  <si>
    <t xml:space="preserve">LET:     /     /     </t>
  </si>
  <si>
    <t>PIN#:</t>
  </si>
  <si>
    <t>RG Approval and Date:</t>
  </si>
  <si>
    <t>HQ Approval and Date:</t>
  </si>
  <si>
    <t>Project No:</t>
  </si>
  <si>
    <t>Contract #:</t>
  </si>
  <si>
    <t>Subject to provisions of the TDOT Utility Office Maintenance of Traffic Procedures.</t>
  </si>
  <si>
    <t>TDOT Utility Office Maintenance of Traffic Procedures.</t>
  </si>
  <si>
    <t>The Utility will reference the page number where designated on the form when other Detail Cost Estimate sheets are attached.</t>
  </si>
  <si>
    <t>Classification</t>
  </si>
  <si>
    <t>Rate/Hr</t>
  </si>
  <si>
    <t>Hours</t>
  </si>
  <si>
    <t>=</t>
  </si>
  <si>
    <t>Principal</t>
  </si>
  <si>
    <t>Project Manager</t>
  </si>
  <si>
    <t>Design Engineer</t>
  </si>
  <si>
    <t>Rod Person</t>
  </si>
  <si>
    <t>Quantity</t>
  </si>
  <si>
    <t>X</t>
  </si>
  <si>
    <t>Cost/Unit</t>
  </si>
  <si>
    <t>City, State:</t>
  </si>
  <si>
    <t>(Please check ONE)</t>
  </si>
  <si>
    <t>Utility Name &amp; Address:</t>
  </si>
  <si>
    <t>Consultant Name &amp; Address:</t>
  </si>
  <si>
    <t>Email:</t>
  </si>
  <si>
    <t>Consult Appr. Date:     /     /</t>
  </si>
  <si>
    <t>Amount Approved:</t>
  </si>
  <si>
    <t>Easement Contract #</t>
  </si>
  <si>
    <r>
      <t xml:space="preserve"> </t>
    </r>
    <r>
      <rPr>
        <sz val="10"/>
        <rFont val="Arial"/>
        <family val="2"/>
      </rPr>
      <t>Other</t>
    </r>
  </si>
  <si>
    <t xml:space="preserve"> Utility Replacement Easement Reimbursement</t>
  </si>
  <si>
    <t>CATV</t>
  </si>
  <si>
    <t>Fiberoptic</t>
  </si>
  <si>
    <t>Water</t>
  </si>
  <si>
    <t>Sewer</t>
  </si>
  <si>
    <t>Gas</t>
  </si>
  <si>
    <t>Telephone</t>
  </si>
  <si>
    <t>Electric</t>
  </si>
  <si>
    <t>Other</t>
  </si>
  <si>
    <r>
      <t xml:space="preserve">Except in emergencies, no lane closures will be permitted on any state routes with 30,000 or greater Average Daily
traffic or any interstate routes, without the explicit consent of the TDOT Project Engineer. On projects where work 
is required in traffic lane(s) or where a lane closure is necessary for public safety, the Utility must submit a request 
to the Department at least seven (7) working days prior to the date of the anticipated lane closure(s).  All requests 
for lane closure(s) must list the exact location, the time that the closure will begin, the estimated duration and 
reasons for the proposed lane closure(s).
If all lanes in one or both directions on an interstate route are to be closed for any length of time, the Utility 
must submit their request at least fourteen (14) calendar days before the anticipated event. 
No lane closures or traffic restrictions will be allowed on the following days 
</t>
    </r>
    <r>
      <rPr>
        <b/>
        <sz val="10"/>
        <rFont val="Arial"/>
        <family val="2"/>
      </rPr>
      <t>Good Friday</t>
    </r>
    <r>
      <rPr>
        <sz val="10"/>
        <rFont val="Arial"/>
        <family val="2"/>
      </rPr>
      <t xml:space="preserve">
</t>
    </r>
    <r>
      <rPr>
        <b/>
        <sz val="10"/>
        <rFont val="Arial"/>
        <family val="2"/>
      </rPr>
      <t>Easter</t>
    </r>
    <r>
      <rPr>
        <sz val="10"/>
        <rFont val="Arial"/>
        <family val="2"/>
      </rPr>
      <t xml:space="preserve">
After 6:00 pm on the Thursday preceding Good Friday through and including Easter Sunday
</t>
    </r>
    <r>
      <rPr>
        <b/>
        <sz val="10"/>
        <rFont val="Arial"/>
        <family val="2"/>
      </rPr>
      <t>Memorial Day</t>
    </r>
    <r>
      <rPr>
        <sz val="10"/>
        <rFont val="Arial"/>
        <family val="2"/>
      </rPr>
      <t xml:space="preserve">
After 12:00 noon on the preceding Friday through Memorial Day
</t>
    </r>
    <r>
      <rPr>
        <b/>
        <sz val="10"/>
        <rFont val="Arial"/>
        <family val="2"/>
      </rPr>
      <t>July 4</t>
    </r>
    <r>
      <rPr>
        <sz val="10"/>
        <rFont val="Arial"/>
        <family val="2"/>
      </rPr>
      <t xml:space="preserve">
The observed holiday and preceding day plus weekend days either preceding or following these two days
</t>
    </r>
    <r>
      <rPr>
        <b/>
        <sz val="10"/>
        <rFont val="Arial"/>
        <family val="2"/>
      </rPr>
      <t>Labor Day</t>
    </r>
    <r>
      <rPr>
        <sz val="10"/>
        <rFont val="Arial"/>
        <family val="2"/>
      </rPr>
      <t xml:space="preserve">
After 12:00 noon on the preceding Friday through Labor Day
</t>
    </r>
    <r>
      <rPr>
        <b/>
        <sz val="10"/>
        <rFont val="Arial"/>
        <family val="2"/>
      </rPr>
      <t>Thanksgiving</t>
    </r>
    <r>
      <rPr>
        <sz val="10"/>
        <rFont val="Arial"/>
        <family val="2"/>
      </rPr>
      <t xml:space="preserve">
After 12:00 noon on Wednesday before Thanksgiving through Sunday following Thanksgiving 
</t>
    </r>
    <r>
      <rPr>
        <b/>
        <sz val="10"/>
        <rFont val="Arial"/>
        <family val="2"/>
      </rPr>
      <t>Christmas/New year’s Day</t>
    </r>
    <r>
      <rPr>
        <sz val="10"/>
        <rFont val="Arial"/>
        <family val="2"/>
      </rPr>
      <t xml:space="preserve">
December 24 through January 1 and any preceding and/or following days that fall on a weekend
Offroad work will be allowed but only to the extent that NO impact will be caused to the highway users. </t>
    </r>
  </si>
  <si>
    <t>During any suspension of work, the Utility shall make passable and shall open to traffic such portions of the 
project and temporary roadways or portions thereof as may be directed by the TDOT Project Engineer for the 
temporary accommodation of necessary traffic during the anticipated period of suspension. Thereafter, and 
until issuance of an order for the resumption of construction operations, the maintenance of the temporary 
route or line of travel will be by the Utility. When work is resumed, the Utility will replace or renew any work 
or materials lost or damaged because of such temporary use of the project; shall remove, to the extent 
directed by the TDOT Project Engineer, any work or materials used in the temporary maintenance, and shall 
complete the project in every respect as though its prosecution had been continuous.</t>
  </si>
  <si>
    <t>MOVE PRIOR</t>
  </si>
  <si>
    <t>Total Engineering Services</t>
  </si>
  <si>
    <t>Total Reimbursable Expenses</t>
  </si>
  <si>
    <t>Standard Contract</t>
  </si>
  <si>
    <t>Allowable Rate (Maximum of 13%):</t>
  </si>
  <si>
    <t>Designer / Senior Designer</t>
  </si>
  <si>
    <t>Administrative</t>
  </si>
  <si>
    <t>Field Inspector</t>
  </si>
  <si>
    <t>Techician / Draftsperson</t>
  </si>
  <si>
    <t>Licensed Surveyor</t>
  </si>
  <si>
    <t>Transportation / Mile:</t>
  </si>
  <si>
    <t>Meals / Day:</t>
  </si>
  <si>
    <t>Lodging / Day:</t>
  </si>
  <si>
    <t>Printing / Shipping:</t>
  </si>
  <si>
    <t>Other (Specify):</t>
  </si>
  <si>
    <t>Indirect/Overhead Rate (not to exceed 145%):</t>
  </si>
  <si>
    <t>Standard Consultant: (I+II+III+IV) =</t>
  </si>
  <si>
    <t>Continuing Contract: (I+II) =</t>
  </si>
  <si>
    <t>TDOT Project Number(s):</t>
  </si>
  <si>
    <t>County(ies):</t>
  </si>
  <si>
    <t>Place an "X" in the appropriate box:</t>
  </si>
  <si>
    <t>Site Costs</t>
  </si>
  <si>
    <t>ENGINEERING</t>
  </si>
  <si>
    <t>Reimbursable Expenses</t>
  </si>
  <si>
    <t>Construction Inspection</t>
  </si>
  <si>
    <t>Description</t>
  </si>
  <si>
    <t>Amount</t>
  </si>
  <si>
    <t>CHAPTER 86</t>
  </si>
  <si>
    <t>Installation Labor</t>
  </si>
  <si>
    <t>Installation Materials</t>
  </si>
  <si>
    <t>Removal Labor</t>
  </si>
  <si>
    <t>Salvage Materials</t>
  </si>
  <si>
    <t>BETTERMENT</t>
  </si>
  <si>
    <t>% Private / Public Relocation</t>
  </si>
  <si>
    <t>% Private / Public MOVE IN State Contract</t>
  </si>
  <si>
    <t>MOVE IN State Contract</t>
  </si>
  <si>
    <t>REIMBURSEMENT</t>
  </si>
  <si>
    <t>REQUESTED</t>
  </si>
  <si>
    <t>CONSTRUCTION (LABOR &amp; MATERIAL)</t>
  </si>
  <si>
    <t>Material Provided to State</t>
  </si>
  <si>
    <t xml:space="preserve">ENGINEERING COST: </t>
  </si>
  <si>
    <t>Non-Usable Materials</t>
  </si>
  <si>
    <t>UTILITY REIMBURSEMENT</t>
  </si>
  <si>
    <t>NON-CHAPTER 86 MOVE-IN CONTRACT:</t>
  </si>
  <si>
    <t xml:space="preserve">Does Estimate Exceed $1.75M Cap? - </t>
  </si>
  <si>
    <t>UTLITY DEPOSIT (IF APPLICABLE)</t>
  </si>
  <si>
    <t>CHAPTER 86 MOVE-IN CONTRACT:</t>
  </si>
  <si>
    <t>Private ROW - #Poles / Length of facility:</t>
  </si>
  <si>
    <t>Public ROW - #Poles / Length of facility:</t>
  </si>
  <si>
    <t>Total #Poles / Length of facility:</t>
  </si>
  <si>
    <t xml:space="preserve">CH86  Y / N </t>
  </si>
  <si>
    <t>NO COST / NO REIMBURSEMENT (STOP HERE, REMAINDER OF FORM IS NOT REQUIRED)</t>
  </si>
  <si>
    <t>NON-CHAPTER 86</t>
  </si>
  <si>
    <t>CONSULTANT ENGINEERING ESTIMATE</t>
  </si>
  <si>
    <t>ESTIMATE OF ENGINEERING COST</t>
  </si>
  <si>
    <t>TDOT USE ONLY</t>
  </si>
  <si>
    <t>Primary Contact:</t>
  </si>
  <si>
    <t>Secondary Contact:</t>
  </si>
  <si>
    <t>UTILITY ENGINEERING AND RELOCATION ESTIMATE</t>
  </si>
  <si>
    <t>UTILITY INFORMATION</t>
  </si>
  <si>
    <t>Utility Address:</t>
  </si>
  <si>
    <t>Contact Name:</t>
  </si>
  <si>
    <t>TDOT PROJECT INFORMATION</t>
  </si>
  <si>
    <t>Project Description:</t>
  </si>
  <si>
    <t>Federal Project No.:</t>
  </si>
  <si>
    <t>State Project No.:</t>
  </si>
  <si>
    <t>CONSULTANT INFORMATION</t>
  </si>
  <si>
    <t>Consultant Name:</t>
  </si>
  <si>
    <t>Consultant Address:</t>
  </si>
  <si>
    <t>Zip Code:</t>
  </si>
  <si>
    <t>I. ENGINEERING SERVICES</t>
  </si>
  <si>
    <t>II. REIMBURSABLE EXPENSES</t>
  </si>
  <si>
    <t>III. INDIRECT / OVERHEAD EXPENSES</t>
  </si>
  <si>
    <t>IV. PROFIT: (2.35x(1,2,3)x ALLOWABLE RATE)</t>
  </si>
  <si>
    <t>TDOT Utility Form 2013-16 (AT&amp;T)</t>
  </si>
  <si>
    <t>Page 3.1</t>
  </si>
  <si>
    <t>Page 3.2</t>
  </si>
  <si>
    <t>Revision 11-14-2013</t>
  </si>
  <si>
    <t>Revisioin 11-14-2013</t>
  </si>
  <si>
    <t>Page 2.1</t>
  </si>
  <si>
    <t>PRE CONSTRUCTION</t>
  </si>
  <si>
    <t>CONSTRUCTION</t>
  </si>
  <si>
    <t>Pre Construction</t>
  </si>
  <si>
    <t>Construction</t>
  </si>
  <si>
    <t>Contract</t>
  </si>
  <si>
    <t>CONSTRUCTION COST:</t>
  </si>
  <si>
    <t>AT&amp;T</t>
  </si>
  <si>
    <t>BETTERMENT COST:</t>
  </si>
  <si>
    <t>AT&amp;T Overhead Factor:</t>
  </si>
  <si>
    <t>CHAPTER 86 MOVE PRIOR CONTRACT:</t>
  </si>
  <si>
    <t>NON-CHAPTER 86 MOVE PRIOR CONTRACT:</t>
  </si>
  <si>
    <t>54-5-804 MOVE IN STATE</t>
  </si>
  <si>
    <t>CONTRACT NO.</t>
  </si>
  <si>
    <t>UTILITY NAME:</t>
  </si>
  <si>
    <t>UTILITY TYPE:</t>
  </si>
  <si>
    <t>RIGHT OF WAY</t>
  </si>
  <si>
    <t>COUNTY:</t>
  </si>
  <si>
    <t>STATE #:</t>
  </si>
  <si>
    <t>FEDERAL #:</t>
  </si>
  <si>
    <t>PIN #:</t>
  </si>
  <si>
    <t>ENGINEERING COST (Pre-Construction) - Reimbursed:</t>
  </si>
  <si>
    <t>MATERIAL COST (To be provided by the Utility) - Reimbursed:</t>
  </si>
  <si>
    <t>TOTAL ROW PROJECT COST:</t>
  </si>
  <si>
    <t>ENGINEERING COST (Construction) - Reimbursed:</t>
  </si>
  <si>
    <t>INSPECTION COST</t>
  </si>
  <si>
    <t>PRIVATE ROW - Reimbursed:</t>
  </si>
  <si>
    <t>CONSTRUCTION LABOR (State Contract):</t>
  </si>
  <si>
    <t>CONSTRUCTION MATERIAL (State Contract):</t>
  </si>
  <si>
    <t>CONSTRUCTION LABOR (Negotiated Labor) - Reimbursed:</t>
  </si>
  <si>
    <t>CONSTRUCTION MATERIAL (Negotiated Material) - Reimbursed:</t>
  </si>
  <si>
    <t>UTILITY BETTERMENT (Deposit):</t>
  </si>
  <si>
    <t>OTHER - Reimbursable:</t>
  </si>
  <si>
    <t>TOTAL CONSTRUCTION PROJECT COST:</t>
  </si>
  <si>
    <t>TOTAL CONTRACT (ROW + CONSTRUCTION) PROJECT COST:</t>
  </si>
  <si>
    <t>EXHIBIT "A"</t>
  </si>
  <si>
    <t>Maintenance / Field Survey</t>
  </si>
  <si>
    <t>Continuing Contract</t>
  </si>
  <si>
    <t>TOTAL ENGINEERING COST:</t>
  </si>
  <si>
    <t>(Expenses for Sections III and IV only apply to Consultant Engineering Services without a Continuing Contract agreement)</t>
  </si>
  <si>
    <t>Telecommunications</t>
  </si>
  <si>
    <t>TDOT PIN:</t>
  </si>
  <si>
    <t>x</t>
  </si>
  <si>
    <t>Fax:</t>
  </si>
  <si>
    <t>TOTAL UTILITY COST:</t>
  </si>
  <si>
    <t>TOTAL CONTRACT COST:</t>
  </si>
  <si>
    <t>Services should not be interrupted</t>
  </si>
  <si>
    <t>AMOUNT TO BE PAID BY THE UTILITY FOR CHAPTER 86</t>
  </si>
  <si>
    <t>RELOCATION EXCEEDING $1.75M CAP:</t>
  </si>
  <si>
    <t>MOVE-IN 25% OF $1.75M CAP:</t>
  </si>
  <si>
    <t>MOVE PRIOR 75% OF $1.75M CAP:</t>
  </si>
  <si>
    <t>AMOUNT TO BE PAID BY THE UTILITY FOR NON-CHAPTER 86</t>
  </si>
  <si>
    <t>NON-CHAPTER 86 ON PUBLIC ROW:</t>
  </si>
  <si>
    <t>PUBLIC ROW - Non-Reimbursed</t>
  </si>
  <si>
    <t>UTILITY DEPOSIT:</t>
  </si>
  <si>
    <t>UTILITY REIMBURSEMENT:</t>
  </si>
  <si>
    <t>CHAPTER 86 CONTRACT</t>
  </si>
  <si>
    <t>NON-CHAPTER 86 CONTRACT</t>
  </si>
  <si>
    <t>Chapter 86 Certification</t>
  </si>
  <si>
    <t>In accordance with Tennessee Department of Transportation policy number 340-07, the following information is provided with regards to required compliance documentation for utility relocation reimbursement in accordance with TCA 54-5-804 and TCA 54-5-854.</t>
  </si>
  <si>
    <t>PROJECT #/S:</t>
  </si>
  <si>
    <t>COUNTY/S:</t>
  </si>
  <si>
    <t>FEDERAL:</t>
  </si>
  <si>
    <t>PIN:</t>
  </si>
  <si>
    <t>1. The utility is seeking reimbursement under provisions of TCA 54-5-804 as ameneded by Public Acts 2003, Chapter number 86.</t>
  </si>
  <si>
    <t xml:space="preserve">2. To the best of my knowledge the utility is in compliance with TCA § 54-5-804(a)(1) and this policy in that the utility has returned its 
    relocation plan, schedule, and cost estimate to the Department within 120 days after receipt of the Department’s project plans, or 
    within such additional time as may be allowed in accordance with TCA § 54-5-854(b). </t>
  </si>
  <si>
    <t>3. To the best of my knowledge the utility is in compliance with TCA 54-5-804(b) in that the utility has a valid permit to locate its utility
    facility on the public highway right-of-way.</t>
  </si>
  <si>
    <t>4. The utility is eligible for reimbursement in accordance with the Limitation provisions of the TDOT Policy 340-07 in that it is:</t>
  </si>
  <si>
    <t>Municipally Owned</t>
  </si>
  <si>
    <t>Utility District</t>
  </si>
  <si>
    <t>Utility Cooperative</t>
  </si>
  <si>
    <t>5. The utility is considered to be a specific utility category listed in accordance with the Limitation provisions of the TDOT Policy 340-07:</t>
  </si>
  <si>
    <t xml:space="preserve">      Water</t>
  </si>
  <si>
    <t xml:space="preserve">      Waste Water</t>
  </si>
  <si>
    <t xml:space="preserve">      Gas</t>
  </si>
  <si>
    <t xml:space="preserve">        Distribution</t>
  </si>
  <si>
    <t xml:space="preserve">        Transmission</t>
  </si>
  <si>
    <t xml:space="preserve">      Electric</t>
  </si>
  <si>
    <t xml:space="preserve">      Communication</t>
  </si>
  <si>
    <t xml:space="preserve">        CATV</t>
  </si>
  <si>
    <t xml:space="preserve">        Phone</t>
  </si>
  <si>
    <t xml:space="preserve">       Fiberoptic</t>
  </si>
  <si>
    <t xml:space="preserve">        Broadband</t>
  </si>
  <si>
    <t xml:space="preserve">      Street Lighting</t>
  </si>
  <si>
    <t xml:space="preserve">      Other</t>
  </si>
  <si>
    <t>Signature indicates this individual has the legal authority to sign contracts and agreements to obligate the utility.</t>
  </si>
  <si>
    <t>Signature:</t>
  </si>
  <si>
    <t>Print Name:</t>
  </si>
  <si>
    <t>Title:</t>
  </si>
  <si>
    <t>City, State, Zip:</t>
  </si>
  <si>
    <t>Email Address:</t>
  </si>
  <si>
    <t>Revision 09-03-2014</t>
  </si>
  <si>
    <t>Page 2.2</t>
  </si>
  <si>
    <t>IN-HOUSE ENGINEERING ESTIMATE</t>
  </si>
  <si>
    <t>CONSTRUCTION INSPECTION</t>
  </si>
  <si>
    <t>Engineer</t>
  </si>
  <si>
    <t>Draftperson</t>
  </si>
  <si>
    <t>TOTAL INSPECTION COST:</t>
  </si>
  <si>
    <t>Private:</t>
  </si>
  <si>
    <t>Public:</t>
  </si>
  <si>
    <t>Sheet 1.1</t>
  </si>
  <si>
    <t>Revision 0-16-2015</t>
  </si>
  <si>
    <t>Page Exhibit "A"</t>
  </si>
  <si>
    <t>Rev 3-21-24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</si>
</sst>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0.0"/>
    <numFmt numFmtId="166" formatCode="_(&quot;$&quot;* #,##0_);_(&quot;$&quot;* \(#,##0\);_(&quot;$&quot;* &quot;-&quot;??_);_(@_)"/>
    <numFmt numFmtId="167" formatCode="[$-409]mmmm\ d\,\ yyyy;@"/>
    <numFmt numFmtId="168" formatCode="_([$$-409]* #,##0.00_);_([$$-409]* \(#,##0.00\);_([$$-409]* &quot;-&quot;??_);_(@_)"/>
    <numFmt numFmtId="169" formatCode="0.00000"/>
  </numFmts>
  <fonts count="29" x14ac:knownFonts="1">
    <font>
      <sz val="10"/>
      <name val="Arial"/>
    </font>
    <font>
      <sz val="10"/>
      <name val="Arial"/>
      <family val="2"/>
    </font>
    <font>
      <b/>
      <sz val="12"/>
      <name val="Arial"/>
      <family val="2"/>
    </font>
    <font>
      <sz val="9"/>
      <name val="Arial"/>
      <family val="2"/>
    </font>
    <font>
      <b/>
      <sz val="10"/>
      <name val="Arial"/>
      <family val="2"/>
    </font>
    <font>
      <sz val="8"/>
      <name val="Arial"/>
      <family val="2"/>
    </font>
    <font>
      <b/>
      <sz val="14"/>
      <name val="Arial"/>
      <family val="2"/>
    </font>
    <font>
      <sz val="12"/>
      <name val="Arial"/>
      <family val="2"/>
    </font>
    <font>
      <sz val="8"/>
      <name val="Arial"/>
      <family val="2"/>
    </font>
    <font>
      <b/>
      <sz val="9"/>
      <name val="Arial"/>
      <family val="2"/>
    </font>
    <font>
      <sz val="10"/>
      <name val="Arial"/>
      <family val="2"/>
    </font>
    <font>
      <b/>
      <sz val="10"/>
      <color indexed="10"/>
      <name val="Arial"/>
      <family val="2"/>
    </font>
    <font>
      <b/>
      <u/>
      <sz val="14"/>
      <name val="Arial"/>
      <family val="2"/>
    </font>
    <font>
      <b/>
      <sz val="10"/>
      <color indexed="16"/>
      <name val="Arial"/>
      <family val="2"/>
    </font>
    <font>
      <b/>
      <u/>
      <sz val="10"/>
      <color indexed="16"/>
      <name val="Arial"/>
      <family val="2"/>
    </font>
    <font>
      <sz val="9"/>
      <name val="Arial"/>
      <family val="2"/>
    </font>
    <font>
      <sz val="11"/>
      <name val="Arial"/>
      <family val="2"/>
    </font>
    <font>
      <b/>
      <sz val="11"/>
      <name val="Arial"/>
      <family val="2"/>
    </font>
    <font>
      <b/>
      <sz val="18"/>
      <name val="Arial"/>
      <family val="2"/>
    </font>
    <font>
      <b/>
      <sz val="20"/>
      <name val="Arial"/>
      <family val="2"/>
    </font>
    <font>
      <b/>
      <sz val="11"/>
      <color indexed="10"/>
      <name val="Arial"/>
      <family val="2"/>
    </font>
    <font>
      <b/>
      <sz val="11"/>
      <color indexed="16"/>
      <name val="Arial"/>
      <family val="2"/>
    </font>
    <font>
      <u/>
      <sz val="10"/>
      <color theme="10"/>
      <name val="Arial"/>
      <family val="2"/>
    </font>
    <font>
      <b/>
      <u/>
      <sz val="10"/>
      <name val="Arial"/>
      <family val="2"/>
    </font>
    <font>
      <b/>
      <sz val="16"/>
      <name val="Arial"/>
      <family val="2"/>
    </font>
    <font>
      <u/>
      <sz val="10"/>
      <color indexed="12"/>
      <name val="Arial"/>
      <family val="2"/>
    </font>
    <font>
      <b/>
      <sz val="24"/>
      <name val="Arial"/>
      <family val="2"/>
    </font>
    <font>
      <b/>
      <sz val="10"/>
      <color rgb="FFFF0000"/>
      <name val="Arial"/>
      <family val="2"/>
    </font>
    <font>
      <b/>
      <sz val="26"/>
      <name val="Arial"/>
      <family val="2"/>
    </font>
  </fonts>
  <fills count="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13"/>
        <bgColor indexed="64"/>
      </patternFill>
    </fill>
    <fill>
      <patternFill patternType="solid">
        <fgColor theme="0" tint="-0.249977111117893"/>
        <bgColor indexed="64"/>
      </patternFill>
    </fill>
    <fill>
      <patternFill patternType="solid">
        <fgColor rgb="FFFFFF99"/>
        <bgColor indexed="64"/>
      </patternFill>
    </fill>
    <fill>
      <patternFill patternType="darkGrid">
        <bgColor theme="0" tint="-0.249977111117893"/>
      </patternFill>
    </fill>
  </fills>
  <borders count="35">
    <border>
      <left/>
      <right/>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double">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auto="1"/>
      </top>
      <bottom/>
      <diagonal/>
    </border>
    <border>
      <left style="double">
        <color auto="1"/>
      </left>
      <right/>
      <top/>
      <bottom/>
      <diagonal/>
    </border>
    <border>
      <left/>
      <right style="double">
        <color auto="1"/>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22" fillId="0" borderId="0" applyNumberFormat="0" applyFill="0" applyBorder="0" applyAlignment="0" applyProtection="0"/>
    <xf numFmtId="0" fontId="25" fillId="0" borderId="0" applyNumberFormat="0" applyFill="0" applyBorder="0" applyAlignment="0" applyProtection="0">
      <alignment vertical="top"/>
      <protection locked="0"/>
    </xf>
  </cellStyleXfs>
  <cellXfs count="522">
    <xf numFmtId="0" fontId="0" fillId="0" borderId="0" xfId="0"/>
    <xf numFmtId="0" fontId="4" fillId="0" borderId="0" xfId="0" applyFont="1" applyAlignment="1" applyProtection="1">
      <alignment horizontal="right"/>
      <protection hidden="1"/>
    </xf>
    <xf numFmtId="0" fontId="0" fillId="0" borderId="0" xfId="0" applyAlignment="1" applyProtection="1">
      <alignment horizontal="right"/>
      <protection hidden="1"/>
    </xf>
    <xf numFmtId="0" fontId="3" fillId="0" borderId="0" xfId="0" applyFont="1" applyAlignment="1" applyProtection="1">
      <alignment horizontal="right"/>
      <protection hidden="1"/>
    </xf>
    <xf numFmtId="0" fontId="3" fillId="0" borderId="0" xfId="0" applyFont="1" applyFill="1" applyBorder="1" applyAlignment="1" applyProtection="1">
      <alignment horizontal="right"/>
      <protection hidden="1"/>
    </xf>
    <xf numFmtId="0" fontId="5" fillId="0" borderId="0" xfId="0" applyFont="1" applyAlignment="1" applyProtection="1">
      <alignment horizontal="right"/>
      <protection hidden="1"/>
    </xf>
    <xf numFmtId="0" fontId="10" fillId="0" borderId="0" xfId="0" applyFont="1"/>
    <xf numFmtId="0" fontId="0" fillId="0" borderId="0" xfId="0" applyFill="1" applyAlignment="1" applyProtection="1">
      <alignment vertical="justify"/>
      <protection hidden="1"/>
    </xf>
    <xf numFmtId="0" fontId="0" fillId="0" borderId="0" xfId="0" applyFill="1" applyAlignment="1"/>
    <xf numFmtId="0" fontId="6" fillId="0" borderId="0" xfId="0" applyFont="1" applyAlignment="1" applyProtection="1">
      <alignment horizontal="center"/>
      <protection hidden="1"/>
    </xf>
    <xf numFmtId="0" fontId="0" fillId="0" borderId="0" xfId="0" applyAlignment="1"/>
    <xf numFmtId="0" fontId="0" fillId="0" borderId="0" xfId="0" applyFill="1" applyAlignment="1">
      <alignment vertical="center" wrapText="1"/>
    </xf>
    <xf numFmtId="0" fontId="0" fillId="0" borderId="0" xfId="0" applyAlignment="1" applyProtection="1">
      <protection hidden="1"/>
    </xf>
    <xf numFmtId="0" fontId="0" fillId="0" borderId="0" xfId="0" applyBorder="1" applyAlignment="1" applyProtection="1">
      <protection hidden="1"/>
    </xf>
    <xf numFmtId="0" fontId="3" fillId="0" borderId="0" xfId="0" applyFont="1" applyAlignment="1" applyProtection="1">
      <protection hidden="1"/>
    </xf>
    <xf numFmtId="0" fontId="9" fillId="0" borderId="0" xfId="0" applyFont="1" applyAlignment="1" applyProtection="1">
      <protection hidden="1"/>
    </xf>
    <xf numFmtId="0" fontId="4" fillId="0" borderId="0" xfId="0" applyFont="1" applyBorder="1" applyAlignment="1" applyProtection="1">
      <protection hidden="1"/>
    </xf>
    <xf numFmtId="0" fontId="0" fillId="0" borderId="8" xfId="0" applyBorder="1" applyAlignment="1" applyProtection="1">
      <protection hidden="1"/>
    </xf>
    <xf numFmtId="0" fontId="5" fillId="0" borderId="0" xfId="0" applyFont="1" applyAlignment="1" applyProtection="1">
      <protection hidden="1"/>
    </xf>
    <xf numFmtId="0" fontId="5" fillId="0" borderId="0" xfId="0" applyFont="1" applyBorder="1" applyAlignment="1" applyProtection="1">
      <protection hidden="1"/>
    </xf>
    <xf numFmtId="0" fontId="0" fillId="5" borderId="0" xfId="0" applyFill="1" applyAlignment="1" applyProtection="1">
      <protection hidden="1"/>
    </xf>
    <xf numFmtId="0" fontId="0" fillId="0" borderId="0" xfId="0" applyFill="1" applyAlignment="1" applyProtection="1">
      <protection hidden="1"/>
    </xf>
    <xf numFmtId="0" fontId="5" fillId="0" borderId="0" xfId="0" applyFont="1" applyFill="1" applyAlignment="1" applyProtection="1">
      <protection hidden="1"/>
    </xf>
    <xf numFmtId="0" fontId="4" fillId="0" borderId="0" xfId="0" applyFont="1" applyBorder="1" applyAlignment="1" applyProtection="1">
      <alignment horizontal="right"/>
      <protection hidden="1"/>
    </xf>
    <xf numFmtId="0" fontId="15" fillId="0" borderId="0" xfId="0" applyFont="1" applyFill="1" applyAlignment="1"/>
    <xf numFmtId="0" fontId="16" fillId="0" borderId="0" xfId="0" applyFont="1" applyFill="1" applyAlignment="1"/>
    <xf numFmtId="0" fontId="0" fillId="0" borderId="0" xfId="0" applyAlignment="1" applyProtection="1"/>
    <xf numFmtId="0" fontId="0" fillId="0" borderId="0" xfId="0" applyFill="1" applyAlignment="1" applyProtection="1"/>
    <xf numFmtId="0" fontId="15" fillId="0" borderId="0" xfId="0" applyFont="1" applyFill="1" applyAlignment="1" applyProtection="1"/>
    <xf numFmtId="0" fontId="5" fillId="0" borderId="0" xfId="0" applyFont="1" applyFill="1" applyAlignment="1" applyProtection="1">
      <alignment horizontal="right"/>
      <protection hidden="1"/>
    </xf>
    <xf numFmtId="0" fontId="16" fillId="0" borderId="0" xfId="0" applyFont="1" applyAlignment="1"/>
    <xf numFmtId="164" fontId="0" fillId="0" borderId="0" xfId="0" applyNumberFormat="1" applyFill="1" applyBorder="1" applyAlignment="1" applyProtection="1">
      <alignment horizontal="right" vertical="center"/>
    </xf>
    <xf numFmtId="0" fontId="3" fillId="0" borderId="0" xfId="0" applyFont="1" applyFill="1" applyBorder="1" applyAlignment="1" applyProtection="1">
      <alignment horizontal="center"/>
    </xf>
    <xf numFmtId="0" fontId="1" fillId="0" borderId="0" xfId="0" applyFont="1" applyAlignment="1"/>
    <xf numFmtId="0" fontId="1" fillId="0" borderId="0" xfId="0" applyFont="1" applyFill="1" applyAlignment="1">
      <alignment vertical="center"/>
    </xf>
    <xf numFmtId="0" fontId="1" fillId="0" borderId="0" xfId="0" applyFont="1" applyFill="1" applyAlignment="1"/>
    <xf numFmtId="0" fontId="16" fillId="0" borderId="0" xfId="0" applyFont="1" applyAlignment="1" applyProtection="1"/>
    <xf numFmtId="0" fontId="16" fillId="0" borderId="0" xfId="0" applyFont="1" applyFill="1" applyAlignment="1" applyProtection="1">
      <alignment horizontal="left"/>
    </xf>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4" fillId="6" borderId="18" xfId="0" applyFont="1" applyFill="1" applyBorder="1" applyAlignment="1" applyProtection="1"/>
    <xf numFmtId="0" fontId="4" fillId="6" borderId="0" xfId="0" applyFont="1" applyFill="1" applyBorder="1" applyAlignment="1" applyProtection="1"/>
    <xf numFmtId="0" fontId="4" fillId="6" borderId="21" xfId="0" applyFont="1" applyFill="1" applyBorder="1" applyAlignment="1" applyProtection="1"/>
    <xf numFmtId="0" fontId="1" fillId="6" borderId="18" xfId="0" applyFont="1" applyFill="1" applyBorder="1" applyAlignment="1" applyProtection="1">
      <alignment horizontal="center"/>
    </xf>
    <xf numFmtId="0" fontId="1" fillId="6" borderId="0" xfId="0" applyFont="1" applyFill="1" applyBorder="1" applyAlignment="1" applyProtection="1">
      <alignment horizontal="center"/>
    </xf>
    <xf numFmtId="0" fontId="1" fillId="6" borderId="21" xfId="0" applyFont="1" applyFill="1" applyBorder="1" applyAlignment="1" applyProtection="1">
      <alignment horizontal="center"/>
    </xf>
    <xf numFmtId="0" fontId="4" fillId="6" borderId="2" xfId="0" applyFont="1" applyFill="1" applyBorder="1" applyAlignment="1" applyProtection="1">
      <alignment horizontal="left"/>
    </xf>
    <xf numFmtId="0" fontId="1" fillId="6" borderId="9" xfId="0" applyFont="1" applyFill="1" applyBorder="1" applyAlignment="1" applyProtection="1">
      <alignment horizontal="center"/>
    </xf>
    <xf numFmtId="0" fontId="1" fillId="6" borderId="13" xfId="0" applyFont="1" applyFill="1" applyBorder="1" applyAlignment="1" applyProtection="1">
      <alignment horizontal="center"/>
    </xf>
    <xf numFmtId="0" fontId="1" fillId="6" borderId="25" xfId="0" applyFont="1" applyFill="1" applyBorder="1" applyAlignment="1" applyProtection="1"/>
    <xf numFmtId="0" fontId="4" fillId="6" borderId="22" xfId="0" applyFont="1" applyFill="1" applyBorder="1" applyAlignment="1" applyProtection="1">
      <alignment horizontal="left"/>
    </xf>
    <xf numFmtId="0" fontId="4" fillId="6" borderId="24" xfId="0" applyFont="1" applyFill="1" applyBorder="1" applyAlignment="1" applyProtection="1"/>
    <xf numFmtId="0" fontId="1" fillId="0" borderId="0" xfId="0" applyFont="1" applyAlignment="1" applyProtection="1"/>
    <xf numFmtId="0" fontId="1" fillId="0" borderId="0" xfId="0" applyFont="1" applyFill="1" applyAlignment="1" applyProtection="1">
      <alignment horizontal="left"/>
    </xf>
    <xf numFmtId="0" fontId="1" fillId="0" borderId="0" xfId="0" applyFont="1" applyFill="1" applyAlignment="1" applyProtection="1">
      <alignment horizontal="left" vertical="center"/>
    </xf>
    <xf numFmtId="0" fontId="1" fillId="0" borderId="0" xfId="0" applyFont="1" applyFill="1" applyAlignment="1">
      <alignment vertical="center" wrapText="1"/>
    </xf>
    <xf numFmtId="0" fontId="1" fillId="0" borderId="0" xfId="0" applyFont="1" applyFill="1" applyAlignment="1" applyProtection="1">
      <alignment horizontal="left" vertical="center" wrapText="1"/>
    </xf>
    <xf numFmtId="0" fontId="10" fillId="0" borderId="0" xfId="0" applyFont="1" applyAlignment="1">
      <alignment vertical="center"/>
    </xf>
    <xf numFmtId="0" fontId="1" fillId="0" borderId="0" xfId="0" applyFont="1" applyAlignment="1" applyProtection="1">
      <alignment vertical="center"/>
    </xf>
    <xf numFmtId="0" fontId="4" fillId="0" borderId="0" xfId="0" applyFont="1" applyAlignment="1" applyProtection="1">
      <alignment horizontal="right"/>
    </xf>
    <xf numFmtId="0" fontId="0" fillId="0" borderId="0" xfId="0" applyBorder="1" applyAlignment="1" applyProtection="1"/>
    <xf numFmtId="0" fontId="4" fillId="0" borderId="0" xfId="0" applyFont="1" applyBorder="1" applyAlignment="1" applyProtection="1">
      <alignment horizontal="right"/>
    </xf>
    <xf numFmtId="0" fontId="7" fillId="0" borderId="0" xfId="0" applyFont="1" applyBorder="1" applyAlignment="1" applyProtection="1">
      <alignment horizontal="center"/>
    </xf>
    <xf numFmtId="0" fontId="21" fillId="0" borderId="0" xfId="0" applyFont="1" applyFill="1" applyBorder="1" applyAlignment="1" applyProtection="1">
      <alignment horizontal="center"/>
    </xf>
    <xf numFmtId="0" fontId="16" fillId="0" borderId="0" xfId="0" applyFont="1" applyFill="1" applyAlignment="1" applyProtection="1"/>
    <xf numFmtId="0" fontId="4" fillId="4" borderId="0" xfId="0" applyFont="1" applyFill="1" applyAlignment="1" applyProtection="1">
      <alignment horizontal="left"/>
    </xf>
    <xf numFmtId="0" fontId="4" fillId="4" borderId="0" xfId="0" applyFont="1" applyFill="1" applyAlignment="1" applyProtection="1">
      <alignment horizontal="right"/>
    </xf>
    <xf numFmtId="0" fontId="4" fillId="4" borderId="0" xfId="0" applyFont="1" applyFill="1" applyAlignment="1" applyProtection="1"/>
    <xf numFmtId="0" fontId="4" fillId="0" borderId="0" xfId="0" applyFont="1" applyFill="1" applyAlignment="1" applyProtection="1"/>
    <xf numFmtId="0" fontId="4" fillId="6" borderId="27" xfId="0" applyFont="1" applyFill="1" applyBorder="1" applyAlignment="1" applyProtection="1"/>
    <xf numFmtId="44" fontId="4" fillId="6" borderId="26" xfId="0" applyNumberFormat="1" applyFont="1" applyFill="1" applyBorder="1" applyAlignment="1" applyProtection="1"/>
    <xf numFmtId="0" fontId="16" fillId="0" borderId="0" xfId="0" applyFont="1" applyFill="1" applyBorder="1" applyAlignment="1" applyProtection="1"/>
    <xf numFmtId="0" fontId="4" fillId="0" borderId="0" xfId="0" applyFont="1" applyFill="1" applyAlignment="1" applyProtection="1">
      <alignment horizontal="left"/>
    </xf>
    <xf numFmtId="0" fontId="4" fillId="0" borderId="0" xfId="0" applyFont="1" applyFill="1" applyBorder="1" applyAlignment="1" applyProtection="1"/>
    <xf numFmtId="0" fontId="4" fillId="0" borderId="0" xfId="0" applyFont="1" applyFill="1" applyBorder="1" applyAlignment="1" applyProtection="1">
      <alignment horizontal="right"/>
    </xf>
    <xf numFmtId="0" fontId="1" fillId="0" borderId="0" xfId="0" applyFont="1" applyFill="1" applyAlignment="1" applyProtection="1"/>
    <xf numFmtId="0" fontId="1" fillId="0" borderId="0" xfId="0" applyFont="1" applyFill="1" applyBorder="1" applyAlignment="1" applyProtection="1">
      <alignment horizontal="left"/>
    </xf>
    <xf numFmtId="9" fontId="1" fillId="0" borderId="6" xfId="2" applyFont="1" applyFill="1" applyBorder="1" applyAlignment="1" applyProtection="1">
      <alignment horizontal="right"/>
    </xf>
    <xf numFmtId="0" fontId="1" fillId="0" borderId="0" xfId="0" applyFont="1" applyFill="1" applyAlignment="1" applyProtection="1">
      <alignment horizontal="right"/>
    </xf>
    <xf numFmtId="0" fontId="4" fillId="6" borderId="11" xfId="0" applyFont="1" applyFill="1" applyBorder="1" applyAlignment="1" applyProtection="1"/>
    <xf numFmtId="0" fontId="4" fillId="6" borderId="13" xfId="0" applyFont="1" applyFill="1" applyBorder="1" applyAlignment="1" applyProtection="1"/>
    <xf numFmtId="9" fontId="1" fillId="0" borderId="25" xfId="2" applyFont="1" applyFill="1" applyBorder="1" applyAlignment="1" applyProtection="1">
      <alignment horizontal="right"/>
    </xf>
    <xf numFmtId="0" fontId="1" fillId="0" borderId="25" xfId="0" applyFont="1" applyFill="1" applyBorder="1" applyAlignment="1" applyProtection="1"/>
    <xf numFmtId="0" fontId="4" fillId="6" borderId="3" xfId="0" applyFont="1" applyFill="1" applyBorder="1" applyAlignment="1" applyProtection="1"/>
    <xf numFmtId="0" fontId="1" fillId="6" borderId="28" xfId="0" applyFont="1" applyFill="1" applyBorder="1" applyAlignment="1" applyProtection="1"/>
    <xf numFmtId="0" fontId="1" fillId="6" borderId="29" xfId="0" applyFont="1" applyFill="1" applyBorder="1" applyAlignment="1" applyProtection="1"/>
    <xf numFmtId="0" fontId="1" fillId="0" borderId="0" xfId="0" applyFont="1" applyFill="1" applyBorder="1" applyAlignment="1" applyProtection="1"/>
    <xf numFmtId="0" fontId="17" fillId="0" borderId="0" xfId="0" applyFont="1" applyFill="1" applyBorder="1" applyAlignment="1" applyProtection="1"/>
    <xf numFmtId="0" fontId="17" fillId="0" borderId="0" xfId="0" applyFont="1" applyFill="1" applyAlignment="1" applyProtection="1">
      <alignment horizontal="left" wrapText="1"/>
    </xf>
    <xf numFmtId="0" fontId="16" fillId="0" borderId="0" xfId="0" applyFont="1" applyBorder="1" applyAlignment="1" applyProtection="1"/>
    <xf numFmtId="0" fontId="20" fillId="0" borderId="0" xfId="0" applyFont="1" applyBorder="1" applyAlignment="1" applyProtection="1">
      <alignment vertical="center"/>
    </xf>
    <xf numFmtId="0" fontId="20" fillId="0" borderId="16" xfId="0" applyFont="1" applyFill="1" applyBorder="1" applyAlignment="1" applyProtection="1">
      <alignment vertical="center" wrapText="1"/>
    </xf>
    <xf numFmtId="0" fontId="20" fillId="0" borderId="16" xfId="0" applyFont="1" applyFill="1" applyBorder="1" applyAlignment="1" applyProtection="1">
      <alignment horizontal="center" vertical="center" wrapText="1"/>
    </xf>
    <xf numFmtId="0" fontId="20" fillId="0" borderId="0" xfId="0"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xf>
    <xf numFmtId="164" fontId="1" fillId="0" borderId="0" xfId="0" applyNumberFormat="1" applyFont="1" applyFill="1" applyBorder="1" applyAlignment="1" applyProtection="1">
      <alignment horizontal="right"/>
    </xf>
    <xf numFmtId="0" fontId="4" fillId="0" borderId="0" xfId="0" applyFont="1" applyFill="1" applyAlignment="1" applyProtection="1">
      <alignment horizontal="center"/>
    </xf>
    <xf numFmtId="0" fontId="4" fillId="0" borderId="0" xfId="0" applyFont="1" applyFill="1" applyAlignment="1" applyProtection="1">
      <alignment horizontal="left" vertical="center"/>
    </xf>
    <xf numFmtId="0" fontId="4" fillId="0" borderId="32" xfId="0" applyFont="1" applyFill="1" applyBorder="1" applyAlignment="1" applyProtection="1">
      <alignment horizontal="left"/>
    </xf>
    <xf numFmtId="0" fontId="4" fillId="0" borderId="32" xfId="0" applyFont="1" applyFill="1" applyBorder="1" applyAlignment="1" applyProtection="1">
      <alignment horizontal="center"/>
    </xf>
    <xf numFmtId="0" fontId="1" fillId="0" borderId="32" xfId="0" applyFont="1" applyFill="1" applyBorder="1" applyAlignment="1" applyProtection="1"/>
    <xf numFmtId="164" fontId="1" fillId="0" borderId="32" xfId="0" applyNumberFormat="1" applyFont="1" applyFill="1" applyBorder="1" applyAlignment="1" applyProtection="1">
      <alignment horizontal="right"/>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1" fillId="0" borderId="33" xfId="0" applyFont="1" applyFill="1" applyBorder="1" applyAlignment="1" applyProtection="1">
      <alignment vertical="center"/>
    </xf>
    <xf numFmtId="0" fontId="1" fillId="0" borderId="0" xfId="0" applyFont="1" applyFill="1" applyAlignment="1" applyProtection="1">
      <alignment vertical="center"/>
    </xf>
    <xf numFmtId="0" fontId="4" fillId="0" borderId="0" xfId="0" applyFont="1" applyFill="1" applyAlignment="1" applyProtection="1">
      <alignment horizontal="center" vertical="center"/>
    </xf>
    <xf numFmtId="44" fontId="1" fillId="0" borderId="0" xfId="0" applyNumberFormat="1" applyFont="1" applyFill="1" applyAlignment="1" applyProtection="1">
      <alignment vertical="center"/>
    </xf>
    <xf numFmtId="44" fontId="4" fillId="0" borderId="7" xfId="0" applyNumberFormat="1" applyFont="1" applyFill="1" applyBorder="1" applyAlignment="1" applyProtection="1">
      <alignment horizontal="right" vertical="center"/>
    </xf>
    <xf numFmtId="0" fontId="1" fillId="0" borderId="0" xfId="0" applyFont="1" applyFill="1" applyBorder="1" applyAlignment="1" applyProtection="1">
      <alignment vertical="center"/>
    </xf>
    <xf numFmtId="44" fontId="4" fillId="0" borderId="7" xfId="0" applyNumberFormat="1" applyFont="1" applyFill="1" applyBorder="1" applyAlignment="1" applyProtection="1">
      <alignment vertical="center"/>
    </xf>
    <xf numFmtId="44" fontId="4" fillId="0" borderId="0" xfId="0" applyNumberFormat="1" applyFont="1" applyFill="1" applyBorder="1" applyAlignment="1" applyProtection="1">
      <alignment vertical="center"/>
    </xf>
    <xf numFmtId="0" fontId="1" fillId="0" borderId="0" xfId="0" applyFont="1" applyFill="1" applyAlignment="1" applyProtection="1">
      <alignment vertical="center" wrapText="1"/>
    </xf>
    <xf numFmtId="164" fontId="1" fillId="0" borderId="0" xfId="0" applyNumberFormat="1" applyFont="1" applyFill="1" applyBorder="1" applyAlignment="1" applyProtection="1">
      <alignment horizontal="right" vertical="center" wrapText="1"/>
    </xf>
    <xf numFmtId="0" fontId="1" fillId="0" borderId="33" xfId="0" applyFont="1" applyFill="1" applyBorder="1" applyAlignment="1" applyProtection="1">
      <alignment vertical="center" wrapText="1"/>
    </xf>
    <xf numFmtId="164" fontId="1" fillId="0" borderId="0" xfId="0" applyNumberFormat="1" applyFont="1" applyFill="1" applyBorder="1" applyAlignment="1" applyProtection="1">
      <alignment horizontal="right" vertical="center"/>
    </xf>
    <xf numFmtId="0" fontId="4" fillId="0" borderId="0" xfId="0" applyFont="1" applyFill="1" applyAlignment="1" applyProtection="1">
      <alignment horizontal="left" vertical="center" wrapText="1"/>
    </xf>
    <xf numFmtId="164" fontId="4" fillId="0" borderId="0" xfId="0" applyNumberFormat="1" applyFont="1" applyFill="1" applyBorder="1" applyAlignment="1" applyProtection="1">
      <alignment horizontal="center" vertical="center"/>
    </xf>
    <xf numFmtId="44" fontId="1" fillId="0" borderId="0" xfId="0" applyNumberFormat="1" applyFont="1" applyFill="1" applyBorder="1" applyAlignment="1" applyProtection="1">
      <alignment horizontal="right" vertical="center"/>
    </xf>
    <xf numFmtId="0" fontId="4" fillId="0" borderId="33" xfId="0" applyFont="1" applyFill="1" applyBorder="1" applyAlignment="1" applyProtection="1">
      <alignment horizontal="left" vertical="center" wrapText="1"/>
    </xf>
    <xf numFmtId="44" fontId="4" fillId="0" borderId="0" xfId="0" applyNumberFormat="1" applyFont="1" applyFill="1" applyBorder="1" applyAlignment="1" applyProtection="1">
      <alignment horizontal="right" vertical="center"/>
    </xf>
    <xf numFmtId="44" fontId="4" fillId="0" borderId="0" xfId="0" applyNumberFormat="1" applyFont="1" applyFill="1" applyBorder="1" applyAlignment="1" applyProtection="1">
      <alignment vertical="center" wrapText="1"/>
    </xf>
    <xf numFmtId="44" fontId="1" fillId="0" borderId="0" xfId="0" applyNumberFormat="1" applyFont="1" applyFill="1" applyBorder="1" applyAlignment="1" applyProtection="1">
      <alignment vertical="center"/>
    </xf>
    <xf numFmtId="44" fontId="4" fillId="0" borderId="7" xfId="0" applyNumberFormat="1" applyFont="1" applyFill="1" applyBorder="1" applyAlignment="1" applyProtection="1">
      <alignment vertical="center" wrapText="1"/>
    </xf>
    <xf numFmtId="0" fontId="4" fillId="0" borderId="0" xfId="0" applyFont="1" applyFill="1" applyAlignment="1" applyProtection="1">
      <alignment vertical="center"/>
    </xf>
    <xf numFmtId="0" fontId="0" fillId="0" borderId="33" xfId="0" applyFill="1" applyBorder="1" applyAlignment="1" applyProtection="1">
      <alignment vertical="center" wrapText="1"/>
    </xf>
    <xf numFmtId="0" fontId="15" fillId="0" borderId="0" xfId="0" applyFont="1" applyFill="1" applyBorder="1" applyAlignment="1" applyProtection="1"/>
    <xf numFmtId="0" fontId="0" fillId="0" borderId="0" xfId="0" applyAlignment="1" applyProtection="1">
      <alignment vertical="center"/>
    </xf>
    <xf numFmtId="0" fontId="7" fillId="0" borderId="0" xfId="0" applyFont="1" applyAlignment="1" applyProtection="1">
      <alignment vertical="center"/>
    </xf>
    <xf numFmtId="165" fontId="4" fillId="0" borderId="0" xfId="0" applyNumberFormat="1" applyFont="1" applyFill="1" applyAlignment="1" applyProtection="1">
      <alignment horizontal="right"/>
    </xf>
    <xf numFmtId="0" fontId="20" fillId="0" borderId="7" xfId="0" applyFont="1" applyBorder="1" applyAlignment="1" applyProtection="1">
      <alignment vertical="center" wrapText="1"/>
      <protection locked="0"/>
    </xf>
    <xf numFmtId="0" fontId="1" fillId="0" borderId="6" xfId="0" applyFont="1" applyFill="1" applyBorder="1" applyAlignment="1" applyProtection="1">
      <alignment horizontal="center"/>
    </xf>
    <xf numFmtId="0" fontId="4" fillId="0" borderId="0" xfId="0" applyFont="1" applyAlignment="1" applyProtection="1">
      <alignment horizontal="right" vertical="center"/>
      <protection hidden="1"/>
    </xf>
    <xf numFmtId="0" fontId="10" fillId="0" borderId="0" xfId="0" applyFont="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3" fillId="0" borderId="0" xfId="0" applyFont="1" applyAlignment="1" applyProtection="1">
      <alignment horizontal="right" vertical="center"/>
      <protection hidden="1"/>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0" fontId="9" fillId="0" borderId="0" xfId="0" applyFont="1" applyAlignment="1" applyProtection="1">
      <alignment horizontal="right"/>
      <protection hidden="1"/>
    </xf>
    <xf numFmtId="0" fontId="9" fillId="0" borderId="0" xfId="0" applyFont="1" applyFill="1" applyAlignment="1" applyProtection="1">
      <alignment horizontal="right"/>
      <protection hidden="1"/>
    </xf>
    <xf numFmtId="0" fontId="1" fillId="0" borderId="0" xfId="0" applyFont="1" applyBorder="1" applyAlignment="1" applyProtection="1">
      <alignment horizontal="left" vertical="center"/>
    </xf>
    <xf numFmtId="0" fontId="0" fillId="0" borderId="6" xfId="0" applyBorder="1" applyAlignment="1" applyProtection="1">
      <alignment horizontal="center"/>
    </xf>
    <xf numFmtId="0" fontId="0" fillId="0" borderId="0" xfId="0" applyFill="1" applyAlignment="1" applyProtection="1">
      <alignment horizontal="left" vertical="center" wrapText="1"/>
      <protection hidden="1"/>
    </xf>
    <xf numFmtId="0" fontId="4" fillId="6" borderId="0" xfId="0" applyFont="1" applyFill="1" applyAlignment="1" applyProtection="1">
      <alignment horizontal="left" vertical="center"/>
    </xf>
    <xf numFmtId="0" fontId="5" fillId="0" borderId="0" xfId="0" applyFont="1" applyAlignment="1" applyProtection="1">
      <alignment horizontal="left"/>
      <protection hidden="1"/>
    </xf>
    <xf numFmtId="0" fontId="0" fillId="0" borderId="0" xfId="0" applyBorder="1" applyAlignment="1" applyProtection="1">
      <alignment horizontal="left"/>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6" xfId="0" applyBorder="1" applyAlignment="1" applyProtection="1"/>
    <xf numFmtId="0" fontId="0" fillId="0" borderId="0" xfId="0" applyBorder="1" applyAlignment="1" applyProtection="1">
      <alignment horizontal="center"/>
    </xf>
    <xf numFmtId="0" fontId="1" fillId="0" borderId="6" xfId="0" applyFont="1" applyFill="1" applyBorder="1" applyAlignment="1" applyProtection="1">
      <alignment horizontal="left" vertical="center"/>
      <protection locked="0"/>
    </xf>
    <xf numFmtId="0" fontId="10" fillId="0" borderId="6" xfId="0" applyFont="1" applyFill="1" applyBorder="1" applyAlignment="1" applyProtection="1">
      <alignment vertical="center"/>
      <protection locked="0"/>
    </xf>
    <xf numFmtId="0" fontId="1" fillId="0" borderId="0" xfId="0" applyFont="1"/>
    <xf numFmtId="0" fontId="1" fillId="0" borderId="0" xfId="0" applyFont="1" applyAlignment="1" applyProtection="1">
      <alignment horizontal="center" vertical="center"/>
    </xf>
    <xf numFmtId="0" fontId="1" fillId="0" borderId="0" xfId="0" applyFont="1" applyFill="1" applyProtection="1"/>
    <xf numFmtId="0" fontId="1" fillId="0" borderId="0" xfId="0" applyFont="1" applyAlignment="1">
      <alignment vertical="center"/>
    </xf>
    <xf numFmtId="0" fontId="1" fillId="0" borderId="0" xfId="0" applyFont="1" applyBorder="1" applyAlignment="1" applyProtection="1">
      <alignment vertical="center"/>
    </xf>
    <xf numFmtId="0" fontId="4" fillId="0" borderId="0" xfId="0" applyFont="1" applyAlignment="1" applyProtection="1">
      <alignment vertical="center"/>
    </xf>
    <xf numFmtId="0" fontId="1" fillId="0" borderId="6" xfId="0" applyFont="1" applyBorder="1" applyAlignment="1" applyProtection="1">
      <alignment vertical="center"/>
    </xf>
    <xf numFmtId="0" fontId="4" fillId="0" borderId="0" xfId="0" applyFont="1" applyAlignment="1" applyProtection="1">
      <alignment horizontal="right" vertical="center"/>
    </xf>
    <xf numFmtId="0" fontId="1" fillId="0" borderId="9" xfId="0" applyFont="1" applyBorder="1" applyAlignment="1" applyProtection="1">
      <alignment vertical="center"/>
    </xf>
    <xf numFmtId="0" fontId="1" fillId="0" borderId="9" xfId="0" applyNumberFormat="1" applyFont="1" applyBorder="1" applyAlignment="1" applyProtection="1">
      <alignment vertical="center"/>
    </xf>
    <xf numFmtId="0" fontId="4" fillId="0" borderId="0" xfId="0" applyFont="1" applyBorder="1" applyAlignment="1" applyProtection="1">
      <alignment vertical="center"/>
    </xf>
    <xf numFmtId="0" fontId="4" fillId="0" borderId="7" xfId="0" applyFont="1" applyBorder="1" applyAlignment="1" applyProtection="1">
      <alignment horizontal="center" vertical="center"/>
      <protection locked="0"/>
    </xf>
    <xf numFmtId="0" fontId="4" fillId="0" borderId="18" xfId="0" applyFont="1" applyBorder="1" applyAlignment="1" applyProtection="1">
      <alignment horizontal="left" vertical="center"/>
    </xf>
    <xf numFmtId="0" fontId="1" fillId="0" borderId="7"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23" fillId="0" borderId="0" xfId="0" applyFont="1" applyBorder="1" applyAlignment="1" applyProtection="1">
      <alignment horizontal="center" vertical="center"/>
    </xf>
    <xf numFmtId="0" fontId="1" fillId="0" borderId="0" xfId="0" applyFont="1" applyAlignment="1" applyProtection="1">
      <alignment horizontal="left" vertical="center"/>
    </xf>
    <xf numFmtId="44" fontId="1" fillId="0" borderId="9" xfId="1" applyNumberFormat="1" applyFont="1" applyBorder="1" applyAlignment="1" applyProtection="1">
      <alignment vertical="center"/>
      <protection locked="0"/>
    </xf>
    <xf numFmtId="44" fontId="1" fillId="0" borderId="0" xfId="1" applyFont="1" applyBorder="1" applyAlignment="1" applyProtection="1">
      <alignment vertical="center"/>
    </xf>
    <xf numFmtId="0" fontId="1" fillId="0" borderId="9" xfId="0" applyFont="1" applyBorder="1" applyAlignment="1" applyProtection="1">
      <alignment vertical="center"/>
      <protection locked="0"/>
    </xf>
    <xf numFmtId="44" fontId="1" fillId="0" borderId="9" xfId="1" applyNumberFormat="1" applyFont="1" applyBorder="1" applyAlignment="1" applyProtection="1">
      <alignment vertical="center"/>
    </xf>
    <xf numFmtId="166" fontId="1" fillId="0" borderId="0" xfId="1" applyNumberFormat="1" applyFont="1" applyBorder="1" applyAlignment="1" applyProtection="1">
      <alignment vertical="center"/>
    </xf>
    <xf numFmtId="44" fontId="1" fillId="0" borderId="0" xfId="1" applyNumberFormat="1" applyFont="1" applyBorder="1" applyAlignment="1" applyProtection="1">
      <alignment vertical="center"/>
    </xf>
    <xf numFmtId="0" fontId="1" fillId="0" borderId="6" xfId="0" applyFont="1" applyBorder="1" applyAlignment="1" applyProtection="1">
      <alignment horizontal="left" vertical="center"/>
    </xf>
    <xf numFmtId="0" fontId="1" fillId="0" borderId="9" xfId="0" applyFont="1" applyBorder="1" applyAlignment="1" applyProtection="1">
      <alignment horizontal="left" vertical="center"/>
    </xf>
    <xf numFmtId="0" fontId="1" fillId="0" borderId="7" xfId="0" applyFont="1" applyBorder="1" applyAlignment="1" applyProtection="1">
      <alignment vertical="center"/>
    </xf>
    <xf numFmtId="44" fontId="1" fillId="0" borderId="7" xfId="0" applyNumberFormat="1" applyFont="1" applyBorder="1" applyAlignment="1" applyProtection="1">
      <alignment vertical="center"/>
    </xf>
    <xf numFmtId="166" fontId="1" fillId="0" borderId="0" xfId="0" applyNumberFormat="1" applyFont="1" applyBorder="1" applyAlignment="1" applyProtection="1">
      <alignment vertical="center"/>
    </xf>
    <xf numFmtId="0" fontId="4" fillId="6" borderId="0" xfId="0" applyFont="1" applyFill="1" applyBorder="1" applyAlignment="1" applyProtection="1">
      <alignment vertical="center"/>
    </xf>
    <xf numFmtId="0" fontId="4" fillId="6" borderId="0" xfId="0"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44" fontId="1" fillId="0" borderId="9" xfId="0" applyNumberFormat="1" applyFont="1" applyBorder="1" applyAlignment="1" applyProtection="1">
      <alignment horizontal="left" vertical="center"/>
      <protection locked="0"/>
    </xf>
    <xf numFmtId="0" fontId="1" fillId="0" borderId="0" xfId="0" applyFont="1" applyAlignment="1" applyProtection="1">
      <alignment vertical="center"/>
      <protection locked="0"/>
    </xf>
    <xf numFmtId="44" fontId="1" fillId="0" borderId="6" xfId="1" applyNumberFormat="1" applyFont="1" applyBorder="1" applyAlignment="1" applyProtection="1">
      <alignment vertical="center"/>
    </xf>
    <xf numFmtId="44" fontId="1" fillId="0" borderId="6" xfId="1" applyNumberFormat="1" applyFont="1" applyBorder="1" applyAlignment="1" applyProtection="1">
      <alignment vertical="center"/>
      <protection locked="0"/>
    </xf>
    <xf numFmtId="44" fontId="1" fillId="0" borderId="9" xfId="0" applyNumberFormat="1" applyFont="1" applyBorder="1" applyAlignment="1" applyProtection="1">
      <alignment vertical="center"/>
      <protection locked="0"/>
    </xf>
    <xf numFmtId="44" fontId="1" fillId="0" borderId="6" xfId="0" applyNumberFormat="1" applyFont="1" applyBorder="1" applyAlignment="1" applyProtection="1">
      <alignment vertical="center"/>
      <protection locked="0"/>
    </xf>
    <xf numFmtId="0" fontId="4" fillId="0" borderId="0" xfId="0" applyFont="1" applyAlignment="1" applyProtection="1">
      <alignment horizontal="left" vertical="center"/>
    </xf>
    <xf numFmtId="44" fontId="4" fillId="0" borderId="7" xfId="1" applyNumberFormat="1" applyFont="1" applyBorder="1" applyAlignment="1" applyProtection="1">
      <alignment horizontal="left" vertical="center"/>
    </xf>
    <xf numFmtId="10" fontId="4" fillId="0" borderId="6" xfId="0" applyNumberFormat="1" applyFont="1" applyFill="1" applyBorder="1" applyAlignment="1" applyProtection="1">
      <alignment vertical="center"/>
      <protection locked="0"/>
    </xf>
    <xf numFmtId="44" fontId="4" fillId="0" borderId="7" xfId="0" applyNumberFormat="1" applyFont="1" applyBorder="1" applyAlignment="1" applyProtection="1">
      <alignment horizontal="left" vertical="center"/>
    </xf>
    <xf numFmtId="44" fontId="4" fillId="0" borderId="7" xfId="0" applyNumberFormat="1" applyFont="1" applyBorder="1" applyAlignment="1" applyProtection="1">
      <alignment horizontal="right" vertical="center"/>
    </xf>
    <xf numFmtId="44" fontId="4" fillId="0" borderId="0" xfId="0" applyNumberFormat="1" applyFont="1" applyBorder="1" applyAlignment="1" applyProtection="1">
      <alignment horizontal="right" vertical="center"/>
    </xf>
    <xf numFmtId="10" fontId="4" fillId="0" borderId="0" xfId="0" applyNumberFormat="1" applyFont="1" applyFill="1" applyBorder="1" applyAlignment="1" applyProtection="1">
      <alignment vertical="center"/>
    </xf>
    <xf numFmtId="44" fontId="4" fillId="0" borderId="0" xfId="0" applyNumberFormat="1" applyFont="1" applyBorder="1" applyAlignment="1" applyProtection="1">
      <alignment horizontal="left" vertical="center"/>
    </xf>
    <xf numFmtId="10" fontId="4" fillId="0" borderId="6" xfId="0" applyNumberFormat="1" applyFont="1" applyBorder="1" applyAlignment="1" applyProtection="1">
      <alignment vertical="center"/>
      <protection locked="0"/>
    </xf>
    <xf numFmtId="44" fontId="4" fillId="0" borderId="7" xfId="1" applyNumberFormat="1" applyFont="1" applyFill="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right" vertical="center"/>
    </xf>
    <xf numFmtId="0" fontId="10" fillId="0" borderId="0" xfId="0" applyFont="1" applyFill="1" applyProtection="1"/>
    <xf numFmtId="0" fontId="19" fillId="0" borderId="0" xfId="0" applyFont="1" applyFill="1" applyAlignment="1" applyProtection="1">
      <alignment horizontal="center" vertical="center" wrapText="1"/>
    </xf>
    <xf numFmtId="0" fontId="10" fillId="0" borderId="0" xfId="0" applyFont="1" applyFill="1" applyAlignment="1" applyProtection="1">
      <alignment vertical="center"/>
    </xf>
    <xf numFmtId="0" fontId="10" fillId="0" borderId="0" xfId="0" applyFont="1" applyFill="1" applyBorder="1" applyAlignment="1" applyProtection="1">
      <alignment horizontal="left" vertical="center"/>
    </xf>
    <xf numFmtId="0" fontId="1" fillId="0" borderId="8"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0" fillId="0" borderId="0" xfId="0" applyFont="1" applyFill="1"/>
    <xf numFmtId="0" fontId="4" fillId="0" borderId="0" xfId="0" applyFont="1" applyAlignment="1" applyProtection="1">
      <alignment horizontal="right"/>
    </xf>
    <xf numFmtId="0" fontId="4" fillId="0" borderId="0" xfId="0" applyFont="1" applyFill="1" applyAlignment="1" applyProtection="1">
      <alignment horizontal="center" vertical="center"/>
    </xf>
    <xf numFmtId="0" fontId="1" fillId="0" borderId="0" xfId="0" applyFont="1" applyFill="1" applyAlignment="1" applyProtection="1">
      <alignment horizontal="right" vertical="center" wrapText="1"/>
    </xf>
    <xf numFmtId="0" fontId="4" fillId="0" borderId="0" xfId="0" applyFont="1" applyFill="1" applyAlignment="1" applyProtection="1">
      <alignment horizontal="center"/>
    </xf>
    <xf numFmtId="0" fontId="4" fillId="0" borderId="0" xfId="0" applyFont="1" applyFill="1" applyAlignment="1" applyProtection="1">
      <alignment horizontal="center" vertical="center" wrapText="1"/>
    </xf>
    <xf numFmtId="0" fontId="1" fillId="0" borderId="0" xfId="0" applyFont="1" applyFill="1" applyBorder="1" applyAlignment="1" applyProtection="1">
      <alignment horizontal="center" vertical="center"/>
    </xf>
    <xf numFmtId="44" fontId="1" fillId="0" borderId="0" xfId="0" applyNumberFormat="1" applyFont="1" applyFill="1" applyBorder="1" applyAlignment="1" applyProtection="1">
      <alignment vertical="center"/>
      <protection locked="0"/>
    </xf>
    <xf numFmtId="0" fontId="1" fillId="6" borderId="0" xfId="0" applyFont="1" applyFill="1" applyAlignment="1" applyProtection="1"/>
    <xf numFmtId="168" fontId="1" fillId="0" borderId="0" xfId="0" applyNumberFormat="1" applyFont="1" applyFill="1" applyAlignment="1" applyProtection="1">
      <alignment vertical="center"/>
      <protection locked="0"/>
    </xf>
    <xf numFmtId="0" fontId="4" fillId="6" borderId="0" xfId="0" applyFont="1" applyFill="1" applyAlignment="1" applyProtection="1">
      <alignment vertical="center" wrapText="1"/>
    </xf>
    <xf numFmtId="0" fontId="4" fillId="6" borderId="21" xfId="0" applyFont="1" applyFill="1" applyBorder="1" applyAlignment="1" applyProtection="1">
      <alignment vertical="center" wrapText="1"/>
    </xf>
    <xf numFmtId="168" fontId="4" fillId="0" borderId="7" xfId="0" applyNumberFormat="1" applyFont="1" applyFill="1" applyBorder="1" applyAlignment="1" applyProtection="1">
      <alignment vertical="center" wrapText="1"/>
    </xf>
    <xf numFmtId="168" fontId="1" fillId="0" borderId="0" xfId="0" applyNumberFormat="1" applyFont="1" applyFill="1" applyAlignment="1" applyProtection="1">
      <alignment vertical="center" wrapText="1"/>
      <protection locked="0"/>
    </xf>
    <xf numFmtId="44" fontId="1" fillId="0" borderId="0" xfId="0" applyNumberFormat="1" applyFont="1" applyFill="1" applyBorder="1" applyAlignment="1" applyProtection="1">
      <alignment horizontal="right" vertical="center"/>
      <protection locked="0"/>
    </xf>
    <xf numFmtId="44" fontId="1" fillId="0" borderId="0" xfId="0" applyNumberFormat="1" applyFont="1" applyFill="1" applyAlignment="1" applyProtection="1">
      <alignment vertical="center" wrapText="1"/>
      <protection locked="0"/>
    </xf>
    <xf numFmtId="44" fontId="1" fillId="0" borderId="10" xfId="0" applyNumberFormat="1" applyFont="1" applyFill="1" applyBorder="1" applyAlignment="1">
      <alignment vertical="center"/>
    </xf>
    <xf numFmtId="0" fontId="1" fillId="0" borderId="0" xfId="0" applyFont="1" applyFill="1" applyBorder="1" applyAlignment="1" applyProtection="1">
      <alignment horizontal="center"/>
    </xf>
    <xf numFmtId="0" fontId="18" fillId="0" borderId="0" xfId="0" applyFont="1" applyAlignment="1" applyProtection="1">
      <alignment horizontal="center"/>
    </xf>
    <xf numFmtId="0" fontId="4" fillId="0" borderId="0" xfId="0" applyFont="1" applyAlignment="1" applyProtection="1"/>
    <xf numFmtId="0" fontId="4" fillId="0" borderId="0" xfId="0" applyFont="1" applyAlignment="1" applyProtection="1">
      <alignment horizontal="left"/>
    </xf>
    <xf numFmtId="168" fontId="4" fillId="0" borderId="0" xfId="0" applyNumberFormat="1" applyFont="1" applyBorder="1" applyAlignment="1" applyProtection="1">
      <alignment horizontal="center"/>
    </xf>
    <xf numFmtId="44" fontId="4" fillId="0" borderId="0" xfId="0" applyNumberFormat="1" applyFont="1" applyBorder="1" applyAlignment="1" applyProtection="1">
      <alignment horizontal="center"/>
    </xf>
    <xf numFmtId="0" fontId="4" fillId="0" borderId="0" xfId="0" applyFont="1" applyFill="1" applyBorder="1" applyAlignment="1" applyProtection="1">
      <alignment horizontal="center"/>
    </xf>
    <xf numFmtId="44" fontId="0" fillId="0" borderId="6" xfId="0" applyNumberFormat="1" applyBorder="1" applyAlignment="1" applyProtection="1"/>
    <xf numFmtId="44" fontId="1" fillId="8" borderId="0" xfId="0" applyNumberFormat="1" applyFont="1" applyFill="1" applyBorder="1" applyAlignment="1" applyProtection="1">
      <alignment horizontal="right" vertical="center"/>
    </xf>
    <xf numFmtId="0" fontId="1" fillId="0" borderId="9" xfId="0" applyNumberFormat="1" applyFont="1" applyBorder="1" applyAlignment="1" applyProtection="1">
      <alignment horizontal="center" vertical="center"/>
    </xf>
    <xf numFmtId="0" fontId="1" fillId="0" borderId="9" xfId="0" applyFont="1" applyBorder="1" applyAlignment="1">
      <alignment vertical="center"/>
    </xf>
    <xf numFmtId="44" fontId="4" fillId="0" borderId="7" xfId="0" applyNumberFormat="1" applyFont="1" applyBorder="1" applyAlignment="1">
      <alignment vertical="center"/>
    </xf>
    <xf numFmtId="0" fontId="16" fillId="0" borderId="0" xfId="0" applyFont="1" applyFill="1" applyBorder="1" applyAlignment="1"/>
    <xf numFmtId="9" fontId="20" fillId="0" borderId="0" xfId="0" applyNumberFormat="1" applyFont="1" applyFill="1" applyBorder="1" applyAlignment="1" applyProtection="1"/>
    <xf numFmtId="0" fontId="20" fillId="0" borderId="0" xfId="0" applyFont="1" applyFill="1" applyBorder="1" applyAlignment="1" applyProtection="1"/>
    <xf numFmtId="0" fontId="11" fillId="0" borderId="0" xfId="0" applyFont="1" applyFill="1" applyBorder="1" applyAlignment="1" applyProtection="1"/>
    <xf numFmtId="0" fontId="1" fillId="0" borderId="0" xfId="0" applyFont="1" applyFill="1" applyBorder="1" applyAlignment="1" applyProtection="1">
      <alignment horizontal="left" vertical="top"/>
    </xf>
    <xf numFmtId="10"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top"/>
    </xf>
    <xf numFmtId="10" fontId="0" fillId="0" borderId="0" xfId="0" applyNumberFormat="1" applyFill="1" applyBorder="1" applyAlignment="1" applyProtection="1">
      <alignment horizontal="center" vertical="center"/>
    </xf>
    <xf numFmtId="0" fontId="0" fillId="0" borderId="0" xfId="0" applyFill="1" applyBorder="1" applyAlignment="1" applyProtection="1">
      <alignment vertical="center"/>
    </xf>
    <xf numFmtId="0" fontId="3" fillId="0" borderId="0" xfId="0" applyFont="1" applyFill="1" applyBorder="1" applyAlignment="1" applyProtection="1"/>
    <xf numFmtId="164" fontId="15" fillId="0" borderId="0" xfId="0" applyNumberFormat="1" applyFont="1" applyFill="1" applyBorder="1" applyAlignment="1" applyProtection="1"/>
    <xf numFmtId="44" fontId="1" fillId="0" borderId="0" xfId="0" applyNumberFormat="1" applyFont="1" applyFill="1" applyAlignment="1" applyProtection="1">
      <alignment vertical="center"/>
      <protection locked="0"/>
    </xf>
    <xf numFmtId="0" fontId="1" fillId="0" borderId="6" xfId="0" applyFont="1" applyFill="1" applyBorder="1" applyAlignment="1" applyProtection="1">
      <alignment horizontal="left" vertical="center"/>
      <protection locked="0"/>
    </xf>
    <xf numFmtId="0" fontId="4" fillId="0" borderId="10" xfId="0" applyFont="1" applyBorder="1" applyAlignment="1" applyProtection="1">
      <alignment horizontal="center" vertical="center" wrapText="1"/>
      <protection locked="0"/>
    </xf>
    <xf numFmtId="0" fontId="1" fillId="0" borderId="6" xfId="0" applyFont="1" applyFill="1" applyBorder="1" applyAlignment="1" applyProtection="1">
      <alignment horizontal="right" vertical="center"/>
      <protection locked="0"/>
    </xf>
    <xf numFmtId="0" fontId="4"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44" fontId="27" fillId="0" borderId="7" xfId="0" applyNumberFormat="1" applyFont="1" applyFill="1" applyBorder="1" applyAlignment="1" applyProtection="1">
      <alignment horizontal="right" vertical="center"/>
    </xf>
    <xf numFmtId="0" fontId="1" fillId="0" borderId="7" xfId="0" applyFont="1" applyFill="1" applyBorder="1" applyAlignment="1" applyProtection="1">
      <alignment horizontal="center" vertical="center"/>
    </xf>
    <xf numFmtId="0" fontId="1" fillId="0" borderId="0" xfId="0" applyFont="1" applyFill="1" applyBorder="1" applyAlignment="1">
      <alignment vertical="center" wrapText="1"/>
    </xf>
    <xf numFmtId="0" fontId="4" fillId="0" borderId="21" xfId="0" applyFont="1" applyFill="1" applyBorder="1" applyAlignment="1" applyProtection="1">
      <alignment horizontal="left" vertical="center"/>
    </xf>
    <xf numFmtId="0" fontId="1" fillId="0" borderId="16" xfId="0" applyFont="1" applyFill="1" applyBorder="1" applyAlignment="1">
      <alignment vertical="center" wrapText="1"/>
    </xf>
    <xf numFmtId="44" fontId="4" fillId="0" borderId="34" xfId="0" applyNumberFormat="1" applyFont="1" applyFill="1" applyBorder="1" applyAlignment="1" applyProtection="1">
      <alignment vertical="center" wrapText="1"/>
    </xf>
    <xf numFmtId="0" fontId="0" fillId="0" borderId="0" xfId="0" applyFill="1" applyAlignment="1"/>
    <xf numFmtId="0" fontId="0" fillId="0" borderId="0" xfId="0"/>
    <xf numFmtId="0" fontId="0" fillId="0" borderId="0" xfId="0" applyFill="1" applyAlignment="1"/>
    <xf numFmtId="0" fontId="0" fillId="0" borderId="0" xfId="0" applyFill="1" applyAlignment="1">
      <alignment vertical="center" wrapText="1"/>
    </xf>
    <xf numFmtId="0" fontId="1" fillId="0" borderId="0" xfId="0" applyFont="1" applyFill="1" applyAlignment="1">
      <alignment vertical="center"/>
    </xf>
    <xf numFmtId="0" fontId="1" fillId="0" borderId="0" xfId="0" applyFont="1" applyFill="1" applyAlignment="1"/>
    <xf numFmtId="0" fontId="28" fillId="0" borderId="0" xfId="0" applyFont="1" applyFill="1" applyAlignment="1">
      <alignment horizontal="center" vertical="center"/>
    </xf>
    <xf numFmtId="0" fontId="7" fillId="0" borderId="0" xfId="0" applyFont="1" applyFill="1" applyAlignment="1"/>
    <xf numFmtId="0" fontId="5" fillId="0" borderId="0" xfId="0" applyFont="1" applyFill="1" applyAlignment="1">
      <alignment horizontal="center"/>
    </xf>
    <xf numFmtId="0" fontId="4" fillId="0" borderId="0" xfId="0" applyFont="1" applyFill="1" applyAlignment="1">
      <alignment horizontal="left"/>
    </xf>
    <xf numFmtId="0" fontId="0" fillId="0" borderId="0" xfId="0" applyFill="1" applyBorder="1" applyAlignment="1" applyProtection="1">
      <alignment horizontal="center"/>
      <protection locked="0"/>
    </xf>
    <xf numFmtId="0" fontId="4" fillId="0" borderId="0" xfId="0" applyFont="1" applyFill="1" applyAlignment="1">
      <alignment horizontal="right"/>
    </xf>
    <xf numFmtId="0" fontId="0" fillId="0" borderId="0" xfId="0" applyFill="1" applyBorder="1" applyAlignment="1"/>
    <xf numFmtId="0" fontId="0" fillId="0" borderId="0" xfId="0" applyFill="1" applyAlignment="1">
      <alignment horizontal="left"/>
    </xf>
    <xf numFmtId="0" fontId="0" fillId="0" borderId="8" xfId="0" applyFill="1" applyBorder="1" applyAlignment="1"/>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wrapText="1"/>
    </xf>
    <xf numFmtId="0" fontId="1" fillId="0" borderId="0" xfId="0" applyFont="1" applyFill="1" applyAlignment="1">
      <alignment horizontal="left" wrapText="1"/>
    </xf>
    <xf numFmtId="0" fontId="0" fillId="0" borderId="0" xfId="0" applyFill="1" applyAlignment="1">
      <alignment horizontal="left" vertical="center" wrapText="1"/>
    </xf>
    <xf numFmtId="0" fontId="0" fillId="0" borderId="0" xfId="0" applyFill="1" applyAlignment="1">
      <alignment horizontal="left" wrapText="1"/>
    </xf>
    <xf numFmtId="0" fontId="1" fillId="0" borderId="0" xfId="0" applyFont="1" applyFill="1" applyAlignment="1">
      <alignment horizontal="left" vertical="center" wrapText="1"/>
    </xf>
    <xf numFmtId="0" fontId="1" fillId="0" borderId="7" xfId="0" applyFont="1" applyFill="1" applyBorder="1" applyAlignment="1" applyProtection="1">
      <alignment horizontal="center" vertical="center"/>
      <protection locked="0"/>
    </xf>
    <xf numFmtId="0" fontId="1" fillId="0" borderId="0" xfId="0" applyFont="1" applyFill="1" applyAlignment="1">
      <alignment horizontal="center" wrapText="1"/>
    </xf>
    <xf numFmtId="0" fontId="1" fillId="0" borderId="0" xfId="0" applyFont="1" applyFill="1" applyBorder="1" applyAlignment="1">
      <alignment horizontal="left" wrapText="1"/>
    </xf>
    <xf numFmtId="0" fontId="1" fillId="0" borderId="0" xfId="0" applyFont="1" applyFill="1" applyBorder="1" applyAlignment="1" applyProtection="1">
      <alignment horizontal="left" wrapText="1"/>
      <protection locked="0"/>
    </xf>
    <xf numFmtId="0" fontId="1" fillId="0" borderId="0" xfId="0" applyFont="1" applyFill="1" applyAlignment="1">
      <alignment horizontal="right" wrapText="1"/>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4" fillId="0" borderId="0" xfId="0" applyFont="1" applyFill="1" applyAlignment="1"/>
    <xf numFmtId="0" fontId="0" fillId="0" borderId="0" xfId="0"/>
    <xf numFmtId="0" fontId="1" fillId="0" borderId="0" xfId="0" applyFont="1" applyFill="1" applyAlignment="1"/>
    <xf numFmtId="0" fontId="1" fillId="0" borderId="0" xfId="0" applyFont="1" applyFill="1" applyAlignment="1" applyProtection="1">
      <alignment horizontal="right"/>
    </xf>
    <xf numFmtId="165" fontId="4" fillId="0" borderId="0" xfId="0" applyNumberFormat="1" applyFont="1" applyFill="1" applyAlignment="1" applyProtection="1">
      <alignment horizontal="right"/>
    </xf>
    <xf numFmtId="0" fontId="1" fillId="0" borderId="0" xfId="0" applyFont="1" applyFill="1" applyAlignment="1">
      <alignment horizontal="left"/>
    </xf>
    <xf numFmtId="0" fontId="1" fillId="0" borderId="6" xfId="0" applyNumberFormat="1" applyFont="1" applyFill="1" applyBorder="1" applyAlignment="1" applyProtection="1">
      <alignment horizontal="left" vertical="center"/>
      <protection locked="0"/>
    </xf>
    <xf numFmtId="0" fontId="4" fillId="0" borderId="0" xfId="0" applyFont="1" applyFill="1" applyBorder="1" applyAlignment="1" applyProtection="1">
      <alignment horizontal="right"/>
    </xf>
    <xf numFmtId="0" fontId="1" fillId="0" borderId="0" xfId="0" applyFont="1" applyFill="1" applyProtection="1"/>
    <xf numFmtId="0" fontId="4" fillId="0" borderId="0" xfId="0" applyFont="1" applyBorder="1" applyAlignment="1" applyProtection="1">
      <alignment horizontal="center"/>
    </xf>
    <xf numFmtId="44" fontId="4" fillId="0" borderId="0" xfId="0" applyNumberFormat="1" applyFont="1" applyFill="1" applyBorder="1" applyProtection="1"/>
    <xf numFmtId="0" fontId="1" fillId="0" borderId="0" xfId="0" applyFont="1" applyFill="1" applyBorder="1" applyProtection="1"/>
    <xf numFmtId="0" fontId="4" fillId="0" borderId="0" xfId="0" applyFont="1" applyFill="1" applyBorder="1" applyAlignment="1" applyProtection="1">
      <alignment horizontal="center"/>
    </xf>
    <xf numFmtId="0" fontId="1" fillId="0" borderId="0" xfId="0" applyFont="1" applyAlignment="1" applyProtection="1">
      <alignment vertical="center"/>
    </xf>
    <xf numFmtId="0" fontId="4" fillId="0" borderId="0" xfId="0" applyFont="1" applyAlignment="1" applyProtection="1">
      <alignment horizontal="right"/>
    </xf>
    <xf numFmtId="0" fontId="1" fillId="0" borderId="0" xfId="0" applyFont="1" applyFill="1" applyBorder="1" applyAlignment="1" applyProtection="1">
      <alignment horizontal="left"/>
    </xf>
    <xf numFmtId="0" fontId="1" fillId="0" borderId="0" xfId="0" applyFont="1" applyFill="1" applyBorder="1" applyAlignment="1" applyProtection="1"/>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1" fillId="0" borderId="0" xfId="0" applyFont="1" applyFill="1" applyAlignment="1" applyProtection="1">
      <alignment vertical="center"/>
    </xf>
    <xf numFmtId="0" fontId="4" fillId="0" borderId="0" xfId="0" applyFont="1" applyFill="1" applyAlignment="1" applyProtection="1">
      <alignment horizontal="center" vertical="center"/>
    </xf>
    <xf numFmtId="0" fontId="1" fillId="0" borderId="0" xfId="0" applyFont="1" applyFill="1" applyBorder="1" applyAlignment="1" applyProtection="1">
      <alignment vertical="center"/>
    </xf>
    <xf numFmtId="44" fontId="4" fillId="0" borderId="0" xfId="0" applyNumberFormat="1" applyFont="1" applyFill="1" applyBorder="1" applyAlignment="1" applyProtection="1">
      <alignment vertical="center"/>
    </xf>
    <xf numFmtId="0" fontId="4" fillId="0" borderId="0" xfId="0" applyFont="1" applyFill="1" applyAlignment="1" applyProtection="1">
      <alignment vertical="center"/>
    </xf>
    <xf numFmtId="0" fontId="4" fillId="6" borderId="0" xfId="0" applyFont="1" applyFill="1" applyAlignment="1" applyProtection="1">
      <alignment horizontal="left" vertical="center"/>
    </xf>
    <xf numFmtId="0" fontId="1" fillId="0" borderId="0" xfId="0" applyFont="1" applyProtection="1"/>
    <xf numFmtId="0" fontId="1" fillId="0" borderId="0" xfId="0" applyFont="1" applyAlignment="1" applyProtection="1">
      <alignment horizontal="center" vertical="center"/>
    </xf>
    <xf numFmtId="0" fontId="4" fillId="0" borderId="0" xfId="0" applyFont="1" applyFill="1" applyBorder="1" applyAlignment="1" applyProtection="1">
      <alignment horizontal="left"/>
    </xf>
    <xf numFmtId="0" fontId="1" fillId="0" borderId="0" xfId="0" applyFont="1" applyFill="1" applyProtection="1"/>
    <xf numFmtId="0" fontId="1" fillId="0" borderId="0" xfId="0" applyFont="1" applyBorder="1" applyAlignment="1" applyProtection="1">
      <alignment vertical="center"/>
    </xf>
    <xf numFmtId="0" fontId="4" fillId="0" borderId="0" xfId="0" applyFont="1" applyAlignment="1" applyProtection="1">
      <alignment vertical="center"/>
    </xf>
    <xf numFmtId="0" fontId="4" fillId="0" borderId="0" xfId="0" applyFont="1" applyAlignment="1" applyProtection="1">
      <alignment horizontal="righ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23" fillId="0" borderId="0" xfId="0" applyFont="1" applyBorder="1" applyAlignment="1" applyProtection="1">
      <alignment horizontal="center" vertical="center"/>
    </xf>
    <xf numFmtId="0" fontId="1" fillId="0" borderId="0" xfId="0" applyFont="1" applyAlignment="1" applyProtection="1">
      <alignment horizontal="left" vertical="center"/>
    </xf>
    <xf numFmtId="44" fontId="1" fillId="0" borderId="9" xfId="1" applyNumberFormat="1" applyFont="1" applyBorder="1" applyAlignment="1" applyProtection="1">
      <alignment vertical="center"/>
      <protection locked="0"/>
    </xf>
    <xf numFmtId="44" fontId="1" fillId="0" borderId="0" xfId="1" applyFont="1" applyBorder="1" applyAlignment="1" applyProtection="1">
      <alignment vertical="center"/>
    </xf>
    <xf numFmtId="0" fontId="1" fillId="0" borderId="9" xfId="0" applyFont="1" applyBorder="1" applyAlignment="1" applyProtection="1">
      <alignment vertical="center"/>
      <protection locked="0"/>
    </xf>
    <xf numFmtId="44" fontId="1" fillId="0" borderId="9" xfId="1" applyNumberFormat="1" applyFont="1" applyBorder="1" applyAlignment="1" applyProtection="1">
      <alignment vertical="center"/>
    </xf>
    <xf numFmtId="166" fontId="1" fillId="0" borderId="0" xfId="1" applyNumberFormat="1" applyFont="1" applyBorder="1" applyAlignment="1" applyProtection="1">
      <alignment vertical="center"/>
    </xf>
    <xf numFmtId="44" fontId="1" fillId="0" borderId="0" xfId="1" applyNumberFormat="1" applyFont="1" applyBorder="1" applyAlignment="1" applyProtection="1">
      <alignment vertical="center"/>
    </xf>
    <xf numFmtId="0" fontId="1" fillId="0" borderId="6" xfId="0" applyFont="1" applyBorder="1" applyAlignment="1" applyProtection="1">
      <alignment horizontal="left" vertical="center"/>
    </xf>
    <xf numFmtId="0" fontId="1" fillId="0" borderId="9" xfId="0" applyFont="1" applyBorder="1" applyAlignment="1" applyProtection="1">
      <alignment horizontal="left" vertical="center"/>
    </xf>
    <xf numFmtId="0" fontId="1" fillId="0" borderId="7" xfId="0" applyFont="1" applyBorder="1" applyAlignment="1" applyProtection="1">
      <alignment vertical="center"/>
    </xf>
    <xf numFmtId="44" fontId="1" fillId="0" borderId="7" xfId="0" applyNumberFormat="1" applyFont="1" applyBorder="1" applyAlignment="1" applyProtection="1">
      <alignment vertical="center"/>
    </xf>
    <xf numFmtId="166" fontId="1" fillId="0" borderId="0" xfId="0" applyNumberFormat="1" applyFont="1" applyBorder="1" applyAlignment="1" applyProtection="1">
      <alignment vertical="center"/>
    </xf>
    <xf numFmtId="0" fontId="4" fillId="6" borderId="0" xfId="0" applyFont="1" applyFill="1" applyBorder="1" applyAlignment="1" applyProtection="1">
      <alignment vertical="center"/>
    </xf>
    <xf numFmtId="0" fontId="4" fillId="6" borderId="0" xfId="0"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44" fontId="1" fillId="0" borderId="9" xfId="0" applyNumberFormat="1" applyFont="1" applyBorder="1" applyAlignment="1" applyProtection="1">
      <alignment horizontal="left" vertical="center"/>
      <protection locked="0"/>
    </xf>
    <xf numFmtId="0" fontId="1" fillId="0" borderId="0" xfId="0" applyFont="1" applyAlignment="1" applyProtection="1">
      <alignment vertical="center"/>
      <protection locked="0"/>
    </xf>
    <xf numFmtId="44" fontId="1" fillId="0" borderId="6" xfId="1" applyNumberFormat="1" applyFont="1" applyBorder="1" applyAlignment="1" applyProtection="1">
      <alignment vertical="center"/>
    </xf>
    <xf numFmtId="44" fontId="1" fillId="0" borderId="6" xfId="1" applyNumberFormat="1" applyFont="1" applyBorder="1" applyAlignment="1" applyProtection="1">
      <alignment vertical="center"/>
      <protection locked="0"/>
    </xf>
    <xf numFmtId="44" fontId="1" fillId="0" borderId="9" xfId="0" applyNumberFormat="1" applyFont="1" applyBorder="1" applyAlignment="1" applyProtection="1">
      <alignment vertical="center"/>
      <protection locked="0"/>
    </xf>
    <xf numFmtId="44" fontId="1" fillId="0" borderId="6" xfId="0" applyNumberFormat="1" applyFont="1" applyBorder="1" applyAlignment="1" applyProtection="1">
      <alignment vertical="center"/>
      <protection locked="0"/>
    </xf>
    <xf numFmtId="0" fontId="4" fillId="0" borderId="0" xfId="0" applyFont="1" applyAlignment="1" applyProtection="1">
      <alignment horizontal="left" vertical="center"/>
    </xf>
    <xf numFmtId="44" fontId="4" fillId="0" borderId="7" xfId="1" applyNumberFormat="1" applyFont="1" applyBorder="1" applyAlignment="1" applyProtection="1">
      <alignment horizontal="left" vertical="center"/>
    </xf>
    <xf numFmtId="10" fontId="4" fillId="0" borderId="6" xfId="0" applyNumberFormat="1" applyFont="1" applyFill="1" applyBorder="1" applyAlignment="1" applyProtection="1">
      <alignment vertical="center"/>
      <protection locked="0"/>
    </xf>
    <xf numFmtId="44" fontId="4" fillId="0" borderId="7" xfId="0" applyNumberFormat="1" applyFont="1" applyBorder="1" applyAlignment="1" applyProtection="1">
      <alignment horizontal="left" vertical="center"/>
    </xf>
    <xf numFmtId="44" fontId="4" fillId="0" borderId="7" xfId="0" applyNumberFormat="1" applyFont="1" applyBorder="1" applyAlignment="1" applyProtection="1">
      <alignment horizontal="right" vertical="center"/>
    </xf>
    <xf numFmtId="44" fontId="4" fillId="0" borderId="0" xfId="0" applyNumberFormat="1" applyFont="1" applyBorder="1" applyAlignment="1" applyProtection="1">
      <alignment horizontal="right" vertical="center"/>
    </xf>
    <xf numFmtId="10" fontId="4" fillId="0" borderId="0" xfId="0" applyNumberFormat="1" applyFont="1" applyFill="1" applyBorder="1" applyAlignment="1" applyProtection="1">
      <alignment vertical="center"/>
    </xf>
    <xf numFmtId="44" fontId="4" fillId="0" borderId="0" xfId="0" applyNumberFormat="1" applyFont="1" applyBorder="1" applyAlignment="1" applyProtection="1">
      <alignment horizontal="left" vertical="center"/>
    </xf>
    <xf numFmtId="0" fontId="4" fillId="0" borderId="0" xfId="0" applyFont="1" applyBorder="1" applyAlignment="1" applyProtection="1">
      <alignment horizontal="center"/>
    </xf>
    <xf numFmtId="44" fontId="4" fillId="0" borderId="0" xfId="0" applyNumberFormat="1" applyFont="1" applyFill="1" applyBorder="1" applyAlignment="1" applyProtection="1">
      <alignment horizontal="center" vertical="center"/>
    </xf>
    <xf numFmtId="0" fontId="1" fillId="0" borderId="0" xfId="0" applyFont="1" applyBorder="1" applyAlignment="1" applyProtection="1">
      <alignment horizontal="left"/>
    </xf>
    <xf numFmtId="0" fontId="4" fillId="0" borderId="0" xfId="0" applyFont="1" applyFill="1" applyBorder="1" applyAlignment="1" applyProtection="1">
      <alignment horizontal="right" vertical="center"/>
    </xf>
    <xf numFmtId="0" fontId="1" fillId="0" borderId="0" xfId="0" applyFont="1" applyAlignment="1" applyProtection="1">
      <alignment horizontal="left"/>
    </xf>
    <xf numFmtId="0" fontId="4" fillId="0" borderId="0" xfId="0" applyFont="1" applyFill="1" applyBorder="1" applyAlignment="1" applyProtection="1">
      <alignment horizontal="center"/>
    </xf>
    <xf numFmtId="0" fontId="1" fillId="6" borderId="0" xfId="0" applyFont="1" applyFill="1" applyAlignment="1" applyProtection="1">
      <alignment vertical="center"/>
    </xf>
    <xf numFmtId="44" fontId="4" fillId="0" borderId="0" xfId="0" applyNumberFormat="1" applyFont="1" applyBorder="1" applyAlignment="1" applyProtection="1">
      <alignment horizontal="center" vertical="center"/>
    </xf>
    <xf numFmtId="44" fontId="4" fillId="0" borderId="7" xfId="0" applyNumberFormat="1" applyFont="1" applyFill="1" applyBorder="1" applyAlignment="1" applyProtection="1">
      <alignment horizontal="center" vertical="center"/>
    </xf>
    <xf numFmtId="44" fontId="4" fillId="0" borderId="7" xfId="0" applyNumberFormat="1" applyFont="1" applyBorder="1" applyAlignment="1" applyProtection="1">
      <alignment vertical="center"/>
    </xf>
    <xf numFmtId="44" fontId="4" fillId="0" borderId="0" xfId="0" applyNumberFormat="1" applyFont="1" applyBorder="1" applyAlignment="1" applyProtection="1">
      <alignment vertical="center"/>
    </xf>
    <xf numFmtId="0" fontId="1" fillId="0" borderId="0" xfId="0" applyFont="1" applyAlignment="1" applyProtection="1">
      <alignment horizontal="right"/>
    </xf>
    <xf numFmtId="0" fontId="0" fillId="0" borderId="0" xfId="0" applyFill="1" applyAlignment="1" applyProtection="1"/>
    <xf numFmtId="0" fontId="1" fillId="0" borderId="0" xfId="0" applyFont="1" applyFill="1" applyAlignment="1" applyProtection="1">
      <alignment horizontal="left"/>
    </xf>
    <xf numFmtId="0" fontId="1" fillId="0" borderId="0" xfId="0" applyFont="1" applyFill="1" applyAlignment="1" applyProtection="1">
      <alignment horizontal="right"/>
    </xf>
    <xf numFmtId="0" fontId="0" fillId="0" borderId="0" xfId="0" applyAlignment="1" applyProtection="1">
      <alignment vertical="center"/>
    </xf>
    <xf numFmtId="0" fontId="7" fillId="0" borderId="0" xfId="0" applyFont="1" applyAlignment="1" applyProtection="1">
      <alignment vertical="center"/>
    </xf>
    <xf numFmtId="165" fontId="4" fillId="0" borderId="0" xfId="0" applyNumberFormat="1" applyFont="1" applyFill="1" applyAlignment="1" applyProtection="1">
      <alignment horizontal="right"/>
    </xf>
    <xf numFmtId="44" fontId="1" fillId="0" borderId="9" xfId="1" applyNumberFormat="1" applyFont="1" applyBorder="1" applyAlignment="1" applyProtection="1">
      <alignment vertical="center"/>
    </xf>
    <xf numFmtId="44" fontId="1" fillId="0" borderId="6" xfId="1" applyNumberFormat="1" applyFont="1" applyBorder="1" applyAlignment="1" applyProtection="1">
      <alignment vertical="center"/>
    </xf>
    <xf numFmtId="44" fontId="1" fillId="0" borderId="0" xfId="0" applyNumberFormat="1" applyFont="1" applyFill="1" applyBorder="1" applyAlignment="1" applyProtection="1">
      <alignment horizontal="right" vertical="center"/>
      <protection locked="0"/>
    </xf>
    <xf numFmtId="169" fontId="4" fillId="0" borderId="7" xfId="0" applyNumberFormat="1" applyFont="1" applyFill="1" applyBorder="1" applyAlignment="1" applyProtection="1">
      <alignment horizontal="right" vertical="center"/>
      <protection locked="0"/>
    </xf>
    <xf numFmtId="0" fontId="19" fillId="0" borderId="0" xfId="0" applyFont="1" applyFill="1" applyAlignment="1" applyProtection="1">
      <alignment horizontal="center" vertical="center" wrapText="1"/>
    </xf>
    <xf numFmtId="0" fontId="1" fillId="0" borderId="6" xfId="0" applyNumberFormat="1"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22" fillId="0" borderId="6" xfId="4" applyFill="1" applyBorder="1" applyAlignment="1" applyProtection="1">
      <alignment horizontal="left" vertical="center"/>
      <protection locked="0"/>
    </xf>
    <xf numFmtId="49" fontId="2" fillId="0" borderId="0" xfId="0" applyNumberFormat="1" applyFont="1" applyFill="1" applyAlignment="1" applyProtection="1">
      <alignment horizontal="center" vertical="center"/>
    </xf>
    <xf numFmtId="0" fontId="4" fillId="6" borderId="0" xfId="0" applyFont="1" applyFill="1" applyAlignment="1" applyProtection="1">
      <alignment horizontal="left" vertical="center"/>
    </xf>
    <xf numFmtId="49" fontId="4" fillId="6" borderId="0" xfId="0" applyNumberFormat="1" applyFont="1" applyFill="1" applyAlignment="1" applyProtection="1">
      <alignment horizontal="left" vertical="center" wrapText="1"/>
    </xf>
    <xf numFmtId="0" fontId="26" fillId="0" borderId="0" xfId="0" applyFont="1" applyAlignment="1" applyProtection="1">
      <alignment horizontal="center" vertical="center"/>
    </xf>
    <xf numFmtId="0" fontId="6" fillId="6" borderId="4" xfId="0" applyFont="1" applyFill="1" applyBorder="1" applyAlignment="1" applyProtection="1">
      <alignment horizontal="center" vertical="center"/>
    </xf>
    <xf numFmtId="0" fontId="6" fillId="6" borderId="5" xfId="0" applyFont="1" applyFill="1" applyBorder="1" applyAlignment="1" applyProtection="1">
      <alignment horizontal="center" vertical="center"/>
    </xf>
    <xf numFmtId="0" fontId="4" fillId="0" borderId="0" xfId="0" applyFont="1" applyAlignment="1" applyProtection="1">
      <alignment horizontal="left" vertical="center"/>
    </xf>
    <xf numFmtId="0" fontId="1" fillId="0" borderId="6" xfId="0" applyFont="1" applyBorder="1" applyAlignment="1" applyProtection="1">
      <alignment horizontal="left" vertical="center"/>
    </xf>
    <xf numFmtId="0" fontId="1" fillId="0" borderId="9" xfId="0" applyFont="1" applyBorder="1" applyAlignment="1" applyProtection="1">
      <alignment horizontal="left" vertical="center"/>
    </xf>
    <xf numFmtId="0" fontId="1" fillId="0" borderId="6" xfId="0" applyNumberFormat="1" applyFont="1" applyBorder="1" applyAlignment="1" applyProtection="1">
      <alignment horizontal="left" vertical="center"/>
    </xf>
    <xf numFmtId="0" fontId="1" fillId="0" borderId="9" xfId="0" applyNumberFormat="1" applyFont="1" applyBorder="1" applyAlignment="1" applyProtection="1">
      <alignment horizontal="left" vertical="center"/>
    </xf>
    <xf numFmtId="0" fontId="1" fillId="0" borderId="9" xfId="0" applyFont="1" applyBorder="1" applyAlignment="1" applyProtection="1">
      <alignment horizontal="center" vertical="center"/>
    </xf>
    <xf numFmtId="0" fontId="4" fillId="6" borderId="0" xfId="0" applyFont="1" applyFill="1" applyAlignment="1" applyProtection="1">
      <alignment horizontal="center" vertical="center"/>
    </xf>
    <xf numFmtId="0" fontId="4" fillId="0" borderId="0" xfId="0" applyFont="1" applyBorder="1" applyAlignment="1" applyProtection="1">
      <alignment horizontal="left" vertical="center"/>
    </xf>
    <xf numFmtId="0" fontId="1" fillId="0" borderId="0" xfId="0" applyFont="1" applyAlignment="1" applyProtection="1">
      <alignment horizontal="left" vertical="center"/>
    </xf>
    <xf numFmtId="0" fontId="4" fillId="0" borderId="0" xfId="0" applyFont="1" applyBorder="1" applyAlignment="1" applyProtection="1">
      <alignment horizontal="center" vertical="center"/>
    </xf>
    <xf numFmtId="0" fontId="1" fillId="0" borderId="9" xfId="0" applyFont="1" applyBorder="1" applyAlignment="1" applyProtection="1">
      <alignment horizontal="center" vertical="center"/>
      <protection locked="0"/>
    </xf>
    <xf numFmtId="0" fontId="1" fillId="0" borderId="0" xfId="0" applyFont="1" applyAlignment="1" applyProtection="1">
      <alignment horizontal="center" vertical="center"/>
    </xf>
    <xf numFmtId="0" fontId="1" fillId="0" borderId="6" xfId="0" applyFont="1" applyBorder="1" applyAlignment="1" applyProtection="1">
      <alignment horizontal="center" vertical="center"/>
      <protection locked="0"/>
    </xf>
    <xf numFmtId="0" fontId="6" fillId="6" borderId="14" xfId="0" applyFont="1" applyFill="1" applyBorder="1" applyAlignment="1" applyProtection="1">
      <alignment horizontal="center" vertical="center"/>
    </xf>
    <xf numFmtId="0" fontId="0" fillId="0" borderId="6" xfId="0" applyFill="1" applyBorder="1" applyAlignment="1" applyProtection="1">
      <alignment horizontal="center"/>
      <protection locked="0"/>
    </xf>
    <xf numFmtId="0" fontId="1" fillId="0" borderId="0" xfId="0" applyFont="1" applyFill="1" applyAlignment="1">
      <alignment horizontal="left" vertical="center" wrapText="1"/>
    </xf>
    <xf numFmtId="0" fontId="0" fillId="0" borderId="6" xfId="0" applyBorder="1" applyAlignment="1" applyProtection="1">
      <protection locked="0"/>
    </xf>
    <xf numFmtId="0" fontId="4" fillId="7" borderId="0" xfId="0" applyFont="1" applyFill="1" applyAlignment="1">
      <alignment horizontal="center"/>
    </xf>
    <xf numFmtId="167" fontId="0" fillId="0" borderId="6" xfId="0" applyNumberFormat="1" applyFill="1" applyBorder="1" applyAlignment="1" applyProtection="1">
      <alignment horizontal="center"/>
      <protection locked="0"/>
    </xf>
    <xf numFmtId="0" fontId="1" fillId="0" borderId="0" xfId="0" applyFont="1" applyFill="1" applyBorder="1" applyAlignment="1">
      <alignment horizontal="center" vertical="center"/>
    </xf>
    <xf numFmtId="0" fontId="28" fillId="0" borderId="0" xfId="0" applyFont="1" applyFill="1" applyAlignment="1">
      <alignment horizontal="center" vertical="center"/>
    </xf>
    <xf numFmtId="0" fontId="2" fillId="0" borderId="0" xfId="0" applyFont="1" applyFill="1" applyAlignment="1">
      <alignment horizontal="center" wrapText="1"/>
    </xf>
    <xf numFmtId="0" fontId="0" fillId="0" borderId="6" xfId="0" applyFill="1" applyBorder="1" applyAlignment="1" applyProtection="1">
      <alignment horizontal="center"/>
    </xf>
    <xf numFmtId="0" fontId="4" fillId="0" borderId="0" xfId="0" applyNumberFormat="1" applyFont="1" applyFill="1" applyBorder="1" applyAlignment="1" applyProtection="1">
      <alignment horizontal="left" vertical="center"/>
    </xf>
    <xf numFmtId="0" fontId="4" fillId="0" borderId="21" xfId="0" applyNumberFormat="1" applyFont="1" applyFill="1" applyBorder="1" applyAlignment="1" applyProtection="1">
      <alignment horizontal="left" vertical="center"/>
    </xf>
    <xf numFmtId="0" fontId="1" fillId="0" borderId="0" xfId="0" applyFont="1" applyFill="1" applyAlignment="1" applyProtection="1">
      <alignment horizontal="left" vertical="center" wrapText="1"/>
    </xf>
    <xf numFmtId="0" fontId="4" fillId="6" borderId="0" xfId="0" applyFont="1" applyFill="1" applyAlignment="1" applyProtection="1">
      <alignment horizontal="left" vertical="center" wrapText="1"/>
    </xf>
    <xf numFmtId="0" fontId="4" fillId="6" borderId="21" xfId="0" applyFont="1" applyFill="1" applyBorder="1" applyAlignment="1" applyProtection="1">
      <alignment horizontal="left" vertical="center" wrapText="1"/>
    </xf>
    <xf numFmtId="0" fontId="1"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9" fillId="7" borderId="0" xfId="0" applyFont="1" applyFill="1" applyAlignment="1" applyProtection="1">
      <alignment horizontal="center"/>
    </xf>
    <xf numFmtId="0" fontId="4" fillId="6" borderId="0" xfId="0" applyFont="1" applyFill="1" applyAlignment="1" applyProtection="1">
      <alignment horizontal="center" vertical="center" wrapText="1"/>
    </xf>
    <xf numFmtId="0" fontId="1" fillId="6" borderId="0" xfId="0" applyFont="1" applyFill="1" applyAlignment="1" applyProtection="1">
      <alignment horizontal="center" vertical="center"/>
    </xf>
    <xf numFmtId="0" fontId="4" fillId="0" borderId="0" xfId="0" applyFont="1" applyFill="1" applyBorder="1" applyAlignment="1" applyProtection="1">
      <alignment horizontal="center" vertical="center"/>
    </xf>
    <xf numFmtId="0" fontId="1" fillId="4" borderId="6" xfId="0" applyFont="1" applyFill="1" applyBorder="1" applyAlignment="1" applyProtection="1">
      <alignment horizontal="left"/>
    </xf>
    <xf numFmtId="0" fontId="1" fillId="4" borderId="9" xfId="0" applyFont="1" applyFill="1" applyBorder="1" applyAlignment="1" applyProtection="1">
      <alignment horizontal="center"/>
    </xf>
    <xf numFmtId="0" fontId="4" fillId="0" borderId="0" xfId="0" applyFont="1" applyFill="1" applyBorder="1" applyAlignment="1" applyProtection="1">
      <alignment horizontal="center" vertical="top"/>
    </xf>
    <xf numFmtId="0" fontId="4" fillId="6" borderId="0" xfId="0" applyFont="1" applyFill="1" applyBorder="1" applyAlignment="1" applyProtection="1">
      <alignment horizontal="center" vertical="center"/>
    </xf>
    <xf numFmtId="0" fontId="1" fillId="0" borderId="6" xfId="0" applyFont="1" applyFill="1" applyBorder="1" applyAlignment="1" applyProtection="1">
      <alignment horizontal="left"/>
    </xf>
    <xf numFmtId="0" fontId="1" fillId="0" borderId="9" xfId="0" applyFont="1" applyFill="1" applyBorder="1" applyAlignment="1" applyProtection="1">
      <alignment horizontal="left"/>
    </xf>
    <xf numFmtId="0" fontId="1" fillId="4" borderId="9" xfId="0" applyFont="1" applyFill="1" applyBorder="1" applyAlignment="1" applyProtection="1">
      <alignment horizontal="center"/>
      <protection locked="0"/>
    </xf>
    <xf numFmtId="164" fontId="4" fillId="0" borderId="0" xfId="0" applyNumberFormat="1" applyFont="1" applyFill="1" applyBorder="1" applyAlignment="1" applyProtection="1">
      <alignment horizontal="center" vertical="center"/>
    </xf>
    <xf numFmtId="0" fontId="4" fillId="0" borderId="0" xfId="0" applyFont="1" applyFill="1" applyAlignment="1" applyProtection="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4" fillId="6" borderId="0" xfId="0" applyFont="1" applyFill="1" applyAlignment="1" applyProtection="1">
      <alignment horizontal="right" vertical="center" wrapText="1"/>
    </xf>
    <xf numFmtId="0" fontId="0" fillId="0" borderId="6" xfId="0" applyBorder="1" applyAlignment="1" applyProtection="1">
      <alignment horizontal="center"/>
    </xf>
    <xf numFmtId="0" fontId="0" fillId="0" borderId="9" xfId="0" applyBorder="1" applyAlignment="1" applyProtection="1">
      <alignment horizontal="center"/>
    </xf>
    <xf numFmtId="167" fontId="1" fillId="0" borderId="9" xfId="0" applyNumberFormat="1" applyFont="1" applyBorder="1" applyAlignment="1" applyProtection="1">
      <alignment horizontal="center"/>
    </xf>
    <xf numFmtId="0" fontId="1" fillId="4" borderId="9" xfId="0" applyFont="1" applyFill="1" applyBorder="1" applyAlignment="1" applyProtection="1">
      <alignment horizontal="left"/>
    </xf>
    <xf numFmtId="0" fontId="1" fillId="4" borderId="9" xfId="0" applyFont="1" applyFill="1" applyBorder="1" applyAlignment="1" applyProtection="1">
      <alignment horizontal="left"/>
      <protection locked="0"/>
    </xf>
    <xf numFmtId="0" fontId="1" fillId="4" borderId="6" xfId="0" applyFont="1" applyFill="1" applyBorder="1" applyAlignment="1" applyProtection="1">
      <alignment horizontal="left"/>
      <protection locked="0"/>
    </xf>
    <xf numFmtId="0" fontId="20" fillId="0" borderId="0" xfId="0" applyFont="1" applyBorder="1" applyAlignment="1" applyProtection="1">
      <alignment horizontal="center" vertical="center"/>
    </xf>
    <xf numFmtId="0" fontId="24" fillId="3" borderId="19" xfId="0" applyFont="1" applyFill="1" applyBorder="1" applyAlignment="1" applyProtection="1">
      <alignment horizontal="center" vertical="center"/>
    </xf>
    <xf numFmtId="0" fontId="24" fillId="3" borderId="17" xfId="0" applyFont="1" applyFill="1" applyBorder="1" applyAlignment="1" applyProtection="1">
      <alignment horizontal="center" vertical="center"/>
    </xf>
    <xf numFmtId="0" fontId="24" fillId="3" borderId="20" xfId="0" applyFont="1" applyFill="1" applyBorder="1" applyAlignment="1" applyProtection="1">
      <alignment horizontal="center" vertical="center"/>
    </xf>
    <xf numFmtId="0" fontId="24" fillId="3" borderId="15" xfId="0" applyFont="1" applyFill="1" applyBorder="1" applyAlignment="1" applyProtection="1">
      <alignment horizontal="center" vertical="center"/>
    </xf>
    <xf numFmtId="0" fontId="24" fillId="3" borderId="1" xfId="0" applyFont="1" applyFill="1" applyBorder="1" applyAlignment="1" applyProtection="1">
      <alignment horizontal="center" vertical="center"/>
    </xf>
    <xf numFmtId="0" fontId="24" fillId="3" borderId="23" xfId="0" applyFont="1" applyFill="1" applyBorder="1" applyAlignment="1" applyProtection="1">
      <alignment horizontal="center" vertical="center"/>
    </xf>
    <xf numFmtId="0" fontId="4" fillId="0" borderId="0" xfId="0" applyFont="1" applyFill="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Alignment="1" applyProtection="1">
      <alignment horizontal="center" vertical="center" wrapText="1"/>
    </xf>
    <xf numFmtId="0" fontId="12" fillId="0" borderId="0" xfId="0" applyFont="1" applyAlignment="1" applyProtection="1">
      <alignment horizontal="center"/>
    </xf>
    <xf numFmtId="0" fontId="7" fillId="0" borderId="0" xfId="0" applyFont="1" applyAlignment="1" applyProtection="1">
      <alignment horizontal="center"/>
    </xf>
    <xf numFmtId="0" fontId="7" fillId="0" borderId="0" xfId="0" applyFont="1" applyBorder="1" applyAlignment="1" applyProtection="1">
      <alignment horizontal="center"/>
    </xf>
    <xf numFmtId="0" fontId="13" fillId="2" borderId="11"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4" fillId="7" borderId="0" xfId="0" applyFont="1" applyFill="1" applyAlignment="1" applyProtection="1">
      <alignment horizontal="center"/>
      <protection hidden="1"/>
    </xf>
    <xf numFmtId="0" fontId="0" fillId="0" borderId="0" xfId="0" applyFill="1" applyAlignment="1" applyProtection="1">
      <alignment horizontal="left" vertical="center" wrapText="1"/>
      <protection hidden="1"/>
    </xf>
    <xf numFmtId="0" fontId="0" fillId="0" borderId="0" xfId="0" applyAlignment="1" applyProtection="1">
      <alignment horizontal="left" vertical="center" wrapText="1"/>
    </xf>
    <xf numFmtId="0" fontId="6" fillId="7" borderId="0" xfId="0" applyFont="1" applyFill="1" applyAlignment="1" applyProtection="1">
      <alignment horizontal="center" vertical="center"/>
      <protection hidden="1"/>
    </xf>
    <xf numFmtId="0" fontId="0" fillId="0" borderId="6" xfId="0" applyBorder="1" applyAlignment="1" applyProtection="1">
      <alignment horizontal="left"/>
      <protection locked="0"/>
    </xf>
    <xf numFmtId="0" fontId="5" fillId="0" borderId="12" xfId="0" applyFont="1" applyBorder="1" applyAlignment="1" applyProtection="1">
      <alignment horizontal="left" vertical="center" wrapText="1"/>
      <protection hidden="1"/>
    </xf>
    <xf numFmtId="0" fontId="0" fillId="0" borderId="30" xfId="0" applyBorder="1" applyAlignment="1" applyProtection="1">
      <alignment horizontal="left" vertical="center" wrapText="1"/>
    </xf>
    <xf numFmtId="0" fontId="0" fillId="0" borderId="31" xfId="0" applyBorder="1" applyAlignment="1" applyProtection="1">
      <alignment horizontal="left" vertical="center" wrapText="1"/>
    </xf>
    <xf numFmtId="0" fontId="5" fillId="0" borderId="2" xfId="0" applyFont="1" applyBorder="1" applyAlignment="1" applyProtection="1">
      <alignment horizontal="left" vertical="center" wrapText="1"/>
      <protection hidden="1"/>
    </xf>
    <xf numFmtId="0" fontId="0" fillId="0" borderId="9" xfId="0" applyBorder="1" applyAlignment="1" applyProtection="1">
      <alignment horizontal="left" vertical="center" wrapText="1"/>
    </xf>
    <xf numFmtId="0" fontId="0" fillId="0" borderId="13" xfId="0" applyBorder="1" applyAlignment="1" applyProtection="1">
      <alignment horizontal="left" vertical="center" wrapText="1"/>
    </xf>
    <xf numFmtId="0" fontId="8" fillId="0" borderId="2" xfId="0" applyFont="1" applyBorder="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0" fillId="0" borderId="28" xfId="0" applyBorder="1" applyAlignment="1" applyProtection="1">
      <alignment horizontal="left" vertical="center" wrapText="1"/>
    </xf>
    <xf numFmtId="0" fontId="0" fillId="0" borderId="29" xfId="0" applyBorder="1" applyAlignment="1" applyProtection="1">
      <alignment horizontal="left" vertical="center" wrapText="1"/>
    </xf>
    <xf numFmtId="1" fontId="0" fillId="0" borderId="12" xfId="0" applyNumberForma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4" fillId="2" borderId="4" xfId="0" applyFont="1" applyFill="1" applyBorder="1" applyAlignment="1" applyProtection="1">
      <alignment horizontal="center" vertical="center"/>
      <protection hidden="1"/>
    </xf>
    <xf numFmtId="0" fontId="0" fillId="2" borderId="5" xfId="0" applyFill="1" applyBorder="1" applyAlignment="1" applyProtection="1">
      <alignment vertical="center"/>
    </xf>
    <xf numFmtId="0" fontId="0" fillId="2" borderId="14" xfId="0" applyFill="1" applyBorder="1" applyAlignment="1" applyProtection="1">
      <alignment vertical="center"/>
    </xf>
    <xf numFmtId="0" fontId="0" fillId="2" borderId="5" xfId="0" applyFill="1" applyBorder="1" applyAlignment="1" applyProtection="1">
      <alignment horizontal="center" vertical="center"/>
    </xf>
    <xf numFmtId="0" fontId="0" fillId="2" borderId="14" xfId="0" applyFill="1" applyBorder="1" applyAlignment="1" applyProtection="1">
      <alignment horizontal="center" vertical="center"/>
    </xf>
    <xf numFmtId="1" fontId="0" fillId="0" borderId="2"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0" fillId="0" borderId="6" xfId="0" applyFont="1" applyBorder="1" applyAlignment="1" applyProtection="1">
      <alignment horizontal="center"/>
    </xf>
    <xf numFmtId="0" fontId="3" fillId="0" borderId="0" xfId="0" applyFont="1" applyAlignment="1" applyProtection="1">
      <alignment horizontal="center"/>
      <protection hidden="1"/>
    </xf>
    <xf numFmtId="1" fontId="0" fillId="0" borderId="3" xfId="0" applyNumberFormat="1" applyBorder="1" applyAlignment="1" applyProtection="1">
      <alignment horizontal="center" vertical="center"/>
    </xf>
    <xf numFmtId="1" fontId="0" fillId="0" borderId="28" xfId="0" applyNumberFormat="1" applyBorder="1" applyAlignment="1" applyProtection="1">
      <alignment horizontal="center" vertical="center"/>
    </xf>
    <xf numFmtId="1" fontId="0" fillId="0" borderId="29" xfId="0" applyNumberFormat="1" applyBorder="1" applyAlignment="1" applyProtection="1">
      <alignment horizontal="center" vertical="center"/>
    </xf>
    <xf numFmtId="1" fontId="0" fillId="0" borderId="12" xfId="0" applyNumberFormat="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1" fontId="0" fillId="0" borderId="2" xfId="0" applyNumberFormat="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4" fillId="0" borderId="0" xfId="0" applyFont="1" applyBorder="1" applyAlignment="1" applyProtection="1">
      <alignment horizontal="right"/>
    </xf>
    <xf numFmtId="0" fontId="18" fillId="0" borderId="0" xfId="0" applyFont="1" applyAlignment="1" applyProtection="1">
      <alignment horizontal="center" vertical="center"/>
      <protection hidden="1"/>
    </xf>
    <xf numFmtId="0" fontId="0" fillId="0" borderId="9" xfId="0" applyBorder="1" applyAlignment="1" applyProtection="1">
      <alignment horizontal="left"/>
      <protection locked="0"/>
    </xf>
    <xf numFmtId="0" fontId="1" fillId="0" borderId="9" xfId="0" applyFont="1" applyBorder="1" applyAlignment="1" applyProtection="1">
      <alignment horizontal="left"/>
      <protection locked="0"/>
    </xf>
    <xf numFmtId="0" fontId="10" fillId="0" borderId="9" xfId="0" applyFont="1" applyBorder="1" applyAlignment="1" applyProtection="1">
      <alignment horizontal="left"/>
    </xf>
    <xf numFmtId="0" fontId="10" fillId="0" borderId="6" xfId="0" applyFont="1" applyBorder="1" applyAlignment="1" applyProtection="1">
      <alignment horizontal="left"/>
    </xf>
    <xf numFmtId="167" fontId="0" fillId="0" borderId="6" xfId="0" applyNumberFormat="1" applyBorder="1" applyAlignment="1" applyProtection="1">
      <alignment horizontal="center"/>
    </xf>
    <xf numFmtId="0" fontId="1" fillId="0" borderId="9" xfId="0" applyFont="1" applyBorder="1" applyAlignment="1" applyProtection="1">
      <alignment horizontal="left"/>
      <protection hidden="1"/>
    </xf>
    <xf numFmtId="44" fontId="4" fillId="0" borderId="4" xfId="0" applyNumberFormat="1" applyFont="1" applyBorder="1" applyAlignment="1" applyProtection="1">
      <alignment horizontal="center"/>
    </xf>
    <xf numFmtId="44" fontId="4" fillId="0" borderId="14" xfId="0" applyNumberFormat="1" applyFont="1" applyBorder="1" applyAlignment="1" applyProtection="1">
      <alignment horizontal="center"/>
    </xf>
    <xf numFmtId="0" fontId="0" fillId="0" borderId="6" xfId="0" applyBorder="1" applyAlignment="1" applyProtection="1">
      <alignment horizontal="left"/>
    </xf>
    <xf numFmtId="0" fontId="0" fillId="0" borderId="6" xfId="0" applyNumberFormat="1" applyBorder="1" applyAlignment="1" applyProtection="1">
      <alignment horizontal="left"/>
    </xf>
    <xf numFmtId="168" fontId="0" fillId="0" borderId="6" xfId="0" applyNumberFormat="1" applyBorder="1" applyAlignment="1" applyProtection="1">
      <alignment horizontal="center"/>
    </xf>
    <xf numFmtId="44" fontId="0" fillId="0" borderId="6" xfId="0" applyNumberFormat="1" applyBorder="1" applyAlignment="1" applyProtection="1">
      <alignment horizontal="center"/>
    </xf>
    <xf numFmtId="44" fontId="0" fillId="0" borderId="0" xfId="0" applyNumberFormat="1" applyAlignment="1" applyProtection="1">
      <alignment horizontal="center"/>
    </xf>
    <xf numFmtId="0" fontId="18" fillId="0" borderId="0" xfId="0" applyFont="1" applyAlignment="1" applyProtection="1">
      <alignment horizontal="center" vertical="center"/>
    </xf>
    <xf numFmtId="0" fontId="0" fillId="0" borderId="6" xfId="0" applyBorder="1" applyAlignment="1" applyProtection="1">
      <alignment horizontal="center"/>
      <protection locked="0"/>
    </xf>
    <xf numFmtId="168" fontId="4" fillId="0" borderId="4" xfId="0" applyNumberFormat="1" applyFont="1" applyBorder="1" applyAlignment="1" applyProtection="1">
      <alignment horizontal="center"/>
    </xf>
    <xf numFmtId="168" fontId="4" fillId="0" borderId="14" xfId="0" applyNumberFormat="1" applyFont="1" applyBorder="1" applyAlignment="1" applyProtection="1">
      <alignment horizontal="center"/>
    </xf>
    <xf numFmtId="0" fontId="4" fillId="6" borderId="0" xfId="0" applyFont="1" applyFill="1" applyAlignment="1" applyProtection="1">
      <alignment horizontal="center"/>
    </xf>
    <xf numFmtId="168" fontId="0" fillId="0" borderId="0" xfId="0" applyNumberFormat="1" applyAlignment="1" applyProtection="1">
      <alignment horizontal="center"/>
    </xf>
    <xf numFmtId="0" fontId="4" fillId="6" borderId="0" xfId="0" applyFont="1" applyFill="1" applyAlignment="1">
      <alignment horizontal="center"/>
    </xf>
  </cellXfs>
  <cellStyles count="6">
    <cellStyle name="Currency" xfId="1" builtinId="4"/>
    <cellStyle name="Hyperlink" xfId="4" builtinId="8"/>
    <cellStyle name="Hyperlink 2" xfId="5" xr:uid="{00000000-0005-0000-0000-000002000000}"/>
    <cellStyle name="Normal" xfId="0" builtinId="0"/>
    <cellStyle name="Normal 2" xfId="3" xr:uid="{00000000-0005-0000-0000-000004000000}"/>
    <cellStyle name="Percent" xfId="2" builtinId="5"/>
  </cellStyles>
  <dxfs count="0"/>
  <tableStyles count="0" defaultTableStyle="TableStyleMedium9" defaultPivotStyle="PivotStyleLight16"/>
  <colors>
    <mruColors>
      <color rgb="FF339966"/>
      <color rgb="FFFFFF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212725</xdr:colOff>
      <xdr:row>2</xdr:row>
      <xdr:rowOff>15875</xdr:rowOff>
    </xdr:from>
    <xdr:to>
      <xdr:col>4</xdr:col>
      <xdr:colOff>810142</xdr:colOff>
      <xdr:row>10</xdr:row>
      <xdr:rowOff>155959</xdr:rowOff>
    </xdr:to>
    <xdr:pic>
      <xdr:nvPicPr>
        <xdr:cNvPr id="3" name="Picture 2" descr="TDOT 2011Shadow.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27100" y="333375"/>
          <a:ext cx="4216917" cy="1410084"/>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9525</xdr:rowOff>
    </xdr:from>
    <xdr:to>
      <xdr:col>1</xdr:col>
      <xdr:colOff>447818</xdr:colOff>
      <xdr:row>3</xdr:row>
      <xdr:rowOff>28575</xdr:rowOff>
    </xdr:to>
    <xdr:pic>
      <xdr:nvPicPr>
        <xdr:cNvPr id="16393" name="Picture 2" descr="TDOT 2011Shadow.png">
          <a:extLst>
            <a:ext uri="{FF2B5EF4-FFF2-40B4-BE49-F238E27FC236}">
              <a16:creationId xmlns:a16="http://schemas.microsoft.com/office/drawing/2014/main" id="{00000000-0008-0000-0100-000009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1" y="9525"/>
          <a:ext cx="245759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0</xdr:rowOff>
    </xdr:from>
    <xdr:to>
      <xdr:col>1</xdr:col>
      <xdr:colOff>866775</xdr:colOff>
      <xdr:row>0</xdr:row>
      <xdr:rowOff>0</xdr:rowOff>
    </xdr:to>
    <xdr:pic>
      <xdr:nvPicPr>
        <xdr:cNvPr id="5206" name="Picture 1" descr="New TDOT Logo">
          <a:extLst>
            <a:ext uri="{FF2B5EF4-FFF2-40B4-BE49-F238E27FC236}">
              <a16:creationId xmlns:a16="http://schemas.microsoft.com/office/drawing/2014/main" id="{00000000-0008-0000-0200-00005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981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0</xdr:row>
      <xdr:rowOff>0</xdr:rowOff>
    </xdr:from>
    <xdr:to>
      <xdr:col>1</xdr:col>
      <xdr:colOff>866775</xdr:colOff>
      <xdr:row>0</xdr:row>
      <xdr:rowOff>0</xdr:rowOff>
    </xdr:to>
    <xdr:pic>
      <xdr:nvPicPr>
        <xdr:cNvPr id="5207" name="Picture 3" descr="New TDOT Logo">
          <a:extLst>
            <a:ext uri="{FF2B5EF4-FFF2-40B4-BE49-F238E27FC236}">
              <a16:creationId xmlns:a16="http://schemas.microsoft.com/office/drawing/2014/main" id="{00000000-0008-0000-0200-00005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981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19050</xdr:rowOff>
    </xdr:from>
    <xdr:to>
      <xdr:col>3</xdr:col>
      <xdr:colOff>171451</xdr:colOff>
      <xdr:row>3</xdr:row>
      <xdr:rowOff>142875</xdr:rowOff>
    </xdr:to>
    <xdr:pic>
      <xdr:nvPicPr>
        <xdr:cNvPr id="5208" name="Picture 5" descr="TDOT 2011Shadow.png">
          <a:extLst>
            <a:ext uri="{FF2B5EF4-FFF2-40B4-BE49-F238E27FC236}">
              <a16:creationId xmlns:a16="http://schemas.microsoft.com/office/drawing/2014/main" id="{00000000-0008-0000-0200-0000581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9050"/>
          <a:ext cx="1990726"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74</xdr:row>
      <xdr:rowOff>0</xdr:rowOff>
    </xdr:from>
    <xdr:to>
      <xdr:col>3</xdr:col>
      <xdr:colOff>512267</xdr:colOff>
      <xdr:row>76</xdr:row>
      <xdr:rowOff>8457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a:stretch>
          <a:fillRect/>
        </a:stretch>
      </xdr:blipFill>
      <xdr:spPr>
        <a:xfrm>
          <a:off x="180975" y="12801600"/>
          <a:ext cx="2341067" cy="8657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374721</xdr:colOff>
      <xdr:row>3</xdr:row>
      <xdr:rowOff>114300</xdr:rowOff>
    </xdr:to>
    <xdr:pic>
      <xdr:nvPicPr>
        <xdr:cNvPr id="3099" name="Picture 2" descr="TDOT 2011Shadow.png">
          <a:extLst>
            <a:ext uri="{FF2B5EF4-FFF2-40B4-BE49-F238E27FC236}">
              <a16:creationId xmlns:a16="http://schemas.microsoft.com/office/drawing/2014/main" id="{00000000-0008-0000-0300-00001B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725"/>
          <a:ext cx="171774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12</xdr:row>
          <xdr:rowOff>152400</xdr:rowOff>
        </xdr:from>
        <xdr:to>
          <xdr:col>2</xdr:col>
          <xdr:colOff>95250</xdr:colOff>
          <xdr:row>14</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152400</xdr:rowOff>
        </xdr:from>
        <xdr:to>
          <xdr:col>4</xdr:col>
          <xdr:colOff>76200</xdr:colOff>
          <xdr:row>14</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12</xdr:row>
          <xdr:rowOff>152400</xdr:rowOff>
        </xdr:from>
        <xdr:to>
          <xdr:col>6</xdr:col>
          <xdr:colOff>66675</xdr:colOff>
          <xdr:row>14</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12</xdr:row>
          <xdr:rowOff>152400</xdr:rowOff>
        </xdr:from>
        <xdr:to>
          <xdr:col>8</xdr:col>
          <xdr:colOff>57150</xdr:colOff>
          <xdr:row>14</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12</xdr:row>
          <xdr:rowOff>152400</xdr:rowOff>
        </xdr:from>
        <xdr:to>
          <xdr:col>10</xdr:col>
          <xdr:colOff>47625</xdr:colOff>
          <xdr:row>14</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57150</xdr:rowOff>
        </xdr:from>
        <xdr:to>
          <xdr:col>2</xdr:col>
          <xdr:colOff>85725</xdr:colOff>
          <xdr:row>16</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57150</xdr:rowOff>
        </xdr:from>
        <xdr:to>
          <xdr:col>4</xdr:col>
          <xdr:colOff>76200</xdr:colOff>
          <xdr:row>16</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14</xdr:row>
          <xdr:rowOff>57150</xdr:rowOff>
        </xdr:from>
        <xdr:to>
          <xdr:col>6</xdr:col>
          <xdr:colOff>66675</xdr:colOff>
          <xdr:row>16</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57"/>
  </sheetPr>
  <dimension ref="A1:F64"/>
  <sheetViews>
    <sheetView showGridLines="0" tabSelected="1" topLeftCell="A19" zoomScaleNormal="100" zoomScaleSheetLayoutView="100" workbookViewId="0">
      <selection activeCell="C19" sqref="C19:E19"/>
    </sheetView>
  </sheetViews>
  <sheetFormatPr defaultColWidth="9.140625" defaultRowHeight="12.75" x14ac:dyDescent="0.2"/>
  <cols>
    <col min="1" max="1" width="10.7109375" style="6" customWidth="1"/>
    <col min="2" max="2" width="18.7109375" style="6" customWidth="1"/>
    <col min="3" max="3" width="24.7109375" style="6" customWidth="1"/>
    <col min="4" max="4" width="10.7109375" style="6" customWidth="1"/>
    <col min="5" max="5" width="14.7109375" style="6" customWidth="1"/>
    <col min="6" max="6" width="10.7109375" style="6" customWidth="1"/>
    <col min="7" max="16384" width="9.140625" style="6"/>
  </cols>
  <sheetData>
    <row r="1" spans="1:6" x14ac:dyDescent="0.2">
      <c r="A1" s="205"/>
      <c r="B1" s="205"/>
      <c r="C1" s="205"/>
      <c r="D1" s="205"/>
      <c r="E1" s="205"/>
      <c r="F1" s="205"/>
    </row>
    <row r="2" spans="1:6" x14ac:dyDescent="0.2">
      <c r="A2" s="205"/>
      <c r="B2" s="205"/>
      <c r="C2" s="205"/>
      <c r="D2" s="205"/>
      <c r="E2" s="205"/>
      <c r="F2" s="205"/>
    </row>
    <row r="3" spans="1:6" x14ac:dyDescent="0.2">
      <c r="A3" s="205"/>
      <c r="B3" s="205"/>
      <c r="C3" s="205"/>
      <c r="D3" s="205"/>
      <c r="E3" s="205"/>
      <c r="F3" s="205"/>
    </row>
    <row r="4" spans="1:6" x14ac:dyDescent="0.2">
      <c r="A4" s="205"/>
      <c r="B4" s="205"/>
      <c r="C4" s="205"/>
      <c r="D4" s="205"/>
      <c r="E4" s="205"/>
      <c r="F4" s="205"/>
    </row>
    <row r="5" spans="1:6" x14ac:dyDescent="0.2">
      <c r="A5" s="205"/>
      <c r="B5" s="205"/>
      <c r="C5" s="205"/>
      <c r="D5" s="205"/>
      <c r="E5" s="205"/>
      <c r="F5" s="205"/>
    </row>
    <row r="6" spans="1:6" x14ac:dyDescent="0.2">
      <c r="A6" s="205"/>
      <c r="B6" s="205"/>
      <c r="C6" s="205"/>
      <c r="D6" s="205"/>
      <c r="E6" s="205"/>
      <c r="F6" s="205"/>
    </row>
    <row r="7" spans="1:6" x14ac:dyDescent="0.2">
      <c r="A7" s="205"/>
      <c r="B7" s="205"/>
      <c r="C7" s="205"/>
      <c r="D7" s="205"/>
      <c r="E7" s="205"/>
      <c r="F7" s="205"/>
    </row>
    <row r="8" spans="1:6" x14ac:dyDescent="0.2">
      <c r="A8" s="205"/>
      <c r="B8" s="205"/>
      <c r="C8" s="205"/>
      <c r="D8" s="205"/>
      <c r="E8" s="205"/>
      <c r="F8" s="205"/>
    </row>
    <row r="9" spans="1:6" x14ac:dyDescent="0.2">
      <c r="A9" s="205"/>
      <c r="B9" s="205"/>
      <c r="C9" s="205"/>
      <c r="D9" s="205"/>
      <c r="E9" s="205"/>
      <c r="F9" s="205"/>
    </row>
    <row r="10" spans="1:6" x14ac:dyDescent="0.2">
      <c r="A10" s="205"/>
      <c r="B10" s="205"/>
      <c r="C10" s="205"/>
      <c r="D10" s="205"/>
      <c r="E10" s="205"/>
      <c r="F10" s="205"/>
    </row>
    <row r="11" spans="1:6" x14ac:dyDescent="0.2">
      <c r="A11" s="205"/>
      <c r="B11" s="205"/>
      <c r="C11" s="205"/>
      <c r="D11" s="205"/>
      <c r="E11" s="205"/>
      <c r="F11" s="205"/>
    </row>
    <row r="12" spans="1:6" x14ac:dyDescent="0.2">
      <c r="A12" s="205"/>
      <c r="B12" s="205"/>
      <c r="C12" s="205"/>
      <c r="D12" s="205"/>
      <c r="E12" s="205"/>
      <c r="F12" s="205"/>
    </row>
    <row r="13" spans="1:6" x14ac:dyDescent="0.2">
      <c r="A13" s="205"/>
      <c r="B13" s="205"/>
      <c r="C13" s="205"/>
      <c r="D13" s="205"/>
      <c r="E13" s="205"/>
      <c r="F13" s="205"/>
    </row>
    <row r="14" spans="1:6" ht="60" customHeight="1" x14ac:dyDescent="0.2">
      <c r="A14" s="380" t="s">
        <v>133</v>
      </c>
      <c r="B14" s="380"/>
      <c r="C14" s="380"/>
      <c r="D14" s="380"/>
      <c r="E14" s="380"/>
      <c r="F14" s="380"/>
    </row>
    <row r="15" spans="1:6" ht="15" customHeight="1" x14ac:dyDescent="0.2">
      <c r="A15" s="206"/>
      <c r="B15" s="206"/>
      <c r="C15" s="206"/>
      <c r="D15" s="206"/>
      <c r="E15" s="206"/>
      <c r="F15" s="205"/>
    </row>
    <row r="16" spans="1:6" ht="15" customHeight="1" thickBot="1" x14ac:dyDescent="0.25">
      <c r="A16" s="205"/>
      <c r="B16" s="205"/>
      <c r="C16" s="205"/>
      <c r="D16" s="205"/>
      <c r="E16" s="205"/>
      <c r="F16" s="205"/>
    </row>
    <row r="17" spans="1:6" s="57" customFormat="1" ht="15" customHeight="1" thickBot="1" x14ac:dyDescent="0.25">
      <c r="A17" s="207"/>
      <c r="B17" s="383" t="s">
        <v>134</v>
      </c>
      <c r="C17" s="384"/>
      <c r="D17" s="384"/>
      <c r="E17" s="385"/>
      <c r="F17" s="207"/>
    </row>
    <row r="18" spans="1:6" s="57" customFormat="1" ht="6" customHeight="1" x14ac:dyDescent="0.2">
      <c r="A18" s="207"/>
      <c r="B18" s="108"/>
      <c r="C18" s="207"/>
      <c r="D18" s="207"/>
      <c r="E18" s="207"/>
      <c r="F18" s="207"/>
    </row>
    <row r="19" spans="1:6" s="57" customFormat="1" ht="15" customHeight="1" x14ac:dyDescent="0.2">
      <c r="A19" s="207"/>
      <c r="B19" s="108" t="s">
        <v>2</v>
      </c>
      <c r="C19" s="381"/>
      <c r="D19" s="381"/>
      <c r="E19" s="381"/>
      <c r="F19" s="207"/>
    </row>
    <row r="20" spans="1:6" s="57" customFormat="1" ht="6" customHeight="1" x14ac:dyDescent="0.2">
      <c r="A20" s="207"/>
      <c r="B20" s="108"/>
      <c r="C20" s="208"/>
      <c r="D20" s="208"/>
      <c r="E20" s="207"/>
      <c r="F20" s="207"/>
    </row>
    <row r="21" spans="1:6" s="57" customFormat="1" ht="15" customHeight="1" x14ac:dyDescent="0.2">
      <c r="A21" s="207"/>
      <c r="B21" s="108" t="s">
        <v>135</v>
      </c>
      <c r="C21" s="382"/>
      <c r="D21" s="382"/>
      <c r="E21" s="382"/>
      <c r="F21" s="207"/>
    </row>
    <row r="22" spans="1:6" s="57" customFormat="1" ht="6" customHeight="1" x14ac:dyDescent="0.2">
      <c r="A22" s="207"/>
      <c r="B22" s="108"/>
      <c r="C22" s="209"/>
      <c r="D22" s="209"/>
      <c r="E22" s="209"/>
      <c r="F22" s="207"/>
    </row>
    <row r="23" spans="1:6" s="57" customFormat="1" ht="15" customHeight="1" x14ac:dyDescent="0.2">
      <c r="A23" s="207"/>
      <c r="B23" s="108" t="s">
        <v>55</v>
      </c>
      <c r="C23" s="153"/>
      <c r="D23" s="210" t="s">
        <v>144</v>
      </c>
      <c r="E23" s="154"/>
      <c r="F23" s="207"/>
    </row>
    <row r="24" spans="1:6" s="57" customFormat="1" ht="6" customHeight="1" x14ac:dyDescent="0.2">
      <c r="A24" s="207"/>
      <c r="B24" s="108"/>
      <c r="C24" s="208"/>
      <c r="D24" s="208"/>
      <c r="E24" s="207"/>
      <c r="F24" s="207"/>
    </row>
    <row r="25" spans="1:6" s="57" customFormat="1" ht="15" customHeight="1" x14ac:dyDescent="0.2">
      <c r="A25" s="207"/>
      <c r="B25" s="108" t="s">
        <v>3</v>
      </c>
      <c r="C25" s="252"/>
      <c r="D25" s="210" t="s">
        <v>197</v>
      </c>
      <c r="E25" s="254"/>
      <c r="F25" s="207"/>
    </row>
    <row r="26" spans="1:6" s="57" customFormat="1" ht="6" customHeight="1" x14ac:dyDescent="0.2">
      <c r="A26" s="207"/>
      <c r="B26" s="108"/>
      <c r="C26" s="208"/>
      <c r="D26" s="208"/>
      <c r="E26" s="207"/>
      <c r="F26" s="207"/>
    </row>
    <row r="27" spans="1:6" s="57" customFormat="1" ht="15" customHeight="1" x14ac:dyDescent="0.2">
      <c r="A27" s="207"/>
      <c r="B27" s="108" t="s">
        <v>136</v>
      </c>
      <c r="C27" s="382"/>
      <c r="D27" s="382"/>
      <c r="E27" s="382"/>
      <c r="F27" s="207"/>
    </row>
    <row r="28" spans="1:6" s="57" customFormat="1" ht="6" customHeight="1" x14ac:dyDescent="0.2">
      <c r="A28" s="207"/>
      <c r="B28" s="207"/>
      <c r="C28" s="207"/>
      <c r="D28" s="207"/>
      <c r="E28" s="207"/>
      <c r="F28" s="207"/>
    </row>
    <row r="29" spans="1:6" s="57" customFormat="1" ht="15" customHeight="1" x14ac:dyDescent="0.2">
      <c r="A29" s="207"/>
      <c r="B29" s="108" t="s">
        <v>59</v>
      </c>
      <c r="C29" s="386"/>
      <c r="D29" s="382"/>
      <c r="E29" s="382"/>
      <c r="F29" s="207"/>
    </row>
    <row r="30" spans="1:6" s="57" customFormat="1" ht="15" customHeight="1" thickBot="1" x14ac:dyDescent="0.25">
      <c r="A30" s="207"/>
      <c r="B30" s="207"/>
      <c r="C30" s="207"/>
      <c r="D30" s="207"/>
      <c r="E30" s="207"/>
      <c r="F30" s="207"/>
    </row>
    <row r="31" spans="1:6" s="57" customFormat="1" ht="15" customHeight="1" thickBot="1" x14ac:dyDescent="0.25">
      <c r="A31" s="207"/>
      <c r="B31" s="383" t="s">
        <v>141</v>
      </c>
      <c r="C31" s="384"/>
      <c r="D31" s="384"/>
      <c r="E31" s="385"/>
      <c r="F31" s="207"/>
    </row>
    <row r="32" spans="1:6" s="57" customFormat="1" ht="6" customHeight="1" x14ac:dyDescent="0.2">
      <c r="A32" s="207"/>
      <c r="B32" s="108"/>
      <c r="C32" s="207"/>
      <c r="D32" s="207"/>
      <c r="E32" s="207"/>
      <c r="F32" s="207"/>
    </row>
    <row r="33" spans="1:6" s="57" customFormat="1" ht="15" customHeight="1" x14ac:dyDescent="0.2">
      <c r="A33" s="207"/>
      <c r="B33" s="108" t="s">
        <v>142</v>
      </c>
      <c r="C33" s="382"/>
      <c r="D33" s="382"/>
      <c r="E33" s="382"/>
      <c r="F33" s="207"/>
    </row>
    <row r="34" spans="1:6" s="57" customFormat="1" ht="6" customHeight="1" x14ac:dyDescent="0.2">
      <c r="A34" s="207"/>
      <c r="B34" s="108"/>
      <c r="C34" s="208"/>
      <c r="D34" s="208"/>
      <c r="E34" s="207"/>
      <c r="F34" s="207"/>
    </row>
    <row r="35" spans="1:6" s="57" customFormat="1" ht="15" customHeight="1" x14ac:dyDescent="0.2">
      <c r="A35" s="207"/>
      <c r="B35" s="108" t="s">
        <v>143</v>
      </c>
      <c r="C35" s="382"/>
      <c r="D35" s="382"/>
      <c r="E35" s="382"/>
      <c r="F35" s="207"/>
    </row>
    <row r="36" spans="1:6" s="57" customFormat="1" ht="6" customHeight="1" x14ac:dyDescent="0.2">
      <c r="A36" s="207"/>
      <c r="B36" s="108"/>
      <c r="C36" s="209"/>
      <c r="D36" s="210"/>
      <c r="E36" s="207"/>
      <c r="F36" s="207"/>
    </row>
    <row r="37" spans="1:6" s="57" customFormat="1" ht="15" customHeight="1" x14ac:dyDescent="0.2">
      <c r="A37" s="207"/>
      <c r="B37" s="108" t="s">
        <v>55</v>
      </c>
      <c r="C37" s="153"/>
      <c r="D37" s="210" t="s">
        <v>144</v>
      </c>
      <c r="E37" s="154"/>
      <c r="F37" s="207"/>
    </row>
    <row r="38" spans="1:6" s="57" customFormat="1" ht="6" customHeight="1" x14ac:dyDescent="0.2">
      <c r="A38" s="207"/>
      <c r="B38" s="108"/>
      <c r="C38" s="208"/>
      <c r="D38" s="208"/>
      <c r="E38" s="207"/>
      <c r="F38" s="207"/>
    </row>
    <row r="39" spans="1:6" s="57" customFormat="1" ht="15" customHeight="1" x14ac:dyDescent="0.2">
      <c r="A39" s="207"/>
      <c r="B39" s="108" t="s">
        <v>3</v>
      </c>
      <c r="C39" s="252"/>
      <c r="D39" s="210" t="s">
        <v>197</v>
      </c>
      <c r="E39" s="254"/>
      <c r="F39" s="207"/>
    </row>
    <row r="40" spans="1:6" s="57" customFormat="1" ht="6" customHeight="1" x14ac:dyDescent="0.2">
      <c r="A40" s="207"/>
      <c r="B40" s="108"/>
      <c r="C40" s="208"/>
      <c r="D40" s="208"/>
      <c r="E40" s="207"/>
      <c r="F40" s="207"/>
    </row>
    <row r="41" spans="1:6" s="57" customFormat="1" ht="15" customHeight="1" x14ac:dyDescent="0.2">
      <c r="A41" s="207"/>
      <c r="B41" s="108" t="s">
        <v>136</v>
      </c>
      <c r="C41" s="382"/>
      <c r="D41" s="382"/>
      <c r="E41" s="382"/>
      <c r="F41" s="207"/>
    </row>
    <row r="42" spans="1:6" s="57" customFormat="1" ht="6" customHeight="1" x14ac:dyDescent="0.2">
      <c r="A42" s="207"/>
      <c r="B42" s="207"/>
      <c r="C42" s="207"/>
      <c r="D42" s="207"/>
      <c r="E42" s="207"/>
      <c r="F42" s="207"/>
    </row>
    <row r="43" spans="1:6" s="57" customFormat="1" ht="15" customHeight="1" x14ac:dyDescent="0.2">
      <c r="A43" s="207"/>
      <c r="B43" s="108" t="s">
        <v>59</v>
      </c>
      <c r="C43" s="386"/>
      <c r="D43" s="382"/>
      <c r="E43" s="382"/>
      <c r="F43" s="207"/>
    </row>
    <row r="44" spans="1:6" s="57" customFormat="1" ht="15" customHeight="1" thickBot="1" x14ac:dyDescent="0.25">
      <c r="A44" s="207"/>
      <c r="B44" s="207"/>
      <c r="C44" s="207"/>
      <c r="D44" s="207"/>
      <c r="E44" s="207"/>
      <c r="F44" s="207"/>
    </row>
    <row r="45" spans="1:6" s="57" customFormat="1" ht="15" customHeight="1" thickBot="1" x14ac:dyDescent="0.25">
      <c r="A45" s="207"/>
      <c r="B45" s="383" t="s">
        <v>137</v>
      </c>
      <c r="C45" s="384"/>
      <c r="D45" s="384"/>
      <c r="E45" s="385"/>
      <c r="F45" s="207"/>
    </row>
    <row r="46" spans="1:6" s="57" customFormat="1" ht="6" customHeight="1" x14ac:dyDescent="0.2">
      <c r="A46" s="207"/>
      <c r="B46" s="108"/>
      <c r="C46" s="207"/>
      <c r="D46" s="207"/>
      <c r="E46" s="207"/>
      <c r="F46" s="207"/>
    </row>
    <row r="47" spans="1:6" s="57" customFormat="1" ht="15" customHeight="1" x14ac:dyDescent="0.2">
      <c r="A47" s="207"/>
      <c r="B47" s="108" t="s">
        <v>138</v>
      </c>
      <c r="C47" s="382"/>
      <c r="D47" s="382"/>
      <c r="E47" s="382"/>
      <c r="F47" s="207"/>
    </row>
    <row r="48" spans="1:6" s="57" customFormat="1" ht="6" customHeight="1" x14ac:dyDescent="0.2">
      <c r="A48" s="207"/>
      <c r="B48" s="108"/>
      <c r="C48" s="208"/>
      <c r="D48" s="208"/>
      <c r="E48" s="207"/>
      <c r="F48" s="207"/>
    </row>
    <row r="49" spans="1:6" s="57" customFormat="1" ht="15" customHeight="1" x14ac:dyDescent="0.2">
      <c r="A49" s="207"/>
      <c r="B49" s="108" t="s">
        <v>139</v>
      </c>
      <c r="C49" s="382"/>
      <c r="D49" s="382"/>
      <c r="E49" s="382"/>
      <c r="F49" s="207"/>
    </row>
    <row r="50" spans="1:6" s="57" customFormat="1" ht="6" customHeight="1" x14ac:dyDescent="0.2">
      <c r="A50" s="207"/>
      <c r="B50" s="108"/>
      <c r="C50" s="208"/>
      <c r="D50" s="208"/>
      <c r="E50" s="207"/>
      <c r="F50" s="207"/>
    </row>
    <row r="51" spans="1:6" s="57" customFormat="1" ht="15" customHeight="1" x14ac:dyDescent="0.2">
      <c r="A51" s="207"/>
      <c r="B51" s="108" t="s">
        <v>140</v>
      </c>
      <c r="C51" s="382"/>
      <c r="D51" s="382"/>
      <c r="E51" s="382"/>
      <c r="F51" s="207"/>
    </row>
    <row r="52" spans="1:6" s="57" customFormat="1" ht="6" customHeight="1" x14ac:dyDescent="0.2">
      <c r="A52" s="207"/>
      <c r="B52" s="108"/>
      <c r="C52" s="208"/>
      <c r="D52" s="208"/>
      <c r="E52" s="207"/>
      <c r="F52" s="207"/>
    </row>
    <row r="53" spans="1:6" s="57" customFormat="1" ht="15" customHeight="1" x14ac:dyDescent="0.2">
      <c r="A53" s="207"/>
      <c r="B53" s="108" t="s">
        <v>94</v>
      </c>
      <c r="C53" s="382"/>
      <c r="D53" s="382"/>
      <c r="E53" s="382"/>
      <c r="F53" s="207"/>
    </row>
    <row r="54" spans="1:6" ht="6" customHeight="1" x14ac:dyDescent="0.2">
      <c r="A54" s="205"/>
      <c r="B54" s="205"/>
      <c r="C54" s="205"/>
      <c r="D54" s="205"/>
      <c r="E54" s="205"/>
      <c r="F54" s="205"/>
    </row>
    <row r="55" spans="1:6" ht="15" customHeight="1" x14ac:dyDescent="0.2">
      <c r="A55" s="205"/>
      <c r="B55" s="157" t="s">
        <v>195</v>
      </c>
      <c r="C55" s="298"/>
      <c r="D55" s="205"/>
      <c r="E55" s="205"/>
      <c r="F55" s="205"/>
    </row>
    <row r="56" spans="1:6" ht="15" customHeight="1" x14ac:dyDescent="0.2">
      <c r="A56" s="205"/>
      <c r="B56" s="205"/>
      <c r="C56" s="205"/>
      <c r="D56" s="205"/>
      <c r="E56" s="205"/>
      <c r="F56" s="205"/>
    </row>
    <row r="57" spans="1:6" ht="15" customHeight="1" x14ac:dyDescent="0.2">
      <c r="A57" s="205"/>
      <c r="B57" s="205"/>
      <c r="C57" s="205"/>
      <c r="D57" s="205"/>
      <c r="E57" s="205"/>
      <c r="F57" s="205"/>
    </row>
    <row r="58" spans="1:6" ht="15" customHeight="1" x14ac:dyDescent="0.2">
      <c r="A58" s="205"/>
      <c r="B58" s="205"/>
      <c r="C58" s="205"/>
      <c r="D58" s="205"/>
      <c r="E58" s="205"/>
      <c r="F58" s="205"/>
    </row>
    <row r="59" spans="1:6" ht="15" customHeight="1" x14ac:dyDescent="0.2">
      <c r="A59" s="205"/>
      <c r="B59" s="205"/>
      <c r="C59" s="205"/>
      <c r="D59" s="205"/>
      <c r="E59" s="205"/>
      <c r="F59" s="205"/>
    </row>
    <row r="60" spans="1:6" ht="15" customHeight="1" x14ac:dyDescent="0.2">
      <c r="A60" s="387" t="s">
        <v>257</v>
      </c>
      <c r="B60" s="387"/>
      <c r="C60" s="387"/>
      <c r="D60" s="387"/>
      <c r="E60" s="387"/>
      <c r="F60" s="387"/>
    </row>
    <row r="61" spans="1:6" x14ac:dyDescent="0.2">
      <c r="A61" s="205"/>
      <c r="B61" s="205"/>
      <c r="C61" s="205"/>
      <c r="D61" s="205"/>
      <c r="E61" s="205"/>
      <c r="F61" s="205"/>
    </row>
    <row r="62" spans="1:6" x14ac:dyDescent="0.2">
      <c r="A62" s="205"/>
      <c r="B62" s="205"/>
      <c r="C62" s="205"/>
      <c r="D62" s="205"/>
      <c r="E62" s="205"/>
      <c r="F62" s="211"/>
    </row>
    <row r="63" spans="1:6" x14ac:dyDescent="0.2">
      <c r="A63" s="211"/>
      <c r="B63" s="211"/>
      <c r="C63" s="211"/>
      <c r="D63" s="211"/>
      <c r="E63" s="211"/>
      <c r="F63" s="211"/>
    </row>
    <row r="64" spans="1:6" x14ac:dyDescent="0.2">
      <c r="A64" s="211"/>
      <c r="B64" s="211"/>
      <c r="C64" s="211"/>
      <c r="D64" s="211"/>
      <c r="E64" s="211"/>
      <c r="F64" s="211"/>
    </row>
  </sheetData>
  <sheetProtection algorithmName="SHA-512" hashValue="n0ymop2FPK5gCeMCM2XDptbQoI0R5e6K7eBDi0PDwrPcla4V5sWmU+8iRDFhXNuhzUxsDCqY1nXiHJTGgjRbzQ==" saltValue="4RBRgLmEEvxIk5X5WVzAMw==" spinCount="100000" sheet="1" selectLockedCells="1"/>
  <mergeCells count="17">
    <mergeCell ref="A60:F60"/>
    <mergeCell ref="C43:E43"/>
    <mergeCell ref="C47:E47"/>
    <mergeCell ref="C49:E49"/>
    <mergeCell ref="C51:E51"/>
    <mergeCell ref="C53:E53"/>
    <mergeCell ref="B45:E45"/>
    <mergeCell ref="C29:E29"/>
    <mergeCell ref="C35:E35"/>
    <mergeCell ref="C41:E41"/>
    <mergeCell ref="C33:E33"/>
    <mergeCell ref="B31:E31"/>
    <mergeCell ref="A14:F14"/>
    <mergeCell ref="C19:E19"/>
    <mergeCell ref="C21:E21"/>
    <mergeCell ref="B17:E17"/>
    <mergeCell ref="C27:E27"/>
  </mergeCells>
  <printOptions horizontalCentered="1"/>
  <pageMargins left="0.47" right="0.45" top="0.31" bottom="0.5" header="0.31" footer="0.5"/>
  <pageSetup scale="94" orientation="portrait" r:id="rId1"/>
  <headerFooter alignWithMargins="0"/>
  <rowBreaks count="1" manualBreakCount="1">
    <brk id="62" max="16383" man="1"/>
  </rowBreaks>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57"/>
    <pageSetUpPr fitToPage="1"/>
  </sheetPr>
  <dimension ref="A1:J96"/>
  <sheetViews>
    <sheetView zoomScaleNormal="100" zoomScalePageLayoutView="75" workbookViewId="0">
      <selection activeCell="B76" sqref="B76"/>
    </sheetView>
  </sheetViews>
  <sheetFormatPr defaultColWidth="9.140625" defaultRowHeight="12.75" x14ac:dyDescent="0.2"/>
  <cols>
    <col min="1" max="1" width="30.7109375" style="155" customWidth="1"/>
    <col min="2" max="2" width="12.7109375" style="155" customWidth="1"/>
    <col min="3" max="3" width="3.7109375" style="155" customWidth="1"/>
    <col min="4" max="4" width="12.7109375" style="155" customWidth="1"/>
    <col min="5" max="5" width="3.7109375" style="155" customWidth="1"/>
    <col min="6" max="6" width="18.7109375" style="155" customWidth="1"/>
    <col min="7" max="7" width="3.7109375" style="155" customWidth="1"/>
    <col min="8" max="8" width="12.7109375" style="155" customWidth="1"/>
    <col min="9" max="9" width="3.7109375" style="155" customWidth="1"/>
    <col min="10" max="10" width="18.7109375" style="155" customWidth="1"/>
    <col min="11" max="16384" width="9.140625" style="155"/>
  </cols>
  <sheetData>
    <row r="1" spans="1:10" s="158" customFormat="1" ht="36" customHeight="1" x14ac:dyDescent="0.2">
      <c r="A1" s="58"/>
      <c r="B1" s="390" t="s">
        <v>129</v>
      </c>
      <c r="C1" s="390"/>
      <c r="D1" s="390"/>
      <c r="E1" s="390"/>
      <c r="F1" s="390"/>
      <c r="G1" s="390"/>
      <c r="H1" s="390"/>
      <c r="I1" s="390"/>
      <c r="J1" s="390"/>
    </row>
    <row r="2" spans="1:10" s="158" customFormat="1" ht="24" customHeight="1" x14ac:dyDescent="0.2">
      <c r="A2" s="58"/>
      <c r="B2" s="390"/>
      <c r="C2" s="390"/>
      <c r="D2" s="390"/>
      <c r="E2" s="390"/>
      <c r="F2" s="390"/>
      <c r="G2" s="390"/>
      <c r="H2" s="390"/>
      <c r="I2" s="390"/>
      <c r="J2" s="390"/>
    </row>
    <row r="3" spans="1:10" s="158" customFormat="1" ht="6" customHeight="1" x14ac:dyDescent="0.2">
      <c r="A3" s="159"/>
      <c r="B3" s="159"/>
      <c r="C3" s="159"/>
      <c r="D3" s="159"/>
      <c r="E3" s="159"/>
      <c r="F3" s="159"/>
      <c r="G3" s="159"/>
      <c r="H3" s="58"/>
      <c r="I3" s="58"/>
      <c r="J3" s="58"/>
    </row>
    <row r="4" spans="1:10" s="158" customFormat="1" ht="15.75" customHeight="1" x14ac:dyDescent="0.2">
      <c r="A4" s="160" t="s">
        <v>93</v>
      </c>
      <c r="B4" s="394" t="str">
        <f>T('Title Sheet'!C49)</f>
        <v/>
      </c>
      <c r="C4" s="394"/>
      <c r="D4" s="161" t="str">
        <f>T('Title Sheet'!C51)</f>
        <v/>
      </c>
      <c r="E4" s="159"/>
      <c r="F4" s="393" t="s">
        <v>94</v>
      </c>
      <c r="G4" s="393"/>
      <c r="H4" s="394" t="str">
        <f>T('Title Sheet'!C53)</f>
        <v/>
      </c>
      <c r="I4" s="394"/>
      <c r="J4" s="394"/>
    </row>
    <row r="5" spans="1:10" s="158" customFormat="1" ht="4.5" customHeight="1" x14ac:dyDescent="0.2">
      <c r="A5" s="58"/>
      <c r="B5" s="58"/>
      <c r="C5" s="58"/>
      <c r="D5" s="58"/>
      <c r="E5" s="58"/>
      <c r="F5" s="58"/>
      <c r="G5" s="58"/>
      <c r="H5" s="58"/>
      <c r="I5" s="58"/>
      <c r="J5" s="58"/>
    </row>
    <row r="6" spans="1:10" s="158" customFormat="1" ht="15.75" customHeight="1" x14ac:dyDescent="0.2">
      <c r="A6" s="160" t="s">
        <v>57</v>
      </c>
      <c r="B6" s="58"/>
      <c r="C6" s="58"/>
      <c r="D6" s="143"/>
      <c r="E6" s="143"/>
      <c r="F6" s="160" t="s">
        <v>58</v>
      </c>
      <c r="G6" s="58"/>
      <c r="I6" s="58"/>
      <c r="J6" s="58"/>
    </row>
    <row r="7" spans="1:10" s="158" customFormat="1" ht="15.75" customHeight="1" x14ac:dyDescent="0.2">
      <c r="A7" s="394" t="str">
        <f>T('Title Sheet'!C19)</f>
        <v/>
      </c>
      <c r="B7" s="394"/>
      <c r="C7" s="394"/>
      <c r="D7" s="394"/>
      <c r="E7" s="159"/>
      <c r="F7" s="396" t="str">
        <f>T('Title Sheet'!C33)</f>
        <v/>
      </c>
      <c r="G7" s="396"/>
      <c r="H7" s="396"/>
      <c r="I7" s="396"/>
      <c r="J7" s="396"/>
    </row>
    <row r="8" spans="1:10" s="158" customFormat="1" ht="15.75" customHeight="1" x14ac:dyDescent="0.2">
      <c r="A8" s="395" t="str">
        <f>T('Title Sheet'!C21)</f>
        <v/>
      </c>
      <c r="B8" s="395"/>
      <c r="C8" s="395"/>
      <c r="D8" s="395"/>
      <c r="E8" s="159"/>
      <c r="F8" s="397" t="str">
        <f>T('Title Sheet'!C35)</f>
        <v/>
      </c>
      <c r="G8" s="397"/>
      <c r="H8" s="397"/>
      <c r="I8" s="397"/>
      <c r="J8" s="397"/>
    </row>
    <row r="9" spans="1:10" s="158" customFormat="1" ht="15.75" customHeight="1" x14ac:dyDescent="0.2">
      <c r="A9" s="163" t="str">
        <f>T('Title Sheet'!C23)</f>
        <v/>
      </c>
      <c r="B9" s="238"/>
      <c r="C9" s="398">
        <f>'Title Sheet'!E23</f>
        <v>0</v>
      </c>
      <c r="D9" s="398"/>
      <c r="E9" s="159"/>
      <c r="F9" s="164" t="str">
        <f>T('Title Sheet'!C37)</f>
        <v/>
      </c>
      <c r="G9" s="164"/>
      <c r="H9" s="164"/>
      <c r="I9" s="164"/>
      <c r="J9" s="237">
        <f>'Title Sheet'!E37</f>
        <v>0</v>
      </c>
    </row>
    <row r="10" spans="1:10" s="158" customFormat="1" ht="6" customHeight="1" x14ac:dyDescent="0.2">
      <c r="A10" s="58"/>
      <c r="B10" s="58"/>
      <c r="C10" s="58"/>
      <c r="D10" s="58"/>
      <c r="E10" s="159"/>
      <c r="F10" s="159"/>
      <c r="G10" s="159"/>
      <c r="H10" s="58"/>
      <c r="I10" s="58"/>
      <c r="J10" s="58"/>
    </row>
    <row r="11" spans="1:10" s="158" customFormat="1" ht="15" customHeight="1" thickBot="1" x14ac:dyDescent="0.25">
      <c r="A11" s="58"/>
      <c r="B11" s="58"/>
      <c r="C11" s="58"/>
      <c r="D11" s="58"/>
      <c r="E11" s="159"/>
      <c r="F11" s="159"/>
      <c r="G11" s="159"/>
      <c r="H11" s="58"/>
      <c r="I11" s="58"/>
      <c r="J11" s="58"/>
    </row>
    <row r="12" spans="1:10" s="158" customFormat="1" ht="18" customHeight="1" thickBot="1" x14ac:dyDescent="0.25">
      <c r="A12" s="391" t="s">
        <v>128</v>
      </c>
      <c r="B12" s="392"/>
      <c r="C12" s="392"/>
      <c r="D12" s="392"/>
      <c r="E12" s="392"/>
      <c r="F12" s="392"/>
      <c r="G12" s="392"/>
      <c r="H12" s="392"/>
      <c r="I12" s="392"/>
      <c r="J12" s="392"/>
    </row>
    <row r="13" spans="1:10" s="158" customFormat="1" ht="15" customHeight="1" thickBot="1" x14ac:dyDescent="0.25">
      <c r="A13" s="58"/>
      <c r="B13" s="58"/>
      <c r="C13" s="58"/>
      <c r="D13" s="58"/>
      <c r="E13" s="159"/>
      <c r="F13" s="159"/>
      <c r="G13" s="159"/>
      <c r="H13" s="58"/>
      <c r="I13" s="58"/>
      <c r="J13" s="58"/>
    </row>
    <row r="14" spans="1:10" s="158" customFormat="1" ht="15" customHeight="1" thickBot="1" x14ac:dyDescent="0.25">
      <c r="A14" s="165" t="s">
        <v>95</v>
      </c>
      <c r="B14" s="58"/>
      <c r="C14" s="166"/>
      <c r="D14" s="167" t="s">
        <v>78</v>
      </c>
      <c r="E14" s="58"/>
      <c r="F14" s="58"/>
      <c r="G14" s="168" t="s">
        <v>196</v>
      </c>
      <c r="H14" s="167" t="s">
        <v>191</v>
      </c>
      <c r="I14" s="58"/>
      <c r="J14" s="58"/>
    </row>
    <row r="15" spans="1:10" s="158" customFormat="1" ht="8.1" customHeight="1" x14ac:dyDescent="0.2">
      <c r="A15" s="169"/>
      <c r="B15" s="58"/>
      <c r="C15" s="58"/>
      <c r="D15" s="58"/>
      <c r="E15" s="169"/>
      <c r="F15" s="401"/>
      <c r="G15" s="401"/>
      <c r="H15" s="58"/>
      <c r="I15" s="58"/>
      <c r="J15" s="58"/>
    </row>
    <row r="16" spans="1:10" s="158" customFormat="1" ht="15" customHeight="1" x14ac:dyDescent="0.2">
      <c r="A16" s="146" t="s">
        <v>145</v>
      </c>
      <c r="B16" s="219"/>
      <c r="C16" s="33"/>
      <c r="D16" s="399" t="s">
        <v>155</v>
      </c>
      <c r="E16" s="399"/>
      <c r="F16" s="399"/>
      <c r="G16" s="213"/>
      <c r="H16" s="399" t="s">
        <v>156</v>
      </c>
      <c r="I16" s="399"/>
      <c r="J16" s="399"/>
    </row>
    <row r="17" spans="1:10" s="158" customFormat="1" ht="15" customHeight="1" x14ac:dyDescent="0.2">
      <c r="A17" s="169" t="s">
        <v>44</v>
      </c>
      <c r="B17" s="170" t="s">
        <v>45</v>
      </c>
      <c r="C17" s="169"/>
      <c r="D17" s="170" t="s">
        <v>46</v>
      </c>
      <c r="E17" s="171"/>
      <c r="F17" s="170" t="s">
        <v>32</v>
      </c>
      <c r="G17" s="169"/>
      <c r="H17" s="170" t="s">
        <v>46</v>
      </c>
      <c r="I17" s="169"/>
      <c r="J17" s="170" t="s">
        <v>32</v>
      </c>
    </row>
    <row r="18" spans="1:10" s="158" customFormat="1" ht="15" customHeight="1" x14ac:dyDescent="0.2">
      <c r="A18" s="172" t="s">
        <v>48</v>
      </c>
      <c r="B18" s="330">
        <v>0</v>
      </c>
      <c r="C18" s="174"/>
      <c r="D18" s="175"/>
      <c r="E18" s="58"/>
      <c r="F18" s="176">
        <f t="shared" ref="F18:F24" si="0">B18*D18</f>
        <v>0</v>
      </c>
      <c r="G18" s="177"/>
      <c r="H18" s="175"/>
      <c r="I18" s="159"/>
      <c r="J18" s="176">
        <f t="shared" ref="J18:J27" si="1">B18*H18</f>
        <v>0</v>
      </c>
    </row>
    <row r="19" spans="1:10" s="158" customFormat="1" ht="15" customHeight="1" x14ac:dyDescent="0.2">
      <c r="A19" s="172" t="s">
        <v>49</v>
      </c>
      <c r="B19" s="173">
        <v>0</v>
      </c>
      <c r="C19" s="174"/>
      <c r="D19" s="175"/>
      <c r="E19" s="58"/>
      <c r="F19" s="176">
        <f t="shared" si="0"/>
        <v>0</v>
      </c>
      <c r="G19" s="177"/>
      <c r="H19" s="175"/>
      <c r="I19" s="159"/>
      <c r="J19" s="176">
        <f t="shared" si="1"/>
        <v>0</v>
      </c>
    </row>
    <row r="20" spans="1:10" s="158" customFormat="1" ht="15" customHeight="1" x14ac:dyDescent="0.2">
      <c r="A20" s="172" t="s">
        <v>50</v>
      </c>
      <c r="B20" s="330">
        <v>0</v>
      </c>
      <c r="C20" s="174"/>
      <c r="D20" s="175"/>
      <c r="E20" s="58"/>
      <c r="F20" s="176">
        <f t="shared" si="0"/>
        <v>0</v>
      </c>
      <c r="G20" s="177"/>
      <c r="H20" s="175"/>
      <c r="I20" s="159"/>
      <c r="J20" s="176">
        <f t="shared" si="1"/>
        <v>0</v>
      </c>
    </row>
    <row r="21" spans="1:10" s="158" customFormat="1" ht="15" customHeight="1" x14ac:dyDescent="0.2">
      <c r="A21" s="172" t="s">
        <v>80</v>
      </c>
      <c r="B21" s="330">
        <v>0</v>
      </c>
      <c r="C21" s="174"/>
      <c r="D21" s="175"/>
      <c r="E21" s="58"/>
      <c r="F21" s="176">
        <f t="shared" si="0"/>
        <v>0</v>
      </c>
      <c r="G21" s="177"/>
      <c r="H21" s="175"/>
      <c r="I21" s="159"/>
      <c r="J21" s="176">
        <f t="shared" si="1"/>
        <v>0</v>
      </c>
    </row>
    <row r="22" spans="1:10" s="158" customFormat="1" ht="15" customHeight="1" x14ac:dyDescent="0.2">
      <c r="A22" s="172" t="s">
        <v>83</v>
      </c>
      <c r="B22" s="330">
        <v>0</v>
      </c>
      <c r="C22" s="174"/>
      <c r="D22" s="175"/>
      <c r="E22" s="58"/>
      <c r="F22" s="176">
        <f t="shared" si="0"/>
        <v>0</v>
      </c>
      <c r="G22" s="177"/>
      <c r="H22" s="175"/>
      <c r="I22" s="159"/>
      <c r="J22" s="176">
        <f t="shared" si="1"/>
        <v>0</v>
      </c>
    </row>
    <row r="23" spans="1:10" s="158" customFormat="1" ht="15" customHeight="1" x14ac:dyDescent="0.2">
      <c r="A23" s="172" t="s">
        <v>81</v>
      </c>
      <c r="B23" s="173">
        <v>0</v>
      </c>
      <c r="C23" s="174"/>
      <c r="D23" s="175"/>
      <c r="E23" s="58"/>
      <c r="F23" s="176">
        <f t="shared" si="0"/>
        <v>0</v>
      </c>
      <c r="G23" s="177"/>
      <c r="H23" s="175"/>
      <c r="I23" s="159"/>
      <c r="J23" s="176">
        <f t="shared" si="1"/>
        <v>0</v>
      </c>
    </row>
    <row r="24" spans="1:10" s="158" customFormat="1" ht="15" customHeight="1" x14ac:dyDescent="0.2">
      <c r="A24" s="172" t="s">
        <v>82</v>
      </c>
      <c r="B24" s="173">
        <v>0</v>
      </c>
      <c r="C24" s="174"/>
      <c r="D24" s="175"/>
      <c r="E24" s="58"/>
      <c r="F24" s="176">
        <f t="shared" si="0"/>
        <v>0</v>
      </c>
      <c r="G24" s="177"/>
      <c r="H24" s="175"/>
      <c r="I24" s="159"/>
      <c r="J24" s="176">
        <f t="shared" si="1"/>
        <v>0</v>
      </c>
    </row>
    <row r="25" spans="1:10" s="158" customFormat="1" ht="15" customHeight="1" x14ac:dyDescent="0.2">
      <c r="A25" s="172" t="s">
        <v>84</v>
      </c>
      <c r="B25" s="173">
        <v>0</v>
      </c>
      <c r="C25" s="174"/>
      <c r="D25" s="175"/>
      <c r="E25" s="58"/>
      <c r="F25" s="176">
        <f>B25*D25</f>
        <v>0</v>
      </c>
      <c r="G25" s="177"/>
      <c r="H25" s="175"/>
      <c r="I25" s="159"/>
      <c r="J25" s="176">
        <f t="shared" si="1"/>
        <v>0</v>
      </c>
    </row>
    <row r="26" spans="1:10" s="158" customFormat="1" ht="15" customHeight="1" x14ac:dyDescent="0.2">
      <c r="A26" s="179" t="s">
        <v>51</v>
      </c>
      <c r="B26" s="173">
        <v>0</v>
      </c>
      <c r="C26" s="174"/>
      <c r="D26" s="175"/>
      <c r="E26" s="58"/>
      <c r="F26" s="176">
        <f>B26*D26</f>
        <v>0</v>
      </c>
      <c r="G26" s="177"/>
      <c r="H26" s="175"/>
      <c r="I26" s="159"/>
      <c r="J26" s="176">
        <f t="shared" si="1"/>
        <v>0</v>
      </c>
    </row>
    <row r="27" spans="1:10" s="158" customFormat="1" ht="15" customHeight="1" x14ac:dyDescent="0.2">
      <c r="A27" s="180"/>
      <c r="B27" s="173">
        <v>0</v>
      </c>
      <c r="C27" s="174"/>
      <c r="D27" s="175"/>
      <c r="E27" s="58"/>
      <c r="F27" s="176">
        <f>B27*D27</f>
        <v>0</v>
      </c>
      <c r="G27" s="177"/>
      <c r="H27" s="175"/>
      <c r="I27" s="159"/>
      <c r="J27" s="176">
        <f t="shared" si="1"/>
        <v>0</v>
      </c>
    </row>
    <row r="28" spans="1:10" s="158" customFormat="1" ht="6" customHeight="1" thickBot="1" x14ac:dyDescent="0.25">
      <c r="A28" s="172"/>
      <c r="B28" s="174"/>
      <c r="C28" s="174"/>
      <c r="D28" s="159"/>
      <c r="E28" s="58"/>
      <c r="F28" s="178"/>
      <c r="G28" s="177"/>
      <c r="H28" s="159"/>
      <c r="I28" s="159"/>
      <c r="J28" s="178"/>
    </row>
    <row r="29" spans="1:10" s="158" customFormat="1" ht="15" customHeight="1" thickBot="1" x14ac:dyDescent="0.25">
      <c r="A29" s="400" t="s">
        <v>76</v>
      </c>
      <c r="B29" s="400"/>
      <c r="C29" s="165"/>
      <c r="D29" s="181">
        <f>SUM(D18:D27)</f>
        <v>0</v>
      </c>
      <c r="E29" s="159"/>
      <c r="F29" s="182">
        <f>SUM(F18:F27)</f>
        <v>0</v>
      </c>
      <c r="G29" s="183"/>
      <c r="H29" s="181">
        <f>SUM(H18:H27)</f>
        <v>0</v>
      </c>
      <c r="I29" s="58"/>
      <c r="J29" s="182">
        <f>SUM(J18:J27)</f>
        <v>0</v>
      </c>
    </row>
    <row r="30" spans="1:10" s="158" customFormat="1" ht="6" customHeight="1" x14ac:dyDescent="0.2">
      <c r="A30" s="58"/>
      <c r="B30" s="58"/>
      <c r="C30" s="58"/>
      <c r="D30" s="174"/>
      <c r="E30" s="58"/>
      <c r="F30" s="177"/>
      <c r="G30" s="177"/>
      <c r="H30" s="58"/>
      <c r="I30" s="58"/>
      <c r="J30" s="58"/>
    </row>
    <row r="31" spans="1:10" s="158" customFormat="1" ht="15" customHeight="1" x14ac:dyDescent="0.2">
      <c r="A31" s="184" t="s">
        <v>146</v>
      </c>
      <c r="B31" s="185"/>
      <c r="C31" s="112"/>
      <c r="D31" s="388"/>
      <c r="E31" s="388"/>
      <c r="F31" s="388"/>
      <c r="G31" s="112"/>
      <c r="H31" s="388"/>
      <c r="I31" s="388"/>
      <c r="J31" s="388"/>
    </row>
    <row r="32" spans="1:10" s="158" customFormat="1" ht="15" customHeight="1" x14ac:dyDescent="0.2">
      <c r="A32" s="97"/>
      <c r="B32" s="186" t="s">
        <v>54</v>
      </c>
      <c r="C32" s="112"/>
      <c r="D32" s="186" t="s">
        <v>52</v>
      </c>
      <c r="E32" s="112"/>
      <c r="F32" s="170" t="s">
        <v>32</v>
      </c>
      <c r="G32" s="112"/>
      <c r="H32" s="186" t="s">
        <v>52</v>
      </c>
      <c r="I32" s="106"/>
      <c r="J32" s="170" t="s">
        <v>32</v>
      </c>
    </row>
    <row r="33" spans="1:10" s="158" customFormat="1" ht="15" customHeight="1" x14ac:dyDescent="0.2">
      <c r="A33" s="172" t="s">
        <v>85</v>
      </c>
      <c r="B33" s="187">
        <v>0.67</v>
      </c>
      <c r="C33" s="156" t="s">
        <v>53</v>
      </c>
      <c r="D33" s="188"/>
      <c r="E33" s="156" t="s">
        <v>47</v>
      </c>
      <c r="F33" s="189">
        <f>B33*D33</f>
        <v>0</v>
      </c>
      <c r="G33" s="159"/>
      <c r="H33" s="175"/>
      <c r="I33" s="58"/>
      <c r="J33" s="189">
        <f>SUM(B33*H33)</f>
        <v>0</v>
      </c>
    </row>
    <row r="34" spans="1:10" s="158" customFormat="1" ht="15" customHeight="1" x14ac:dyDescent="0.2">
      <c r="A34" s="172" t="s">
        <v>86</v>
      </c>
      <c r="B34" s="187">
        <v>0</v>
      </c>
      <c r="C34" s="156" t="s">
        <v>53</v>
      </c>
      <c r="D34" s="175"/>
      <c r="E34" s="156" t="s">
        <v>47</v>
      </c>
      <c r="F34" s="189">
        <f>B34*D34</f>
        <v>0</v>
      </c>
      <c r="G34" s="159"/>
      <c r="H34" s="175"/>
      <c r="I34" s="58"/>
      <c r="J34" s="189">
        <f>SUM(B34*H34)</f>
        <v>0</v>
      </c>
    </row>
    <row r="35" spans="1:10" s="158" customFormat="1" ht="15" customHeight="1" x14ac:dyDescent="0.2">
      <c r="A35" s="172" t="s">
        <v>87</v>
      </c>
      <c r="B35" s="187">
        <v>0</v>
      </c>
      <c r="C35" s="156" t="s">
        <v>53</v>
      </c>
      <c r="D35" s="175"/>
      <c r="E35" s="156" t="s">
        <v>47</v>
      </c>
      <c r="F35" s="189">
        <f>B35*D35</f>
        <v>0</v>
      </c>
      <c r="G35" s="159"/>
      <c r="H35" s="175"/>
      <c r="I35" s="58"/>
      <c r="J35" s="189">
        <f>SUM(B35*H35)</f>
        <v>0</v>
      </c>
    </row>
    <row r="36" spans="1:10" s="158" customFormat="1" ht="15" customHeight="1" x14ac:dyDescent="0.2">
      <c r="A36" s="172" t="s">
        <v>88</v>
      </c>
      <c r="B36" s="404"/>
      <c r="C36" s="404"/>
      <c r="D36" s="404"/>
      <c r="E36" s="58"/>
      <c r="F36" s="190"/>
      <c r="G36" s="58"/>
      <c r="H36" s="58"/>
      <c r="I36" s="58"/>
      <c r="J36" s="191"/>
    </row>
    <row r="37" spans="1:10" s="158" customFormat="1" ht="15" customHeight="1" x14ac:dyDescent="0.2">
      <c r="A37" s="172" t="s">
        <v>89</v>
      </c>
      <c r="B37" s="405"/>
      <c r="C37" s="405"/>
      <c r="D37" s="405"/>
      <c r="E37" s="159"/>
      <c r="F37" s="192"/>
      <c r="G37" s="159"/>
      <c r="H37" s="58"/>
      <c r="I37" s="58"/>
      <c r="J37" s="191"/>
    </row>
    <row r="38" spans="1:10" s="158" customFormat="1" ht="15" customHeight="1" x14ac:dyDescent="0.2">
      <c r="A38" s="172" t="s">
        <v>89</v>
      </c>
      <c r="B38" s="403"/>
      <c r="C38" s="403"/>
      <c r="D38" s="403"/>
      <c r="E38" s="159"/>
      <c r="F38" s="191"/>
      <c r="G38" s="159"/>
      <c r="H38" s="58"/>
      <c r="I38" s="58"/>
      <c r="J38" s="191"/>
    </row>
    <row r="39" spans="1:10" s="158" customFormat="1" ht="6" customHeight="1" thickBot="1" x14ac:dyDescent="0.25">
      <c r="A39" s="160"/>
      <c r="B39" s="159"/>
      <c r="C39" s="159"/>
      <c r="D39" s="159"/>
      <c r="E39" s="159"/>
      <c r="F39" s="159"/>
      <c r="G39" s="159"/>
      <c r="H39" s="58"/>
      <c r="I39" s="58"/>
      <c r="J39" s="58"/>
    </row>
    <row r="40" spans="1:10" s="158" customFormat="1" ht="15" customHeight="1" thickBot="1" x14ac:dyDescent="0.25">
      <c r="A40" s="193" t="s">
        <v>77</v>
      </c>
      <c r="B40" s="58"/>
      <c r="C40" s="58"/>
      <c r="D40" s="58"/>
      <c r="E40" s="58"/>
      <c r="F40" s="194">
        <f>SUM(F33:F38)</f>
        <v>0</v>
      </c>
      <c r="G40" s="58"/>
      <c r="H40" s="58"/>
      <c r="I40" s="58"/>
      <c r="J40" s="194">
        <f>SUM(J33:J38)</f>
        <v>0</v>
      </c>
    </row>
    <row r="41" spans="1:10" s="158" customFormat="1" ht="6" customHeight="1" x14ac:dyDescent="0.2">
      <c r="A41" s="159"/>
      <c r="B41" s="159"/>
      <c r="C41" s="159"/>
      <c r="D41" s="159"/>
      <c r="E41" s="159"/>
      <c r="F41" s="159"/>
      <c r="G41" s="159"/>
      <c r="H41" s="58"/>
      <c r="I41" s="58"/>
      <c r="J41" s="58"/>
    </row>
    <row r="42" spans="1:10" s="158" customFormat="1" ht="15" customHeight="1" thickBot="1" x14ac:dyDescent="0.25">
      <c r="A42" s="389" t="s">
        <v>147</v>
      </c>
      <c r="B42" s="389"/>
      <c r="C42" s="108"/>
      <c r="D42" s="388"/>
      <c r="E42" s="388"/>
      <c r="F42" s="388"/>
      <c r="G42" s="108"/>
      <c r="H42" s="388"/>
      <c r="I42" s="388"/>
      <c r="J42" s="388"/>
    </row>
    <row r="43" spans="1:10" s="158" customFormat="1" ht="15" customHeight="1" thickBot="1" x14ac:dyDescent="0.25">
      <c r="A43" s="127" t="s">
        <v>90</v>
      </c>
      <c r="B43" s="127"/>
      <c r="C43" s="58"/>
      <c r="D43" s="195">
        <v>1.45</v>
      </c>
      <c r="E43" s="108"/>
      <c r="F43" s="196">
        <f>IF(C14="x",F29*D43,0)</f>
        <v>0</v>
      </c>
      <c r="G43" s="108"/>
      <c r="H43" s="195">
        <v>0</v>
      </c>
      <c r="I43" s="108"/>
      <c r="J43" s="197">
        <f>IF(C14="x",J29*H43,0)</f>
        <v>0</v>
      </c>
    </row>
    <row r="44" spans="1:10" s="158" customFormat="1" ht="6" customHeight="1" x14ac:dyDescent="0.2">
      <c r="A44" s="127"/>
      <c r="B44" s="127"/>
      <c r="C44" s="58"/>
      <c r="D44" s="199"/>
      <c r="E44" s="108"/>
      <c r="F44" s="200"/>
      <c r="G44" s="108"/>
      <c r="H44" s="199"/>
      <c r="I44" s="108"/>
      <c r="J44" s="198"/>
    </row>
    <row r="45" spans="1:10" s="158" customFormat="1" ht="15" customHeight="1" thickBot="1" x14ac:dyDescent="0.25">
      <c r="A45" s="388" t="s">
        <v>148</v>
      </c>
      <c r="B45" s="388"/>
      <c r="C45" s="108"/>
      <c r="D45" s="388"/>
      <c r="E45" s="388"/>
      <c r="F45" s="388"/>
      <c r="G45" s="108"/>
      <c r="H45" s="388"/>
      <c r="I45" s="388"/>
      <c r="J45" s="388"/>
    </row>
    <row r="46" spans="1:10" s="158" customFormat="1" ht="15" customHeight="1" thickBot="1" x14ac:dyDescent="0.25">
      <c r="A46" s="193" t="s">
        <v>79</v>
      </c>
      <c r="B46" s="58"/>
      <c r="C46" s="58"/>
      <c r="D46" s="201">
        <v>0.13</v>
      </c>
      <c r="E46" s="58"/>
      <c r="F46" s="202">
        <f>IF(C14="x",2.35*(F29)*D46,0)</f>
        <v>0</v>
      </c>
      <c r="G46" s="58"/>
      <c r="H46" s="201">
        <v>0</v>
      </c>
      <c r="I46" s="162"/>
      <c r="J46" s="202">
        <f>IF(C14="x",2.35*(J29)*H46,0)</f>
        <v>0</v>
      </c>
    </row>
    <row r="47" spans="1:10" s="158" customFormat="1" ht="6" customHeight="1" x14ac:dyDescent="0.2">
      <c r="A47" s="160"/>
      <c r="B47" s="159"/>
      <c r="C47" s="159"/>
      <c r="D47" s="159"/>
      <c r="E47" s="159"/>
      <c r="F47" s="159"/>
      <c r="G47" s="159"/>
      <c r="H47" s="58"/>
      <c r="I47" s="58"/>
      <c r="J47" s="58"/>
    </row>
    <row r="48" spans="1:10" s="158" customFormat="1" ht="15" customHeight="1" x14ac:dyDescent="0.2">
      <c r="A48" s="402" t="s">
        <v>193</v>
      </c>
      <c r="B48" s="402"/>
      <c r="C48" s="402"/>
      <c r="D48" s="402"/>
      <c r="E48" s="402"/>
      <c r="F48" s="402"/>
      <c r="G48" s="402"/>
      <c r="H48" s="402"/>
      <c r="I48" s="402"/>
      <c r="J48" s="402"/>
    </row>
    <row r="49" spans="1:10" s="158" customFormat="1" ht="6" customHeight="1" x14ac:dyDescent="0.2">
      <c r="A49" s="160"/>
      <c r="B49" s="159"/>
      <c r="C49" s="159"/>
      <c r="D49" s="159"/>
      <c r="E49" s="159"/>
      <c r="F49" s="159"/>
      <c r="G49" s="159"/>
      <c r="H49" s="58"/>
      <c r="I49" s="58"/>
      <c r="J49" s="58"/>
    </row>
    <row r="50" spans="1:10" s="158" customFormat="1" ht="15" customHeight="1" x14ac:dyDescent="0.2">
      <c r="F50" s="399" t="s">
        <v>192</v>
      </c>
      <c r="G50" s="399"/>
      <c r="H50" s="399"/>
      <c r="I50" s="399"/>
      <c r="J50" s="399"/>
    </row>
    <row r="51" spans="1:10" s="158" customFormat="1" ht="6" customHeight="1" thickBot="1" x14ac:dyDescent="0.25">
      <c r="F51" s="58"/>
      <c r="G51" s="58"/>
      <c r="H51" s="112"/>
    </row>
    <row r="52" spans="1:10" s="158" customFormat="1" ht="15" customHeight="1" thickBot="1" x14ac:dyDescent="0.25">
      <c r="F52" s="193" t="s">
        <v>91</v>
      </c>
      <c r="G52" s="203"/>
      <c r="H52" s="204"/>
      <c r="J52" s="239">
        <f>IF(C14="x",F29+F40+F43+F46+J29+J40+J43+J46,0)</f>
        <v>0</v>
      </c>
    </row>
    <row r="53" spans="1:10" s="158" customFormat="1" ht="6" customHeight="1" thickBot="1" x14ac:dyDescent="0.25">
      <c r="F53" s="193"/>
      <c r="G53" s="203"/>
      <c r="H53" s="112"/>
    </row>
    <row r="54" spans="1:10" s="158" customFormat="1" ht="15" customHeight="1" thickBot="1" x14ac:dyDescent="0.25">
      <c r="F54" s="203" t="s">
        <v>92</v>
      </c>
      <c r="G54" s="203"/>
      <c r="H54" s="204"/>
      <c r="J54" s="239">
        <f>IF(G14="x", F29+J29+F40+J40,0)</f>
        <v>0</v>
      </c>
    </row>
    <row r="55" spans="1:10" s="158" customFormat="1" ht="6" customHeight="1" x14ac:dyDescent="0.2">
      <c r="A55" s="58"/>
      <c r="B55" s="58"/>
      <c r="C55" s="58"/>
      <c r="D55" s="58"/>
      <c r="E55" s="58"/>
      <c r="F55" s="58"/>
      <c r="G55" s="169"/>
      <c r="H55" s="112"/>
      <c r="I55" s="112"/>
      <c r="J55" s="112"/>
    </row>
    <row r="56" spans="1:10" ht="15" customHeight="1" x14ac:dyDescent="0.2">
      <c r="A56" s="300"/>
      <c r="B56" s="300"/>
      <c r="C56" s="300"/>
      <c r="D56" s="300"/>
      <c r="E56" s="300"/>
      <c r="F56" s="300"/>
      <c r="G56" s="301"/>
      <c r="H56" s="299"/>
      <c r="I56" s="303"/>
      <c r="J56" s="304"/>
    </row>
    <row r="57" spans="1:10" ht="6" customHeight="1" thickBot="1" x14ac:dyDescent="0.25">
      <c r="A57" s="300"/>
      <c r="B57" s="300"/>
      <c r="C57" s="300"/>
      <c r="D57" s="300"/>
      <c r="E57" s="300"/>
      <c r="F57" s="300"/>
      <c r="G57" s="301"/>
      <c r="H57" s="303"/>
      <c r="I57" s="303"/>
      <c r="J57" s="302"/>
    </row>
    <row r="58" spans="1:10" ht="18.75" thickBot="1" x14ac:dyDescent="0.25">
      <c r="A58" s="391" t="s">
        <v>247</v>
      </c>
      <c r="B58" s="392"/>
      <c r="C58" s="392"/>
      <c r="D58" s="392"/>
      <c r="E58" s="392"/>
      <c r="F58" s="392"/>
      <c r="G58" s="392"/>
      <c r="H58" s="392"/>
      <c r="I58" s="392"/>
      <c r="J58" s="406"/>
    </row>
    <row r="59" spans="1:10" x14ac:dyDescent="0.2">
      <c r="A59" s="320"/>
      <c r="B59" s="320"/>
      <c r="C59" s="320"/>
      <c r="D59" s="321"/>
      <c r="E59" s="359"/>
      <c r="F59" s="321"/>
      <c r="G59" s="358"/>
      <c r="H59" s="360"/>
      <c r="I59" s="360"/>
      <c r="J59" s="307"/>
    </row>
    <row r="60" spans="1:10" x14ac:dyDescent="0.2">
      <c r="A60" s="317" t="s">
        <v>145</v>
      </c>
      <c r="B60" s="364"/>
      <c r="C60" s="316"/>
      <c r="D60" s="399" t="s">
        <v>155</v>
      </c>
      <c r="E60" s="399"/>
      <c r="F60" s="399"/>
      <c r="G60" s="313"/>
      <c r="H60" s="399" t="s">
        <v>248</v>
      </c>
      <c r="I60" s="399"/>
      <c r="J60" s="399"/>
    </row>
    <row r="61" spans="1:10" x14ac:dyDescent="0.2">
      <c r="A61" s="326" t="s">
        <v>44</v>
      </c>
      <c r="B61" s="327" t="s">
        <v>45</v>
      </c>
      <c r="C61" s="326"/>
      <c r="D61" s="327" t="s">
        <v>46</v>
      </c>
      <c r="E61" s="328"/>
      <c r="F61" s="327" t="s">
        <v>32</v>
      </c>
      <c r="G61" s="326"/>
      <c r="H61" s="327" t="s">
        <v>46</v>
      </c>
      <c r="I61" s="326"/>
      <c r="J61" s="327" t="s">
        <v>32</v>
      </c>
    </row>
    <row r="62" spans="1:10" x14ac:dyDescent="0.2">
      <c r="A62" s="329" t="s">
        <v>49</v>
      </c>
      <c r="B62" s="330">
        <v>0</v>
      </c>
      <c r="C62" s="331"/>
      <c r="D62" s="332"/>
      <c r="E62" s="305"/>
      <c r="F62" s="333">
        <f>B62*D62</f>
        <v>0</v>
      </c>
      <c r="G62" s="334"/>
      <c r="H62" s="332"/>
      <c r="I62" s="322"/>
      <c r="J62" s="333">
        <f>B62*H62</f>
        <v>0</v>
      </c>
    </row>
    <row r="63" spans="1:10" x14ac:dyDescent="0.2">
      <c r="A63" s="329" t="s">
        <v>249</v>
      </c>
      <c r="B63" s="330">
        <v>0</v>
      </c>
      <c r="C63" s="331"/>
      <c r="D63" s="332"/>
      <c r="E63" s="305"/>
      <c r="F63" s="376">
        <f t="shared" ref="F63:F69" si="2">B63*D63</f>
        <v>0</v>
      </c>
      <c r="G63" s="334"/>
      <c r="H63" s="332"/>
      <c r="I63" s="322"/>
      <c r="J63" s="376">
        <f t="shared" ref="J63:J69" si="3">B63*H63</f>
        <v>0</v>
      </c>
    </row>
    <row r="64" spans="1:10" x14ac:dyDescent="0.2">
      <c r="A64" s="329" t="s">
        <v>250</v>
      </c>
      <c r="B64" s="330">
        <v>0</v>
      </c>
      <c r="C64" s="331"/>
      <c r="D64" s="332"/>
      <c r="E64" s="305"/>
      <c r="F64" s="376">
        <f t="shared" si="2"/>
        <v>0</v>
      </c>
      <c r="G64" s="334"/>
      <c r="H64" s="332"/>
      <c r="I64" s="322"/>
      <c r="J64" s="376">
        <f t="shared" si="3"/>
        <v>0</v>
      </c>
    </row>
    <row r="65" spans="1:10" x14ac:dyDescent="0.2">
      <c r="A65" s="329" t="s">
        <v>81</v>
      </c>
      <c r="B65" s="330">
        <v>0</v>
      </c>
      <c r="C65" s="331"/>
      <c r="D65" s="332"/>
      <c r="E65" s="305"/>
      <c r="F65" s="376">
        <f t="shared" si="2"/>
        <v>0</v>
      </c>
      <c r="G65" s="334"/>
      <c r="H65" s="332"/>
      <c r="I65" s="322"/>
      <c r="J65" s="376">
        <f t="shared" si="3"/>
        <v>0</v>
      </c>
    </row>
    <row r="66" spans="1:10" x14ac:dyDescent="0.2">
      <c r="A66" s="329" t="s">
        <v>82</v>
      </c>
      <c r="B66" s="330">
        <v>0</v>
      </c>
      <c r="C66" s="331"/>
      <c r="D66" s="332"/>
      <c r="E66" s="305"/>
      <c r="F66" s="376">
        <f t="shared" si="2"/>
        <v>0</v>
      </c>
      <c r="G66" s="334"/>
      <c r="H66" s="332"/>
      <c r="I66" s="322"/>
      <c r="J66" s="376">
        <f t="shared" si="3"/>
        <v>0</v>
      </c>
    </row>
    <row r="67" spans="1:10" x14ac:dyDescent="0.2">
      <c r="A67" s="329" t="s">
        <v>84</v>
      </c>
      <c r="B67" s="330">
        <v>0</v>
      </c>
      <c r="C67" s="331"/>
      <c r="D67" s="332"/>
      <c r="E67" s="305"/>
      <c r="F67" s="376">
        <f t="shared" si="2"/>
        <v>0</v>
      </c>
      <c r="G67" s="334"/>
      <c r="H67" s="332"/>
      <c r="I67" s="322"/>
      <c r="J67" s="376">
        <f t="shared" si="3"/>
        <v>0</v>
      </c>
    </row>
    <row r="68" spans="1:10" x14ac:dyDescent="0.2">
      <c r="A68" s="336" t="s">
        <v>51</v>
      </c>
      <c r="B68" s="330">
        <v>0</v>
      </c>
      <c r="C68" s="331"/>
      <c r="D68" s="332"/>
      <c r="E68" s="305"/>
      <c r="F68" s="376">
        <f t="shared" si="2"/>
        <v>0</v>
      </c>
      <c r="G68" s="334"/>
      <c r="H68" s="332"/>
      <c r="I68" s="322"/>
      <c r="J68" s="376">
        <f t="shared" si="3"/>
        <v>0</v>
      </c>
    </row>
    <row r="69" spans="1:10" x14ac:dyDescent="0.2">
      <c r="A69" s="337"/>
      <c r="B69" s="330">
        <v>0</v>
      </c>
      <c r="C69" s="331"/>
      <c r="D69" s="332"/>
      <c r="E69" s="305"/>
      <c r="F69" s="376">
        <f t="shared" si="2"/>
        <v>0</v>
      </c>
      <c r="G69" s="334"/>
      <c r="H69" s="332"/>
      <c r="I69" s="322"/>
      <c r="J69" s="376">
        <f t="shared" si="3"/>
        <v>0</v>
      </c>
    </row>
    <row r="70" spans="1:10" ht="6" customHeight="1" thickBot="1" x14ac:dyDescent="0.25">
      <c r="A70" s="329"/>
      <c r="B70" s="331"/>
      <c r="C70" s="331"/>
      <c r="D70" s="322"/>
      <c r="E70" s="305"/>
      <c r="F70" s="335"/>
      <c r="G70" s="334"/>
      <c r="H70" s="322"/>
      <c r="I70" s="322"/>
      <c r="J70" s="335"/>
    </row>
    <row r="71" spans="1:10" ht="13.5" thickBot="1" x14ac:dyDescent="0.25">
      <c r="A71" s="400" t="s">
        <v>76</v>
      </c>
      <c r="B71" s="400"/>
      <c r="C71" s="325"/>
      <c r="D71" s="338">
        <f>SUM(D62:D69)</f>
        <v>0</v>
      </c>
      <c r="E71" s="322"/>
      <c r="F71" s="339">
        <f>SUM(F62:F69)</f>
        <v>0</v>
      </c>
      <c r="G71" s="340"/>
      <c r="H71" s="338">
        <f>SUM(H62:H69)</f>
        <v>0</v>
      </c>
      <c r="I71" s="305"/>
      <c r="J71" s="339">
        <f>SUM(J62:J69)</f>
        <v>0</v>
      </c>
    </row>
    <row r="72" spans="1:10" ht="6" customHeight="1" x14ac:dyDescent="0.2">
      <c r="A72" s="305"/>
      <c r="B72" s="305"/>
      <c r="C72" s="305"/>
      <c r="D72" s="331"/>
      <c r="E72" s="305"/>
      <c r="F72" s="334"/>
      <c r="G72" s="334"/>
      <c r="H72" s="305"/>
      <c r="I72" s="305"/>
      <c r="J72" s="305"/>
    </row>
    <row r="73" spans="1:10" x14ac:dyDescent="0.2">
      <c r="A73" s="341" t="s">
        <v>146</v>
      </c>
      <c r="B73" s="342"/>
      <c r="C73" s="314"/>
      <c r="D73" s="388"/>
      <c r="E73" s="388"/>
      <c r="F73" s="388"/>
      <c r="G73" s="314"/>
      <c r="H73" s="388"/>
      <c r="I73" s="388"/>
      <c r="J73" s="388"/>
    </row>
    <row r="74" spans="1:10" x14ac:dyDescent="0.2">
      <c r="A74" s="309"/>
      <c r="B74" s="343" t="s">
        <v>54</v>
      </c>
      <c r="C74" s="314"/>
      <c r="D74" s="343" t="s">
        <v>52</v>
      </c>
      <c r="E74" s="314"/>
      <c r="F74" s="327" t="s">
        <v>32</v>
      </c>
      <c r="G74" s="314"/>
      <c r="H74" s="343" t="s">
        <v>52</v>
      </c>
      <c r="I74" s="311"/>
      <c r="J74" s="327" t="s">
        <v>32</v>
      </c>
    </row>
    <row r="75" spans="1:10" x14ac:dyDescent="0.2">
      <c r="A75" s="329" t="s">
        <v>85</v>
      </c>
      <c r="B75" s="344">
        <v>0.67</v>
      </c>
      <c r="C75" s="319" t="s">
        <v>53</v>
      </c>
      <c r="D75" s="345"/>
      <c r="E75" s="319" t="s">
        <v>47</v>
      </c>
      <c r="F75" s="346">
        <f>B75*D75</f>
        <v>0</v>
      </c>
      <c r="G75" s="322"/>
      <c r="H75" s="332"/>
      <c r="I75" s="305"/>
      <c r="J75" s="346">
        <f>B75*H75</f>
        <v>0</v>
      </c>
    </row>
    <row r="76" spans="1:10" x14ac:dyDescent="0.2">
      <c r="A76" s="329" t="s">
        <v>86</v>
      </c>
      <c r="B76" s="344">
        <v>0</v>
      </c>
      <c r="C76" s="319" t="s">
        <v>53</v>
      </c>
      <c r="D76" s="332"/>
      <c r="E76" s="319" t="s">
        <v>47</v>
      </c>
      <c r="F76" s="377">
        <f t="shared" ref="F76:F77" si="4">B76*D76</f>
        <v>0</v>
      </c>
      <c r="G76" s="322"/>
      <c r="H76" s="332"/>
      <c r="I76" s="305"/>
      <c r="J76" s="377">
        <f t="shared" ref="J76:J77" si="5">B76*H76</f>
        <v>0</v>
      </c>
    </row>
    <row r="77" spans="1:10" x14ac:dyDescent="0.2">
      <c r="A77" s="329" t="s">
        <v>87</v>
      </c>
      <c r="B77" s="344">
        <v>0</v>
      </c>
      <c r="C77" s="319" t="s">
        <v>53</v>
      </c>
      <c r="D77" s="332"/>
      <c r="E77" s="319" t="s">
        <v>47</v>
      </c>
      <c r="F77" s="377">
        <f t="shared" si="4"/>
        <v>0</v>
      </c>
      <c r="G77" s="322"/>
      <c r="H77" s="332"/>
      <c r="I77" s="305"/>
      <c r="J77" s="377">
        <f t="shared" si="5"/>
        <v>0</v>
      </c>
    </row>
    <row r="78" spans="1:10" x14ac:dyDescent="0.2">
      <c r="A78" s="329" t="s">
        <v>88</v>
      </c>
      <c r="B78" s="404"/>
      <c r="C78" s="404"/>
      <c r="D78" s="404"/>
      <c r="E78" s="305"/>
      <c r="F78" s="347"/>
      <c r="G78" s="305"/>
      <c r="H78" s="305"/>
      <c r="I78" s="305"/>
      <c r="J78" s="348"/>
    </row>
    <row r="79" spans="1:10" x14ac:dyDescent="0.2">
      <c r="A79" s="329" t="s">
        <v>89</v>
      </c>
      <c r="B79" s="405"/>
      <c r="C79" s="405"/>
      <c r="D79" s="405"/>
      <c r="E79" s="322"/>
      <c r="F79" s="349"/>
      <c r="G79" s="322"/>
      <c r="H79" s="305"/>
      <c r="I79" s="305"/>
      <c r="J79" s="348"/>
    </row>
    <row r="80" spans="1:10" x14ac:dyDescent="0.2">
      <c r="A80" s="329" t="s">
        <v>89</v>
      </c>
      <c r="B80" s="403"/>
      <c r="C80" s="403"/>
      <c r="D80" s="403"/>
      <c r="E80" s="322"/>
      <c r="F80" s="348"/>
      <c r="G80" s="322"/>
      <c r="H80" s="305"/>
      <c r="I80" s="305"/>
      <c r="J80" s="348"/>
    </row>
    <row r="81" spans="1:10" ht="6" customHeight="1" thickBot="1" x14ac:dyDescent="0.25">
      <c r="A81" s="323"/>
      <c r="B81" s="322"/>
      <c r="C81" s="322"/>
      <c r="D81" s="322"/>
      <c r="E81" s="322"/>
      <c r="F81" s="322"/>
      <c r="G81" s="322"/>
      <c r="H81" s="305"/>
      <c r="I81" s="305"/>
      <c r="J81" s="305"/>
    </row>
    <row r="82" spans="1:10" ht="13.5" thickBot="1" x14ac:dyDescent="0.25">
      <c r="A82" s="350" t="s">
        <v>77</v>
      </c>
      <c r="B82" s="305"/>
      <c r="C82" s="305"/>
      <c r="D82" s="305"/>
      <c r="E82" s="305"/>
      <c r="F82" s="351">
        <f>SUM(F75:F80)</f>
        <v>0</v>
      </c>
      <c r="G82" s="305"/>
      <c r="H82" s="305"/>
      <c r="I82" s="305"/>
      <c r="J82" s="351">
        <f>SUM(J75:J80)</f>
        <v>0</v>
      </c>
    </row>
    <row r="83" spans="1:10" ht="6" customHeight="1" x14ac:dyDescent="0.2">
      <c r="A83" s="322"/>
      <c r="B83" s="322"/>
      <c r="C83" s="322"/>
      <c r="D83" s="322"/>
      <c r="E83" s="322"/>
      <c r="F83" s="322"/>
      <c r="G83" s="322"/>
      <c r="H83" s="305"/>
      <c r="I83" s="305"/>
      <c r="J83" s="305"/>
    </row>
    <row r="84" spans="1:10" ht="13.5" customHeight="1" thickBot="1" x14ac:dyDescent="0.25">
      <c r="A84" s="389" t="s">
        <v>147</v>
      </c>
      <c r="B84" s="389"/>
      <c r="C84" s="312"/>
      <c r="D84" s="388"/>
      <c r="E84" s="388"/>
      <c r="F84" s="388"/>
      <c r="G84" s="312"/>
      <c r="H84" s="388"/>
      <c r="I84" s="388"/>
      <c r="J84" s="388"/>
    </row>
    <row r="85" spans="1:10" ht="13.5" thickBot="1" x14ac:dyDescent="0.25">
      <c r="A85" s="316" t="s">
        <v>90</v>
      </c>
      <c r="B85" s="316"/>
      <c r="C85" s="305"/>
      <c r="D85" s="352">
        <v>0</v>
      </c>
      <c r="E85" s="312"/>
      <c r="F85" s="353">
        <f>F71*D85</f>
        <v>0</v>
      </c>
      <c r="G85" s="312"/>
      <c r="H85" s="352">
        <v>0</v>
      </c>
      <c r="I85" s="312"/>
      <c r="J85" s="354">
        <f>J71*H85</f>
        <v>0</v>
      </c>
    </row>
    <row r="86" spans="1:10" ht="6" customHeight="1" x14ac:dyDescent="0.2">
      <c r="A86" s="316"/>
      <c r="B86" s="316"/>
      <c r="C86" s="305"/>
      <c r="D86" s="356"/>
      <c r="E86" s="312"/>
      <c r="F86" s="357"/>
      <c r="G86" s="312"/>
      <c r="H86" s="356"/>
      <c r="I86" s="312"/>
      <c r="J86" s="355"/>
    </row>
    <row r="87" spans="1:10" x14ac:dyDescent="0.2">
      <c r="A87" s="305"/>
      <c r="B87" s="305"/>
      <c r="C87" s="305"/>
      <c r="D87" s="399" t="s">
        <v>192</v>
      </c>
      <c r="E87" s="399"/>
      <c r="F87" s="399"/>
      <c r="G87" s="305"/>
      <c r="H87" s="399" t="s">
        <v>251</v>
      </c>
      <c r="I87" s="399"/>
      <c r="J87" s="399"/>
    </row>
    <row r="88" spans="1:10" ht="6" customHeight="1" thickBot="1" x14ac:dyDescent="0.25">
      <c r="A88" s="305"/>
      <c r="B88" s="305"/>
      <c r="C88" s="305"/>
      <c r="D88" s="314"/>
      <c r="E88" s="314"/>
      <c r="F88" s="314"/>
      <c r="G88" s="305"/>
      <c r="H88" s="305"/>
      <c r="I88" s="305"/>
      <c r="J88" s="305"/>
    </row>
    <row r="89" spans="1:10" ht="13.5" thickBot="1" x14ac:dyDescent="0.25">
      <c r="A89" s="310"/>
      <c r="B89" s="310"/>
      <c r="C89" s="359"/>
      <c r="D89" s="361"/>
      <c r="E89" s="314"/>
      <c r="F89" s="366">
        <f>(F71+F82+F85+J71+J82+J85)</f>
        <v>0</v>
      </c>
      <c r="G89" s="365"/>
      <c r="H89" s="324" t="s">
        <v>252</v>
      </c>
      <c r="I89" s="305"/>
      <c r="J89" s="367" t="e">
        <f>(J71+J82+J85)*'2.1 Relocation Estimate '!C15</f>
        <v>#DIV/0!</v>
      </c>
    </row>
    <row r="90" spans="1:10" ht="13.5" thickBot="1" x14ac:dyDescent="0.25">
      <c r="A90" s="310"/>
      <c r="B90" s="310"/>
      <c r="C90" s="359"/>
      <c r="D90" s="359"/>
      <c r="E90" s="359"/>
      <c r="F90" s="359"/>
      <c r="G90" s="365"/>
      <c r="H90" s="305"/>
      <c r="I90" s="305"/>
      <c r="J90" s="368"/>
    </row>
    <row r="91" spans="1:10" ht="13.5" thickBot="1" x14ac:dyDescent="0.25">
      <c r="A91" s="310"/>
      <c r="B91" s="310"/>
      <c r="C91" s="310"/>
      <c r="D91" s="359"/>
      <c r="E91" s="359"/>
      <c r="F91" s="315"/>
      <c r="G91" s="365"/>
      <c r="H91" s="324" t="s">
        <v>253</v>
      </c>
      <c r="I91" s="305"/>
      <c r="J91" s="367" t="e">
        <f>(J71+J82+J85)*'2.1 Relocation Estimate '!C16</f>
        <v>#DIV/0!</v>
      </c>
    </row>
    <row r="92" spans="1:10" x14ac:dyDescent="0.2">
      <c r="A92" s="320"/>
      <c r="B92" s="320"/>
      <c r="C92" s="320"/>
      <c r="D92" s="308"/>
      <c r="E92" s="359"/>
      <c r="F92" s="308"/>
      <c r="G92" s="363"/>
      <c r="H92" s="307"/>
      <c r="I92" s="307"/>
      <c r="J92" s="307"/>
    </row>
    <row r="93" spans="1:10" x14ac:dyDescent="0.2">
      <c r="A93" s="320"/>
      <c r="B93" s="320"/>
      <c r="C93" s="320"/>
      <c r="D93" s="321"/>
      <c r="E93" s="359"/>
      <c r="F93" s="321"/>
      <c r="G93" s="358"/>
      <c r="H93" s="360"/>
      <c r="I93" s="360"/>
      <c r="J93" s="307"/>
    </row>
    <row r="94" spans="1:10" x14ac:dyDescent="0.2">
      <c r="A94" s="318"/>
      <c r="B94" s="318"/>
      <c r="C94" s="318"/>
      <c r="D94" s="318"/>
      <c r="E94" s="318"/>
      <c r="F94" s="318"/>
      <c r="G94" s="318"/>
      <c r="H94" s="318"/>
      <c r="I94" s="318"/>
      <c r="J94" s="318"/>
    </row>
    <row r="95" spans="1:10" x14ac:dyDescent="0.2">
      <c r="A95" s="362" t="s">
        <v>245</v>
      </c>
      <c r="B95" s="318"/>
      <c r="C95" s="318"/>
      <c r="D95" s="318"/>
      <c r="E95" s="318"/>
      <c r="F95" s="318"/>
      <c r="G95" s="318"/>
      <c r="H95" s="318"/>
      <c r="I95" s="318"/>
      <c r="J95" s="369" t="s">
        <v>149</v>
      </c>
    </row>
    <row r="96" spans="1:10" x14ac:dyDescent="0.2">
      <c r="A96" s="318"/>
      <c r="B96" s="318"/>
      <c r="C96" s="318"/>
      <c r="D96" s="318"/>
      <c r="E96" s="318"/>
      <c r="F96" s="318"/>
      <c r="G96" s="318"/>
      <c r="H96" s="318"/>
      <c r="I96" s="318"/>
      <c r="J96" s="306" t="s">
        <v>254</v>
      </c>
    </row>
  </sheetData>
  <sheetProtection algorithmName="SHA-512" hashValue="yTaffL78sGMlk/K9gUVSXW8TRXSIHDsLnTRZfSOHLfAXbqbukjfMNNk9i90t48fF1DYNQBhNN7mQDgPtJQuGfA==" saltValue="Hon5cByI77ebovg4fgRS3A==" spinCount="100000" sheet="1" selectLockedCells="1"/>
  <mergeCells count="41">
    <mergeCell ref="D87:F87"/>
    <mergeCell ref="H87:J87"/>
    <mergeCell ref="B80:D80"/>
    <mergeCell ref="A84:B84"/>
    <mergeCell ref="D84:F84"/>
    <mergeCell ref="H84:J84"/>
    <mergeCell ref="D73:F73"/>
    <mergeCell ref="H73:J73"/>
    <mergeCell ref="B78:D78"/>
    <mergeCell ref="B79:D79"/>
    <mergeCell ref="A58:J58"/>
    <mergeCell ref="D60:F60"/>
    <mergeCell ref="H60:J60"/>
    <mergeCell ref="A71:B71"/>
    <mergeCell ref="F50:J50"/>
    <mergeCell ref="B4:C4"/>
    <mergeCell ref="A29:B29"/>
    <mergeCell ref="H16:J16"/>
    <mergeCell ref="F15:G15"/>
    <mergeCell ref="D16:F16"/>
    <mergeCell ref="H31:J31"/>
    <mergeCell ref="D31:F31"/>
    <mergeCell ref="D45:F45"/>
    <mergeCell ref="A48:J48"/>
    <mergeCell ref="H45:J45"/>
    <mergeCell ref="A45:B45"/>
    <mergeCell ref="H42:J42"/>
    <mergeCell ref="B38:D38"/>
    <mergeCell ref="B36:D36"/>
    <mergeCell ref="B37:D37"/>
    <mergeCell ref="D42:F42"/>
    <mergeCell ref="A42:B42"/>
    <mergeCell ref="B1:J2"/>
    <mergeCell ref="A12:J12"/>
    <mergeCell ref="F4:G4"/>
    <mergeCell ref="A7:D7"/>
    <mergeCell ref="A8:D8"/>
    <mergeCell ref="F7:J7"/>
    <mergeCell ref="F8:J8"/>
    <mergeCell ref="H4:J4"/>
    <mergeCell ref="C9:D9"/>
  </mergeCells>
  <phoneticPr fontId="0" type="noConversion"/>
  <printOptions horizontalCentered="1"/>
  <pageMargins left="0.47" right="0.45" top="0.31" bottom="0.5" header="0.31" footer="0.5"/>
  <pageSetup scale="59" orientation="portrait" r:id="rId1"/>
  <headerFooter alignWithMargins="0"/>
  <rowBreaks count="1" manualBreakCount="1">
    <brk id="56" max="9"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57"/>
  </sheetPr>
  <dimension ref="A1:W145"/>
  <sheetViews>
    <sheetView topLeftCell="B64" zoomScaleNormal="100" workbookViewId="0">
      <selection activeCell="C84" sqref="C84:F84"/>
    </sheetView>
  </sheetViews>
  <sheetFormatPr defaultColWidth="9.140625" defaultRowHeight="12.75" x14ac:dyDescent="0.2"/>
  <cols>
    <col min="1" max="1" width="2.7109375" style="8" customWidth="1"/>
    <col min="2" max="2" width="20.7109375" style="8" customWidth="1"/>
    <col min="3" max="3" width="6.7109375" style="8" customWidth="1"/>
    <col min="4" max="4" width="16.7109375" style="8" customWidth="1"/>
    <col min="5" max="5" width="2.7109375" style="8" customWidth="1"/>
    <col min="6" max="6" width="18.7109375" style="8" customWidth="1"/>
    <col min="7" max="8" width="2.7109375" style="8" customWidth="1"/>
    <col min="9" max="9" width="16.7109375" style="8" customWidth="1"/>
    <col min="10" max="10" width="2.7109375" style="8" customWidth="1"/>
    <col min="11" max="11" width="18.7109375" style="8" customWidth="1"/>
    <col min="12" max="12" width="2.7109375" style="8" customWidth="1"/>
    <col min="13" max="13" width="16.7109375" style="8" customWidth="1"/>
    <col min="14" max="14" width="29.5703125" style="8" hidden="1" customWidth="1"/>
    <col min="15" max="17" width="15.7109375" style="8" customWidth="1"/>
    <col min="18" max="18" width="8.28515625" style="8" customWidth="1"/>
    <col min="19" max="19" width="15.7109375" style="8" customWidth="1"/>
    <col min="20" max="20" width="8.140625" style="8" customWidth="1"/>
    <col min="21" max="21" width="9.140625" style="8" customWidth="1"/>
    <col min="22" max="22" width="9.140625" style="8"/>
    <col min="23" max="23" width="12.28515625" style="8" bestFit="1" customWidth="1"/>
    <col min="24" max="16384" width="9.140625" style="8"/>
  </cols>
  <sheetData>
    <row r="1" spans="1:13" s="10" customFormat="1" ht="15.95" customHeight="1" x14ac:dyDescent="0.25">
      <c r="A1" s="26"/>
      <c r="B1" s="26"/>
      <c r="C1" s="455"/>
      <c r="D1" s="455"/>
      <c r="E1" s="455"/>
      <c r="F1" s="455"/>
      <c r="G1" s="455"/>
      <c r="H1" s="455"/>
      <c r="I1" s="59" t="s">
        <v>39</v>
      </c>
      <c r="J1" s="439" t="str">
        <f>T('Title Sheet'!C51)</f>
        <v/>
      </c>
      <c r="K1" s="439"/>
      <c r="L1" s="439"/>
      <c r="M1" s="439"/>
    </row>
    <row r="2" spans="1:13" s="10" customFormat="1" ht="15.95" customHeight="1" x14ac:dyDescent="0.2">
      <c r="A2" s="26"/>
      <c r="B2" s="26"/>
      <c r="C2" s="456"/>
      <c r="D2" s="456"/>
      <c r="E2" s="456"/>
      <c r="F2" s="456"/>
      <c r="G2" s="456"/>
      <c r="H2" s="456"/>
      <c r="I2" s="59" t="s">
        <v>0</v>
      </c>
      <c r="J2" s="440" t="str">
        <f>T('Title Sheet'!C53)</f>
        <v/>
      </c>
      <c r="K2" s="440"/>
      <c r="L2" s="440"/>
      <c r="M2" s="440"/>
    </row>
    <row r="3" spans="1:13" s="10" customFormat="1" ht="15.95" customHeight="1" x14ac:dyDescent="0.2">
      <c r="A3" s="60"/>
      <c r="B3" s="60"/>
      <c r="C3" s="457"/>
      <c r="D3" s="457"/>
      <c r="E3" s="457"/>
      <c r="F3" s="457"/>
      <c r="G3" s="457"/>
      <c r="H3" s="457"/>
      <c r="I3" s="61" t="s">
        <v>7</v>
      </c>
      <c r="J3" s="441">
        <f ca="1">TODAY()</f>
        <v>45376</v>
      </c>
      <c r="K3" s="441"/>
      <c r="L3" s="441"/>
      <c r="M3" s="441"/>
    </row>
    <row r="4" spans="1:13" s="10" customFormat="1" ht="12.75" customHeight="1" x14ac:dyDescent="0.2">
      <c r="A4" s="60"/>
      <c r="B4" s="60"/>
      <c r="C4" s="62"/>
      <c r="D4" s="62"/>
      <c r="E4" s="62"/>
      <c r="F4" s="62"/>
      <c r="G4" s="62"/>
      <c r="H4" s="62"/>
      <c r="I4" s="60"/>
      <c r="J4" s="60"/>
      <c r="K4" s="27"/>
      <c r="L4" s="27"/>
      <c r="M4" s="27"/>
    </row>
    <row r="5" spans="1:13" s="30" customFormat="1" ht="15.95" customHeight="1" x14ac:dyDescent="0.2">
      <c r="A5" s="458" t="s">
        <v>34</v>
      </c>
      <c r="B5" s="459"/>
      <c r="C5" s="459"/>
      <c r="D5" s="459"/>
      <c r="E5" s="459"/>
      <c r="F5" s="459"/>
      <c r="G5" s="459"/>
      <c r="H5" s="459"/>
      <c r="I5" s="459"/>
      <c r="J5" s="459"/>
      <c r="K5" s="459"/>
      <c r="L5" s="459"/>
      <c r="M5" s="459"/>
    </row>
    <row r="6" spans="1:13" s="25" customFormat="1" ht="12.75" customHeight="1" thickBot="1" x14ac:dyDescent="0.3">
      <c r="A6" s="63"/>
      <c r="B6" s="63"/>
      <c r="C6" s="63"/>
      <c r="D6" s="63"/>
      <c r="E6" s="63"/>
      <c r="F6" s="63"/>
      <c r="G6" s="63"/>
      <c r="H6" s="63"/>
      <c r="I6" s="63"/>
      <c r="J6" s="63"/>
      <c r="K6" s="63"/>
      <c r="L6" s="63"/>
      <c r="M6" s="63"/>
    </row>
    <row r="7" spans="1:13" s="30" customFormat="1" ht="15" customHeight="1" x14ac:dyDescent="0.2">
      <c r="A7" s="36"/>
      <c r="B7" s="65" t="s">
        <v>131</v>
      </c>
      <c r="C7" s="427" t="str">
        <f>T('Title Sheet'!C27)</f>
        <v/>
      </c>
      <c r="D7" s="427"/>
      <c r="E7" s="427"/>
      <c r="F7" s="427"/>
      <c r="G7" s="427"/>
      <c r="H7" s="427"/>
      <c r="I7" s="427"/>
      <c r="J7" s="36"/>
      <c r="K7" s="446" t="s">
        <v>130</v>
      </c>
      <c r="L7" s="447"/>
      <c r="M7" s="448"/>
    </row>
    <row r="8" spans="1:13" s="30" customFormat="1" ht="15" customHeight="1" thickBot="1" x14ac:dyDescent="0.25">
      <c r="A8" s="36"/>
      <c r="B8" s="65" t="s">
        <v>33</v>
      </c>
      <c r="C8" s="442" t="str">
        <f>T('Title Sheet'!C29)</f>
        <v/>
      </c>
      <c r="D8" s="442"/>
      <c r="E8" s="442"/>
      <c r="F8" s="66" t="s">
        <v>3</v>
      </c>
      <c r="G8" s="428" t="str">
        <f>T('Title Sheet'!C25)</f>
        <v/>
      </c>
      <c r="H8" s="428"/>
      <c r="I8" s="428"/>
      <c r="J8" s="36"/>
      <c r="K8" s="449"/>
      <c r="L8" s="450"/>
      <c r="M8" s="451"/>
    </row>
    <row r="9" spans="1:13" s="30" customFormat="1" ht="15" customHeight="1" x14ac:dyDescent="0.2">
      <c r="A9" s="36"/>
      <c r="B9" s="67" t="s">
        <v>132</v>
      </c>
      <c r="C9" s="444"/>
      <c r="D9" s="444"/>
      <c r="E9" s="444"/>
      <c r="F9" s="444"/>
      <c r="G9" s="444"/>
      <c r="H9" s="444"/>
      <c r="I9" s="444"/>
      <c r="J9" s="36"/>
      <c r="K9" s="40" t="s">
        <v>37</v>
      </c>
      <c r="L9" s="41"/>
      <c r="M9" s="42"/>
    </row>
    <row r="10" spans="1:13" s="30" customFormat="1" ht="15" customHeight="1" x14ac:dyDescent="0.2">
      <c r="A10" s="36"/>
      <c r="B10" s="65" t="s">
        <v>33</v>
      </c>
      <c r="C10" s="443"/>
      <c r="D10" s="443"/>
      <c r="E10" s="443"/>
      <c r="F10" s="66" t="s">
        <v>3</v>
      </c>
      <c r="G10" s="433"/>
      <c r="H10" s="433"/>
      <c r="I10" s="433"/>
      <c r="J10" s="36"/>
      <c r="K10" s="43"/>
      <c r="L10" s="44"/>
      <c r="M10" s="45"/>
    </row>
    <row r="11" spans="1:13" s="30" customFormat="1" ht="15" customHeight="1" x14ac:dyDescent="0.2">
      <c r="A11" s="36"/>
      <c r="B11" s="68" t="s">
        <v>2</v>
      </c>
      <c r="C11" s="431" t="str">
        <f>T('Title Sheet'!C19)</f>
        <v/>
      </c>
      <c r="D11" s="431"/>
      <c r="E11" s="431"/>
      <c r="F11" s="431"/>
      <c r="G11" s="431"/>
      <c r="H11" s="431"/>
      <c r="I11" s="431"/>
      <c r="J11" s="36"/>
      <c r="K11" s="46" t="s">
        <v>60</v>
      </c>
      <c r="L11" s="47"/>
      <c r="M11" s="48"/>
    </row>
    <row r="12" spans="1:13" s="25" customFormat="1" ht="15" customHeight="1" thickBot="1" x14ac:dyDescent="0.25">
      <c r="A12" s="64"/>
      <c r="B12" s="68" t="s">
        <v>1</v>
      </c>
      <c r="C12" s="432" t="str">
        <f>T('Title Sheet'!C21)</f>
        <v/>
      </c>
      <c r="D12" s="432"/>
      <c r="E12" s="432"/>
      <c r="F12" s="432"/>
      <c r="G12" s="432"/>
      <c r="H12" s="432"/>
      <c r="I12" s="432"/>
      <c r="J12" s="64"/>
      <c r="K12" s="69" t="s">
        <v>61</v>
      </c>
      <c r="L12" s="49"/>
      <c r="M12" s="70">
        <v>0</v>
      </c>
    </row>
    <row r="13" spans="1:13" s="25" customFormat="1" ht="15" customHeight="1" thickTop="1" x14ac:dyDescent="0.2">
      <c r="A13" s="64"/>
      <c r="B13" s="72" t="s">
        <v>55</v>
      </c>
      <c r="C13" s="432" t="str">
        <f>T('Title Sheet'!C23)</f>
        <v/>
      </c>
      <c r="D13" s="432"/>
      <c r="E13" s="432"/>
      <c r="F13" s="432"/>
      <c r="G13" s="73"/>
      <c r="H13" s="74" t="s">
        <v>8</v>
      </c>
      <c r="I13" s="134">
        <f>('Title Sheet'!E23)</f>
        <v>0</v>
      </c>
      <c r="J13" s="64"/>
      <c r="K13" s="40" t="s">
        <v>38</v>
      </c>
      <c r="L13" s="44"/>
      <c r="M13" s="45"/>
    </row>
    <row r="14" spans="1:13" s="25" customFormat="1" ht="15" customHeight="1" x14ac:dyDescent="0.2">
      <c r="A14" s="64"/>
      <c r="B14" s="75"/>
      <c r="C14" s="75"/>
      <c r="D14" s="75"/>
      <c r="E14" s="75"/>
      <c r="F14" s="75"/>
      <c r="G14" s="75"/>
      <c r="H14" s="75"/>
      <c r="I14" s="75"/>
      <c r="J14" s="64"/>
      <c r="K14" s="43"/>
      <c r="L14" s="44"/>
      <c r="M14" s="45"/>
    </row>
    <row r="15" spans="1:13" s="25" customFormat="1" ht="14.25" x14ac:dyDescent="0.2">
      <c r="A15" s="64"/>
      <c r="B15" s="76" t="s">
        <v>29</v>
      </c>
      <c r="C15" s="77" t="e">
        <f>I15/I17</f>
        <v>#DIV/0!</v>
      </c>
      <c r="D15" s="75"/>
      <c r="E15" s="53"/>
      <c r="F15" s="53"/>
      <c r="G15" s="53"/>
      <c r="H15" s="78" t="s">
        <v>122</v>
      </c>
      <c r="I15" s="38">
        <v>0</v>
      </c>
      <c r="J15" s="37"/>
      <c r="K15" s="50" t="s">
        <v>125</v>
      </c>
      <c r="L15" s="79" t="s">
        <v>36</v>
      </c>
      <c r="M15" s="80"/>
    </row>
    <row r="16" spans="1:13" s="25" customFormat="1" ht="14.25" x14ac:dyDescent="0.2">
      <c r="A16" s="64"/>
      <c r="B16" s="76" t="s">
        <v>30</v>
      </c>
      <c r="C16" s="77" t="e">
        <f>I16/I17</f>
        <v>#DIV/0!</v>
      </c>
      <c r="D16" s="75"/>
      <c r="E16" s="53"/>
      <c r="F16" s="53"/>
      <c r="G16" s="53"/>
      <c r="H16" s="78" t="s">
        <v>123</v>
      </c>
      <c r="I16" s="39">
        <v>0</v>
      </c>
      <c r="J16" s="37"/>
      <c r="K16" s="40" t="s">
        <v>35</v>
      </c>
      <c r="L16" s="51" t="s">
        <v>40</v>
      </c>
      <c r="M16" s="42"/>
    </row>
    <row r="17" spans="1:21" s="25" customFormat="1" ht="15" thickBot="1" x14ac:dyDescent="0.25">
      <c r="A17" s="64"/>
      <c r="B17" s="53" t="s">
        <v>28</v>
      </c>
      <c r="C17" s="81" t="e">
        <f>SUM(C15:C16)</f>
        <v>#DIV/0!</v>
      </c>
      <c r="D17" s="75"/>
      <c r="E17" s="53"/>
      <c r="F17" s="53"/>
      <c r="G17" s="53"/>
      <c r="H17" s="78" t="s">
        <v>124</v>
      </c>
      <c r="I17" s="82">
        <f>SUM(I15:I16)</f>
        <v>0</v>
      </c>
      <c r="J17" s="37"/>
      <c r="K17" s="83" t="s">
        <v>62</v>
      </c>
      <c r="L17" s="84"/>
      <c r="M17" s="85"/>
    </row>
    <row r="18" spans="1:21" s="25" customFormat="1" ht="15.75" thickTop="1" x14ac:dyDescent="0.25">
      <c r="A18" s="64"/>
      <c r="B18" s="452"/>
      <c r="C18" s="452"/>
      <c r="D18" s="452"/>
      <c r="E18" s="452"/>
      <c r="F18" s="453"/>
      <c r="G18" s="217"/>
      <c r="H18" s="75"/>
      <c r="I18" s="86"/>
      <c r="J18" s="37"/>
      <c r="K18" s="87"/>
      <c r="L18" s="71"/>
      <c r="M18" s="71"/>
      <c r="N18" s="240"/>
      <c r="O18" s="240"/>
      <c r="P18" s="240"/>
      <c r="Q18" s="240"/>
      <c r="R18" s="240"/>
      <c r="S18" s="240"/>
      <c r="T18" s="240"/>
      <c r="U18" s="240"/>
    </row>
    <row r="19" spans="1:21" s="25" customFormat="1" ht="15" customHeight="1" x14ac:dyDescent="0.2">
      <c r="A19" s="64"/>
      <c r="B19" s="454" t="s">
        <v>31</v>
      </c>
      <c r="C19" s="454"/>
      <c r="D19" s="454"/>
      <c r="E19" s="454"/>
      <c r="F19" s="454"/>
      <c r="G19" s="454"/>
      <c r="H19" s="454"/>
      <c r="I19" s="454"/>
      <c r="J19" s="454"/>
      <c r="K19" s="454"/>
      <c r="L19" s="454"/>
      <c r="M19" s="454"/>
      <c r="N19" s="240"/>
      <c r="O19" s="240"/>
      <c r="P19" s="240"/>
      <c r="Q19" s="240"/>
      <c r="R19" s="240"/>
      <c r="S19" s="240"/>
      <c r="T19" s="240"/>
      <c r="U19" s="240"/>
    </row>
    <row r="20" spans="1:21" s="25" customFormat="1" ht="7.5" customHeight="1" thickBot="1" x14ac:dyDescent="0.3">
      <c r="A20" s="88"/>
      <c r="B20" s="88"/>
      <c r="C20" s="88"/>
      <c r="D20" s="88"/>
      <c r="E20" s="88"/>
      <c r="F20" s="88"/>
      <c r="G20" s="88"/>
      <c r="H20" s="88"/>
      <c r="I20" s="88"/>
      <c r="J20" s="88"/>
      <c r="K20" s="88"/>
      <c r="L20" s="88"/>
      <c r="M20" s="88"/>
      <c r="N20" s="240"/>
      <c r="O20" s="240"/>
      <c r="P20" s="240"/>
      <c r="Q20" s="240"/>
      <c r="R20" s="240"/>
      <c r="S20" s="240"/>
      <c r="T20" s="240"/>
      <c r="U20" s="240"/>
    </row>
    <row r="21" spans="1:21" s="30" customFormat="1" ht="15" customHeight="1" thickBot="1" x14ac:dyDescent="0.3">
      <c r="A21" s="89"/>
      <c r="B21" s="445" t="s">
        <v>126</v>
      </c>
      <c r="C21" s="445"/>
      <c r="D21" s="445"/>
      <c r="E21" s="445"/>
      <c r="F21" s="445"/>
      <c r="G21" s="445"/>
      <c r="H21" s="445"/>
      <c r="I21" s="445"/>
      <c r="J21" s="445"/>
      <c r="K21" s="445"/>
      <c r="L21" s="133"/>
      <c r="M21" s="90"/>
      <c r="N21" s="241"/>
      <c r="O21" s="242"/>
      <c r="P21" s="71"/>
      <c r="Q21" s="71"/>
      <c r="R21" s="71"/>
      <c r="S21" s="71"/>
      <c r="T21" s="71"/>
      <c r="U21" s="71"/>
    </row>
    <row r="22" spans="1:21" s="30" customFormat="1" ht="5.25" customHeight="1" thickBot="1" x14ac:dyDescent="0.3">
      <c r="A22" s="91"/>
      <c r="B22" s="92"/>
      <c r="C22" s="92"/>
      <c r="D22" s="92"/>
      <c r="E22" s="92"/>
      <c r="F22" s="92"/>
      <c r="G22" s="92"/>
      <c r="H22" s="92"/>
      <c r="I22" s="92"/>
      <c r="J22" s="92"/>
      <c r="K22" s="92"/>
      <c r="L22" s="92"/>
      <c r="M22" s="92"/>
      <c r="N22" s="242"/>
      <c r="O22" s="242"/>
      <c r="P22" s="71"/>
      <c r="Q22" s="71"/>
      <c r="R22" s="71"/>
      <c r="S22" s="71"/>
      <c r="T22" s="71"/>
      <c r="U22" s="71"/>
    </row>
    <row r="23" spans="1:21" s="30" customFormat="1" ht="5.25" customHeight="1" thickTop="1" x14ac:dyDescent="0.25">
      <c r="A23" s="93"/>
      <c r="B23" s="94"/>
      <c r="C23" s="94"/>
      <c r="D23" s="94"/>
      <c r="E23" s="94"/>
      <c r="F23" s="94"/>
      <c r="G23" s="94"/>
      <c r="H23" s="94"/>
      <c r="I23" s="94"/>
      <c r="J23" s="94"/>
      <c r="K23" s="94"/>
      <c r="L23" s="94"/>
      <c r="M23" s="94"/>
      <c r="N23" s="242"/>
      <c r="O23" s="242"/>
      <c r="P23" s="71"/>
      <c r="Q23" s="71"/>
      <c r="R23" s="71"/>
      <c r="S23" s="71"/>
      <c r="T23" s="71"/>
      <c r="U23" s="71"/>
    </row>
    <row r="24" spans="1:21" s="33" customFormat="1" ht="12.75" customHeight="1" x14ac:dyDescent="0.2">
      <c r="A24" s="95"/>
      <c r="B24" s="96"/>
      <c r="C24" s="429" t="s">
        <v>102</v>
      </c>
      <c r="D24" s="429"/>
      <c r="E24" s="429"/>
      <c r="F24" s="97"/>
      <c r="G24" s="97"/>
      <c r="H24" s="52"/>
      <c r="I24" s="429" t="s">
        <v>127</v>
      </c>
      <c r="J24" s="429"/>
      <c r="K24" s="429"/>
      <c r="L24" s="429"/>
      <c r="M24" s="96"/>
      <c r="N24" s="243"/>
      <c r="O24" s="243"/>
      <c r="P24" s="86"/>
      <c r="Q24" s="86"/>
      <c r="R24" s="86"/>
      <c r="S24" s="86"/>
      <c r="T24" s="86"/>
      <c r="U24" s="86"/>
    </row>
    <row r="25" spans="1:21" s="33" customFormat="1" ht="5.25" customHeight="1" x14ac:dyDescent="0.2">
      <c r="A25" s="95"/>
      <c r="B25" s="96"/>
      <c r="C25" s="96"/>
      <c r="D25" s="96"/>
      <c r="E25" s="96"/>
      <c r="F25" s="96"/>
      <c r="G25" s="96"/>
      <c r="H25" s="96"/>
      <c r="I25" s="96"/>
      <c r="J25" s="96"/>
      <c r="K25" s="96"/>
      <c r="L25" s="96"/>
      <c r="M25" s="96"/>
      <c r="N25" s="243"/>
      <c r="O25" s="243"/>
      <c r="P25" s="86"/>
      <c r="Q25" s="86"/>
      <c r="R25" s="86"/>
      <c r="S25" s="86"/>
      <c r="T25" s="86"/>
      <c r="U25" s="86"/>
    </row>
    <row r="26" spans="1:21" s="35" customFormat="1" ht="15" customHeight="1" x14ac:dyDescent="0.2">
      <c r="A26" s="75"/>
      <c r="B26" s="72" t="s">
        <v>111</v>
      </c>
      <c r="C26" s="75"/>
      <c r="D26" s="78" t="s">
        <v>75</v>
      </c>
      <c r="E26" s="253"/>
      <c r="F26" s="75"/>
      <c r="G26" s="75"/>
      <c r="H26" s="75"/>
      <c r="I26" s="75"/>
      <c r="J26" s="75"/>
      <c r="K26" s="78" t="s">
        <v>108</v>
      </c>
      <c r="L26" s="253"/>
      <c r="M26" s="86"/>
      <c r="N26" s="234"/>
      <c r="O26" s="234"/>
      <c r="P26" s="234"/>
      <c r="Q26" s="234"/>
      <c r="R26" s="234"/>
      <c r="S26" s="234"/>
      <c r="T26" s="234"/>
      <c r="U26" s="234"/>
    </row>
    <row r="27" spans="1:21" s="35" customFormat="1" ht="4.5" customHeight="1" x14ac:dyDescent="0.2">
      <c r="A27" s="75"/>
      <c r="B27" s="72"/>
      <c r="C27" s="86"/>
      <c r="D27" s="75"/>
      <c r="E27" s="75"/>
      <c r="F27" s="75"/>
      <c r="G27" s="75"/>
      <c r="H27" s="75"/>
      <c r="I27" s="75"/>
      <c r="J27" s="75"/>
      <c r="K27" s="98"/>
      <c r="L27" s="98"/>
      <c r="M27" s="86"/>
      <c r="N27" s="86"/>
      <c r="O27" s="86"/>
      <c r="P27" s="86"/>
      <c r="Q27" s="86"/>
      <c r="R27" s="86"/>
      <c r="S27" s="86"/>
      <c r="T27" s="86"/>
      <c r="U27" s="86"/>
    </row>
    <row r="28" spans="1:21" s="35" customFormat="1" ht="15" customHeight="1" x14ac:dyDescent="0.2">
      <c r="A28" s="75"/>
      <c r="B28" s="72" t="s">
        <v>112</v>
      </c>
      <c r="C28" s="75"/>
      <c r="D28" s="78" t="s">
        <v>110</v>
      </c>
      <c r="E28" s="253"/>
      <c r="F28" s="75"/>
      <c r="G28" s="75"/>
      <c r="H28" s="75"/>
      <c r="I28" s="75"/>
      <c r="J28" s="75"/>
      <c r="K28" s="78" t="s">
        <v>109</v>
      </c>
      <c r="L28" s="253"/>
      <c r="M28" s="86"/>
      <c r="N28" s="86"/>
      <c r="O28" s="217"/>
      <c r="P28" s="217"/>
      <c r="Q28" s="217"/>
      <c r="R28" s="217"/>
      <c r="S28" s="217"/>
      <c r="T28" s="217"/>
      <c r="U28" s="86"/>
    </row>
    <row r="29" spans="1:21" s="35" customFormat="1" ht="4.5" customHeight="1" x14ac:dyDescent="0.2">
      <c r="A29" s="72"/>
      <c r="B29" s="99"/>
      <c r="C29" s="86"/>
      <c r="D29" s="75"/>
      <c r="E29" s="75"/>
      <c r="F29" s="75"/>
      <c r="G29" s="75"/>
      <c r="H29" s="75"/>
      <c r="I29" s="75"/>
      <c r="J29" s="75"/>
      <c r="K29" s="98"/>
      <c r="L29" s="98"/>
      <c r="M29" s="86"/>
      <c r="N29" s="86"/>
      <c r="O29" s="217"/>
      <c r="P29" s="217"/>
      <c r="Q29" s="217"/>
      <c r="R29" s="217"/>
      <c r="S29" s="217"/>
      <c r="T29" s="86"/>
      <c r="U29" s="86"/>
    </row>
    <row r="30" spans="1:21" s="35" customFormat="1" ht="15" customHeight="1" x14ac:dyDescent="0.2">
      <c r="A30" s="72"/>
      <c r="B30" s="100" t="s">
        <v>56</v>
      </c>
      <c r="C30" s="75"/>
      <c r="D30" s="74" t="s">
        <v>63</v>
      </c>
      <c r="E30" s="253"/>
      <c r="F30" s="75"/>
      <c r="G30" s="74"/>
      <c r="H30" s="75"/>
      <c r="I30" s="75"/>
      <c r="J30" s="75"/>
      <c r="K30" s="78" t="s">
        <v>64</v>
      </c>
      <c r="L30" s="253"/>
      <c r="M30" s="86"/>
      <c r="N30" s="86"/>
      <c r="O30" s="228"/>
      <c r="P30" s="228"/>
      <c r="Q30" s="228"/>
      <c r="R30" s="228"/>
      <c r="S30" s="228"/>
      <c r="T30" s="228"/>
      <c r="U30" s="86"/>
    </row>
    <row r="31" spans="1:21" s="35" customFormat="1" ht="5.25" customHeight="1" thickBot="1" x14ac:dyDescent="0.25">
      <c r="A31" s="72"/>
      <c r="B31" s="99"/>
      <c r="C31" s="86"/>
      <c r="D31" s="75"/>
      <c r="E31" s="75"/>
      <c r="F31" s="75"/>
      <c r="G31" s="75"/>
      <c r="H31" s="75"/>
      <c r="I31" s="75"/>
      <c r="J31" s="75"/>
      <c r="K31" s="98"/>
      <c r="L31" s="98"/>
      <c r="M31" s="86"/>
      <c r="N31" s="244"/>
      <c r="O31" s="118"/>
      <c r="P31" s="118"/>
      <c r="Q31" s="118"/>
      <c r="R31" s="245"/>
      <c r="S31" s="118"/>
      <c r="T31" s="228"/>
      <c r="U31" s="86"/>
    </row>
    <row r="32" spans="1:21" s="35" customFormat="1" ht="5.25" customHeight="1" thickTop="1" x14ac:dyDescent="0.2">
      <c r="A32" s="101"/>
      <c r="B32" s="102"/>
      <c r="C32" s="103"/>
      <c r="D32" s="103"/>
      <c r="E32" s="103"/>
      <c r="F32" s="103"/>
      <c r="G32" s="103"/>
      <c r="H32" s="103"/>
      <c r="I32" s="103"/>
      <c r="J32" s="103"/>
      <c r="K32" s="104"/>
      <c r="L32" s="104"/>
      <c r="M32" s="103"/>
      <c r="N32" s="244"/>
      <c r="O32" s="118"/>
      <c r="P32" s="118"/>
      <c r="Q32" s="118"/>
      <c r="R32" s="245"/>
      <c r="S32" s="118"/>
      <c r="T32" s="228"/>
      <c r="U32" s="86"/>
    </row>
    <row r="33" spans="1:23" s="34" customFormat="1" ht="15" customHeight="1" x14ac:dyDescent="0.2">
      <c r="A33" s="105"/>
      <c r="B33" s="430" t="s">
        <v>97</v>
      </c>
      <c r="C33" s="430"/>
      <c r="D33" s="430"/>
      <c r="E33" s="430"/>
      <c r="F33" s="430"/>
      <c r="G33" s="106"/>
      <c r="H33" s="107"/>
      <c r="I33" s="399" t="s">
        <v>117</v>
      </c>
      <c r="J33" s="425"/>
      <c r="K33" s="425"/>
      <c r="L33" s="425"/>
      <c r="M33" s="425"/>
      <c r="N33" s="244"/>
      <c r="O33" s="118"/>
      <c r="P33" s="118"/>
      <c r="Q33" s="118"/>
      <c r="R33" s="245"/>
      <c r="S33" s="118"/>
      <c r="T33" s="228"/>
      <c r="U33" s="112"/>
    </row>
    <row r="34" spans="1:23" s="34" customFormat="1" ht="15" customHeight="1" x14ac:dyDescent="0.2">
      <c r="A34" s="100"/>
      <c r="B34" s="422" t="s">
        <v>100</v>
      </c>
      <c r="C34" s="422"/>
      <c r="D34" s="422" t="s">
        <v>101</v>
      </c>
      <c r="E34" s="422"/>
      <c r="F34" s="422"/>
      <c r="G34" s="109"/>
      <c r="H34" s="107"/>
      <c r="I34" s="108"/>
      <c r="J34" s="108"/>
      <c r="K34" s="108"/>
      <c r="L34" s="108"/>
      <c r="M34" s="108"/>
      <c r="N34" s="244"/>
      <c r="O34" s="118"/>
      <c r="P34" s="118"/>
      <c r="Q34" s="118"/>
      <c r="R34" s="245"/>
      <c r="S34" s="118"/>
      <c r="T34" s="228"/>
      <c r="U34" s="112"/>
    </row>
    <row r="35" spans="1:23" s="34" customFormat="1" ht="15" customHeight="1" x14ac:dyDescent="0.2">
      <c r="A35" s="100"/>
      <c r="B35" s="213"/>
      <c r="C35" s="213"/>
      <c r="D35" s="255" t="s">
        <v>161</v>
      </c>
      <c r="E35" s="213"/>
      <c r="F35" s="213" t="s">
        <v>159</v>
      </c>
      <c r="G35" s="213"/>
      <c r="H35" s="107"/>
      <c r="I35" s="399" t="s">
        <v>121</v>
      </c>
      <c r="J35" s="399"/>
      <c r="K35" s="399"/>
      <c r="L35" s="399"/>
      <c r="M35" s="399"/>
      <c r="N35" s="244"/>
      <c r="O35" s="118"/>
      <c r="P35" s="118"/>
      <c r="Q35" s="118"/>
      <c r="R35" s="245"/>
      <c r="S35" s="118"/>
      <c r="T35" s="228"/>
      <c r="U35" s="112"/>
    </row>
    <row r="36" spans="1:23" s="34" customFormat="1" ht="15" customHeight="1" thickBot="1" x14ac:dyDescent="0.25">
      <c r="A36" s="100"/>
      <c r="B36" s="54" t="s">
        <v>157</v>
      </c>
      <c r="C36" s="54"/>
      <c r="D36" s="251">
        <f>'1.1 Engineering'!F71</f>
        <v>0</v>
      </c>
      <c r="E36" s="108"/>
      <c r="F36" s="251">
        <f>'1.1 Engineering'!F29</f>
        <v>0</v>
      </c>
      <c r="G36" s="110"/>
      <c r="H36" s="107"/>
      <c r="I36" s="213" t="s">
        <v>161</v>
      </c>
      <c r="J36" s="213"/>
      <c r="K36" s="213" t="s">
        <v>159</v>
      </c>
      <c r="L36" s="213"/>
      <c r="M36" s="213" t="s">
        <v>32</v>
      </c>
      <c r="N36" s="244"/>
      <c r="O36" s="118"/>
      <c r="P36" s="118"/>
      <c r="Q36" s="118"/>
      <c r="R36" s="245"/>
      <c r="S36" s="118"/>
      <c r="T36" s="228"/>
      <c r="U36" s="112"/>
    </row>
    <row r="37" spans="1:23" s="34" customFormat="1" ht="15" customHeight="1" thickBot="1" x14ac:dyDescent="0.25">
      <c r="A37" s="100"/>
      <c r="B37" s="418" t="s">
        <v>158</v>
      </c>
      <c r="C37" s="418"/>
      <c r="D37" s="251"/>
      <c r="E37" s="108"/>
      <c r="F37" s="251">
        <f>'1.1 Engineering'!J29</f>
        <v>0</v>
      </c>
      <c r="G37" s="110"/>
      <c r="H37" s="107"/>
      <c r="I37" s="227">
        <f>IF(AND(E28="X"),(((D42+D55)*D65)+F42),0)</f>
        <v>0</v>
      </c>
      <c r="K37" s="227">
        <f>IF(AND(E28="X"),(F55),0)</f>
        <v>0</v>
      </c>
      <c r="M37" s="111">
        <f>IF(AND(E28="X"),(I37+K37),0)</f>
        <v>0</v>
      </c>
      <c r="N37" s="244"/>
      <c r="O37" s="118"/>
      <c r="P37" s="118"/>
      <c r="Q37" s="118"/>
      <c r="R37" s="245"/>
      <c r="S37" s="118"/>
      <c r="T37" s="228"/>
      <c r="U37" s="112"/>
      <c r="W37" s="123"/>
    </row>
    <row r="38" spans="1:23" s="34" customFormat="1" ht="15" customHeight="1" x14ac:dyDescent="0.2">
      <c r="A38" s="100"/>
      <c r="B38" s="418" t="s">
        <v>98</v>
      </c>
      <c r="C38" s="418"/>
      <c r="D38" s="251">
        <f>'1.1 Engineering'!F82</f>
        <v>0</v>
      </c>
      <c r="E38" s="108"/>
      <c r="F38" s="110">
        <f>'1.1 Engineering'!F40</f>
        <v>0</v>
      </c>
      <c r="G38" s="110"/>
      <c r="H38" s="107"/>
      <c r="N38" s="244"/>
      <c r="O38" s="118"/>
      <c r="P38" s="118"/>
      <c r="Q38" s="118"/>
      <c r="R38" s="245"/>
      <c r="S38" s="118"/>
      <c r="T38" s="228"/>
      <c r="U38" s="112"/>
    </row>
    <row r="39" spans="1:23" s="34" customFormat="1" ht="15" customHeight="1" x14ac:dyDescent="0.2">
      <c r="A39" s="100"/>
      <c r="B39" s="418" t="s">
        <v>99</v>
      </c>
      <c r="C39" s="418"/>
      <c r="D39" s="220">
        <f>'1.1 Engineering'!J71</f>
        <v>0</v>
      </c>
      <c r="E39" s="108"/>
      <c r="F39" s="236"/>
      <c r="G39" s="110"/>
      <c r="H39" s="107"/>
      <c r="I39" s="399" t="s">
        <v>164</v>
      </c>
      <c r="J39" s="399"/>
      <c r="K39" s="399"/>
      <c r="L39" s="399"/>
      <c r="M39" s="399"/>
      <c r="N39" s="244"/>
      <c r="O39" s="118"/>
      <c r="P39" s="118"/>
      <c r="Q39" s="118"/>
      <c r="R39" s="245"/>
      <c r="S39" s="118"/>
      <c r="T39" s="228"/>
      <c r="U39" s="112"/>
    </row>
    <row r="40" spans="1:23" s="34" customFormat="1" ht="15" customHeight="1" thickBot="1" x14ac:dyDescent="0.25">
      <c r="A40" s="100"/>
      <c r="B40" s="418" t="s">
        <v>190</v>
      </c>
      <c r="C40" s="418"/>
      <c r="D40" s="220">
        <v>0</v>
      </c>
      <c r="E40" s="108"/>
      <c r="F40" s="236"/>
      <c r="G40" s="110"/>
      <c r="H40" s="107"/>
      <c r="I40" s="213" t="s">
        <v>161</v>
      </c>
      <c r="J40" s="213"/>
      <c r="K40" s="213" t="s">
        <v>159</v>
      </c>
      <c r="L40" s="213"/>
      <c r="M40" s="213" t="s">
        <v>32</v>
      </c>
      <c r="N40" s="244"/>
      <c r="O40" s="118"/>
      <c r="P40" s="118"/>
      <c r="Q40" s="118"/>
      <c r="R40" s="245"/>
      <c r="S40" s="118"/>
      <c r="T40" s="228"/>
      <c r="U40" s="112"/>
    </row>
    <row r="41" spans="1:23" s="34" customFormat="1" ht="15" customHeight="1" thickBot="1" x14ac:dyDescent="0.25">
      <c r="A41" s="100"/>
      <c r="B41" s="54"/>
      <c r="C41" s="112"/>
      <c r="D41" s="108"/>
      <c r="E41" s="108"/>
      <c r="F41" s="108"/>
      <c r="G41" s="108"/>
      <c r="H41" s="107"/>
      <c r="I41" s="227">
        <f>IF(AND(E26="X"),(F42+(D42+D55)*D65),0)</f>
        <v>0</v>
      </c>
      <c r="K41" s="236"/>
      <c r="M41" s="111">
        <f>IF(AND(E26="X"),(I41+K41),0)</f>
        <v>0</v>
      </c>
      <c r="N41" s="244"/>
      <c r="O41" s="118"/>
      <c r="P41" s="118"/>
      <c r="Q41" s="118"/>
      <c r="R41" s="245"/>
      <c r="S41" s="118"/>
      <c r="T41" s="228"/>
      <c r="U41" s="112"/>
    </row>
    <row r="42" spans="1:23" s="34" customFormat="1" ht="15" customHeight="1" thickBot="1" x14ac:dyDescent="0.25">
      <c r="A42" s="100"/>
      <c r="B42" s="419" t="s">
        <v>115</v>
      </c>
      <c r="C42" s="419"/>
      <c r="D42" s="223">
        <f>SUM(D36:D41)</f>
        <v>0</v>
      </c>
      <c r="E42" s="222"/>
      <c r="F42" s="223">
        <f>SUM(F36:F41)</f>
        <v>0</v>
      </c>
      <c r="G42" s="114"/>
      <c r="H42" s="107"/>
      <c r="I42" s="108"/>
      <c r="J42" s="108"/>
      <c r="K42" s="108"/>
      <c r="L42" s="108"/>
      <c r="M42" s="108"/>
      <c r="N42" s="244"/>
      <c r="O42" s="118"/>
      <c r="P42" s="118"/>
      <c r="Q42" s="118"/>
      <c r="R42" s="245"/>
      <c r="S42" s="118"/>
      <c r="T42" s="228"/>
      <c r="U42" s="112"/>
    </row>
    <row r="43" spans="1:23" s="34" customFormat="1" ht="15" customHeight="1" thickBot="1" x14ac:dyDescent="0.25">
      <c r="A43" s="100"/>
      <c r="B43" s="100"/>
      <c r="C43" s="100"/>
      <c r="D43" s="112"/>
      <c r="E43" s="108"/>
      <c r="F43" s="108"/>
      <c r="G43" s="108"/>
      <c r="H43" s="107"/>
      <c r="I43" s="438" t="s">
        <v>119</v>
      </c>
      <c r="J43" s="438"/>
      <c r="K43" s="438"/>
      <c r="L43" s="214"/>
      <c r="M43" s="258" t="e">
        <f>IF(OR(((M37-D63*D65-F63)*C16*0.75)&gt;1750000,((M41-D63*D65-F63)*C16*0.25)&gt;1750000),"YES","NO")</f>
        <v>#DIV/0!</v>
      </c>
      <c r="N43" s="244"/>
      <c r="O43" s="118"/>
      <c r="U43" s="112"/>
    </row>
    <row r="44" spans="1:23" s="34" customFormat="1" ht="15" customHeight="1" x14ac:dyDescent="0.2">
      <c r="A44" s="100"/>
      <c r="B44" s="430" t="s">
        <v>113</v>
      </c>
      <c r="C44" s="430"/>
      <c r="D44" s="430"/>
      <c r="E44" s="430"/>
      <c r="F44" s="430"/>
      <c r="G44" s="106"/>
      <c r="H44" s="117"/>
      <c r="N44" s="244"/>
      <c r="O44" s="118"/>
      <c r="U44" s="112"/>
    </row>
    <row r="45" spans="1:23" s="55" customFormat="1" ht="15" customHeight="1" thickBot="1" x14ac:dyDescent="0.25">
      <c r="A45" s="119"/>
      <c r="B45" s="422" t="s">
        <v>100</v>
      </c>
      <c r="C45" s="422"/>
      <c r="D45" s="434" t="s">
        <v>101</v>
      </c>
      <c r="E45" s="434"/>
      <c r="F45" s="434"/>
      <c r="G45" s="120"/>
      <c r="H45" s="117"/>
      <c r="I45" s="424" t="s">
        <v>201</v>
      </c>
      <c r="J45" s="424"/>
      <c r="K45" s="424"/>
      <c r="L45" s="424"/>
      <c r="M45" s="424"/>
      <c r="N45" s="244"/>
      <c r="O45" s="118"/>
      <c r="U45" s="112"/>
    </row>
    <row r="46" spans="1:23" s="55" customFormat="1" ht="15" customHeight="1" thickBot="1" x14ac:dyDescent="0.25">
      <c r="A46" s="119"/>
      <c r="B46" s="213"/>
      <c r="C46" s="213"/>
      <c r="D46" s="216" t="s">
        <v>161</v>
      </c>
      <c r="E46" s="216"/>
      <c r="F46" s="120" t="s">
        <v>159</v>
      </c>
      <c r="G46" s="120"/>
      <c r="H46" s="117"/>
      <c r="I46" s="435" t="s">
        <v>203</v>
      </c>
      <c r="J46" s="436"/>
      <c r="K46" s="436"/>
      <c r="L46" s="437"/>
      <c r="M46" s="257">
        <f>IF(E28="X",IF(AND((M37-D63*D65-F63)*0.75*C16&lt;1750000),((M37-D63*D65-F63)*C16*0.25+(D63*D65+F63)),0),0)</f>
        <v>0</v>
      </c>
      <c r="N46" s="244"/>
      <c r="O46" s="118"/>
      <c r="U46" s="112"/>
    </row>
    <row r="47" spans="1:23" s="55" customFormat="1" ht="15" customHeight="1" thickBot="1" x14ac:dyDescent="0.25">
      <c r="A47" s="119"/>
      <c r="B47" s="418" t="s">
        <v>103</v>
      </c>
      <c r="C47" s="418"/>
      <c r="D47" s="251">
        <v>0</v>
      </c>
      <c r="E47" s="119"/>
      <c r="F47" s="251">
        <v>0</v>
      </c>
      <c r="G47" s="121"/>
      <c r="H47" s="122"/>
      <c r="I47" s="388" t="s">
        <v>204</v>
      </c>
      <c r="J47" s="388"/>
      <c r="K47" s="388"/>
      <c r="L47" s="388"/>
      <c r="M47" s="257">
        <f>IF(E26="X",IF(AND((M41-D63*D65-F63)*0.25*C16&lt;1750000),((M41-D63*D65-F63)*C16*0.75+(D63*D65+F63)),0),0)</f>
        <v>0</v>
      </c>
      <c r="N47" s="244"/>
      <c r="O47" s="118"/>
      <c r="U47" s="112"/>
    </row>
    <row r="48" spans="1:23" s="55" customFormat="1" ht="15" customHeight="1" thickBot="1" x14ac:dyDescent="0.25">
      <c r="A48" s="119"/>
      <c r="B48" s="418" t="s">
        <v>104</v>
      </c>
      <c r="C48" s="418"/>
      <c r="D48" s="251">
        <v>0</v>
      </c>
      <c r="E48" s="119"/>
      <c r="F48" s="251">
        <v>0</v>
      </c>
      <c r="G48" s="121"/>
      <c r="H48" s="122"/>
      <c r="I48" s="416" t="s">
        <v>202</v>
      </c>
      <c r="J48" s="416"/>
      <c r="K48" s="416"/>
      <c r="L48" s="417"/>
      <c r="M48" s="257" t="e">
        <f>IF(OR((M37-D63*D65-F63)*0.75*C16&gt;1750000,(M41-D63*D65-F63)*0.25*C16&gt;1750000),((M37+M41-D63*D65-F63)*C16+(D63*D65+F63)-1750000),0)</f>
        <v>#DIV/0!</v>
      </c>
      <c r="N48" s="244"/>
      <c r="O48" s="118"/>
      <c r="U48" s="112"/>
    </row>
    <row r="49" spans="1:21" s="55" customFormat="1" ht="15" customHeight="1" x14ac:dyDescent="0.2">
      <c r="A49" s="119"/>
      <c r="B49" s="418" t="s">
        <v>105</v>
      </c>
      <c r="C49" s="418"/>
      <c r="D49" s="251">
        <v>0</v>
      </c>
      <c r="E49" s="119"/>
      <c r="F49" s="251">
        <v>0</v>
      </c>
      <c r="G49" s="121"/>
      <c r="H49" s="122"/>
      <c r="N49" s="244"/>
      <c r="O49" s="118"/>
      <c r="U49" s="112"/>
    </row>
    <row r="50" spans="1:21" s="55" customFormat="1" ht="15" customHeight="1" thickBot="1" x14ac:dyDescent="0.25">
      <c r="A50" s="119"/>
      <c r="B50" s="418" t="s">
        <v>96</v>
      </c>
      <c r="C50" s="418"/>
      <c r="D50" s="224">
        <v>0</v>
      </c>
      <c r="E50" s="119"/>
      <c r="F50" s="225">
        <v>0</v>
      </c>
      <c r="G50" s="121"/>
      <c r="H50" s="122"/>
      <c r="I50" s="399" t="s">
        <v>120</v>
      </c>
      <c r="J50" s="399"/>
      <c r="K50" s="399"/>
      <c r="L50" s="399"/>
      <c r="M50" s="399"/>
      <c r="N50" s="244"/>
      <c r="O50" s="118"/>
      <c r="U50" s="112"/>
    </row>
    <row r="51" spans="1:21" s="55" customFormat="1" ht="15" customHeight="1" thickBot="1" x14ac:dyDescent="0.25">
      <c r="A51" s="119"/>
      <c r="B51" s="418" t="s">
        <v>114</v>
      </c>
      <c r="C51" s="418"/>
      <c r="D51" s="224">
        <v>0</v>
      </c>
      <c r="E51" s="119"/>
      <c r="F51" s="236"/>
      <c r="G51" s="121"/>
      <c r="H51" s="122"/>
      <c r="I51" s="100" t="s">
        <v>121</v>
      </c>
      <c r="J51" s="100"/>
      <c r="K51" s="100"/>
      <c r="L51" s="260"/>
      <c r="M51" s="257">
        <f>IF(E28="X",((K37-F63)*C16*0.25+F63),0)</f>
        <v>0</v>
      </c>
      <c r="N51" s="244"/>
      <c r="O51" s="118"/>
      <c r="U51" s="112"/>
    </row>
    <row r="52" spans="1:21" s="55" customFormat="1" ht="15" customHeight="1" thickBot="1" x14ac:dyDescent="0.25">
      <c r="A52" s="119"/>
      <c r="B52" s="418" t="s">
        <v>106</v>
      </c>
      <c r="C52" s="418"/>
      <c r="D52" s="224"/>
      <c r="E52" s="115"/>
      <c r="F52" s="378">
        <v>0</v>
      </c>
      <c r="G52" s="121"/>
      <c r="H52" s="122"/>
      <c r="I52" s="261"/>
      <c r="J52" s="261"/>
      <c r="K52" s="261"/>
      <c r="L52" s="261"/>
      <c r="M52" s="261"/>
      <c r="N52" s="244"/>
      <c r="O52" s="118"/>
      <c r="U52" s="112"/>
    </row>
    <row r="53" spans="1:21" s="55" customFormat="1" ht="15" customHeight="1" thickTop="1" x14ac:dyDescent="0.2">
      <c r="A53" s="119"/>
      <c r="B53" s="418" t="s">
        <v>116</v>
      </c>
      <c r="C53" s="418"/>
      <c r="D53" s="224"/>
      <c r="E53" s="115"/>
      <c r="F53" s="378">
        <v>0</v>
      </c>
      <c r="G53" s="121"/>
      <c r="H53" s="117"/>
      <c r="I53" s="259"/>
      <c r="J53" s="259"/>
      <c r="K53" s="259"/>
      <c r="L53" s="259"/>
      <c r="M53" s="259"/>
      <c r="N53" s="244"/>
      <c r="O53" s="118"/>
      <c r="U53" s="112"/>
    </row>
    <row r="54" spans="1:21" s="55" customFormat="1" ht="15" customHeight="1" thickBot="1" x14ac:dyDescent="0.25">
      <c r="A54" s="119"/>
      <c r="B54" s="56"/>
      <c r="C54" s="56"/>
      <c r="D54" s="115"/>
      <c r="E54" s="115"/>
      <c r="F54" s="121"/>
      <c r="G54" s="121"/>
      <c r="H54" s="117"/>
      <c r="I54" s="399" t="s">
        <v>118</v>
      </c>
      <c r="J54" s="399"/>
      <c r="K54" s="399"/>
      <c r="L54" s="399"/>
      <c r="M54" s="399"/>
      <c r="N54" s="244"/>
      <c r="O54" s="118"/>
      <c r="U54" s="112"/>
    </row>
    <row r="55" spans="1:21" s="55" customFormat="1" ht="15" customHeight="1" thickBot="1" x14ac:dyDescent="0.25">
      <c r="A55" s="119"/>
      <c r="B55" s="419" t="s">
        <v>160</v>
      </c>
      <c r="C55" s="419"/>
      <c r="D55" s="223">
        <f>(SUM(D47:D51))-(D52+D53)</f>
        <v>0</v>
      </c>
      <c r="E55" s="222"/>
      <c r="F55" s="111">
        <f>SUM(F47:F53)</f>
        <v>0</v>
      </c>
      <c r="G55" s="123"/>
      <c r="H55" s="117"/>
      <c r="I55" s="256" t="s">
        <v>161</v>
      </c>
      <c r="J55" s="256"/>
      <c r="K55" s="256" t="s">
        <v>159</v>
      </c>
      <c r="L55" s="256"/>
      <c r="M55" s="256" t="s">
        <v>32</v>
      </c>
      <c r="N55" s="244"/>
      <c r="O55" s="118"/>
      <c r="U55" s="112"/>
    </row>
    <row r="56" spans="1:21" s="55" customFormat="1" ht="15" customHeight="1" thickBot="1" x14ac:dyDescent="0.25">
      <c r="A56" s="119"/>
      <c r="B56" s="56"/>
      <c r="C56" s="56"/>
      <c r="D56" s="121"/>
      <c r="E56" s="115"/>
      <c r="F56" s="115"/>
      <c r="G56" s="115"/>
      <c r="H56" s="117"/>
      <c r="I56" s="227">
        <f>IF(AND(L28="X"),(F42+((D42+D55)*D65)),0)</f>
        <v>0</v>
      </c>
      <c r="J56" s="34"/>
      <c r="K56" s="227">
        <f>IF(AND(L28="X"),(F55),0)</f>
        <v>0</v>
      </c>
      <c r="L56" s="34"/>
      <c r="M56" s="111">
        <f>IF(AND(L28="X"),(I56+K56),0)</f>
        <v>0</v>
      </c>
      <c r="N56" s="244"/>
      <c r="O56" s="118"/>
    </row>
    <row r="57" spans="1:21" s="55" customFormat="1" ht="15" customHeight="1" x14ac:dyDescent="0.2">
      <c r="A57" s="119"/>
      <c r="B57" s="399" t="s">
        <v>107</v>
      </c>
      <c r="C57" s="399"/>
      <c r="D57" s="399"/>
      <c r="E57" s="399"/>
      <c r="F57" s="399"/>
      <c r="G57" s="109"/>
      <c r="H57" s="117"/>
      <c r="I57" s="116"/>
      <c r="J57" s="108"/>
      <c r="K57" s="108"/>
      <c r="L57" s="118"/>
      <c r="M57" s="112"/>
      <c r="N57" s="244"/>
      <c r="O57" s="118"/>
      <c r="U57" s="112"/>
    </row>
    <row r="58" spans="1:21" s="55" customFormat="1" ht="15" customHeight="1" x14ac:dyDescent="0.2">
      <c r="A58" s="119"/>
      <c r="B58" s="422" t="s">
        <v>100</v>
      </c>
      <c r="C58" s="422"/>
      <c r="D58" s="426" t="s">
        <v>101</v>
      </c>
      <c r="E58" s="426"/>
      <c r="F58" s="426"/>
      <c r="G58" s="106"/>
      <c r="H58" s="117"/>
      <c r="I58" s="399" t="s">
        <v>165</v>
      </c>
      <c r="J58" s="399"/>
      <c r="K58" s="399"/>
      <c r="L58" s="399"/>
      <c r="M58" s="399"/>
      <c r="N58" s="244"/>
      <c r="O58" s="118"/>
      <c r="U58" s="112"/>
    </row>
    <row r="59" spans="1:21" s="55" customFormat="1" ht="15" customHeight="1" thickBot="1" x14ac:dyDescent="0.25">
      <c r="A59" s="119"/>
      <c r="B59" s="213"/>
      <c r="C59" s="213"/>
      <c r="D59" s="216" t="s">
        <v>161</v>
      </c>
      <c r="E59" s="115"/>
      <c r="F59" s="106" t="s">
        <v>159</v>
      </c>
      <c r="G59" s="106"/>
      <c r="H59" s="117"/>
      <c r="I59" s="256" t="s">
        <v>161</v>
      </c>
      <c r="J59" s="256"/>
      <c r="K59" s="256" t="s">
        <v>159</v>
      </c>
      <c r="L59" s="256"/>
      <c r="M59" s="256" t="s">
        <v>32</v>
      </c>
      <c r="N59" s="244"/>
      <c r="O59" s="118"/>
      <c r="U59" s="112"/>
    </row>
    <row r="60" spans="1:21" s="55" customFormat="1" ht="15" customHeight="1" thickBot="1" x14ac:dyDescent="0.25">
      <c r="A60" s="119"/>
      <c r="B60" s="421" t="s">
        <v>103</v>
      </c>
      <c r="C60" s="421"/>
      <c r="D60" s="226">
        <v>0</v>
      </c>
      <c r="E60" s="115"/>
      <c r="F60" s="218"/>
      <c r="G60" s="125"/>
      <c r="H60" s="117"/>
      <c r="I60" s="227">
        <f>IF(AND(L26="X"),((D42+F42+D55)*D65),0)</f>
        <v>0</v>
      </c>
      <c r="J60" s="34"/>
      <c r="K60" s="236"/>
      <c r="L60" s="34"/>
      <c r="M60" s="111">
        <f>IF(AND(L26="X"),(I60+K60),0)</f>
        <v>0</v>
      </c>
      <c r="N60" s="244"/>
      <c r="O60" s="118"/>
      <c r="U60" s="112"/>
    </row>
    <row r="61" spans="1:21" s="55" customFormat="1" ht="15" customHeight="1" x14ac:dyDescent="0.2">
      <c r="A61" s="119"/>
      <c r="B61" s="421" t="s">
        <v>104</v>
      </c>
      <c r="C61" s="421"/>
      <c r="D61" s="226">
        <v>0</v>
      </c>
      <c r="E61" s="115"/>
      <c r="F61" s="218">
        <v>0</v>
      </c>
      <c r="G61" s="125"/>
      <c r="H61" s="117"/>
      <c r="N61" s="244"/>
      <c r="O61" s="118"/>
      <c r="U61" s="112"/>
    </row>
    <row r="62" spans="1:21" s="55" customFormat="1" ht="15" customHeight="1" thickBot="1" x14ac:dyDescent="0.25">
      <c r="A62" s="119"/>
      <c r="B62" s="108"/>
      <c r="C62" s="118"/>
      <c r="D62" s="112"/>
      <c r="E62" s="115"/>
      <c r="F62" s="115"/>
      <c r="G62" s="115"/>
      <c r="H62" s="117"/>
      <c r="I62" s="424" t="s">
        <v>205</v>
      </c>
      <c r="J62" s="424"/>
      <c r="K62" s="424"/>
      <c r="L62" s="424"/>
      <c r="M62" s="424"/>
      <c r="N62" s="244"/>
      <c r="O62" s="118"/>
      <c r="U62" s="112"/>
    </row>
    <row r="63" spans="1:21" s="55" customFormat="1" ht="15" customHeight="1" thickBot="1" x14ac:dyDescent="0.25">
      <c r="A63" s="119"/>
      <c r="B63" s="221" t="s">
        <v>162</v>
      </c>
      <c r="C63" s="221"/>
      <c r="D63" s="126">
        <f>SUM(D60:D61)</f>
        <v>0</v>
      </c>
      <c r="E63" s="222"/>
      <c r="F63" s="113">
        <f>SUM(F60:F61)</f>
        <v>0</v>
      </c>
      <c r="G63" s="114"/>
      <c r="H63" s="117"/>
      <c r="I63" s="100" t="s">
        <v>206</v>
      </c>
      <c r="J63" s="100"/>
      <c r="K63" s="100"/>
      <c r="L63" s="260"/>
      <c r="M63" s="257">
        <f>IF(AND((M56+M60)&gt;0),((M56+M60-D63-F63)*C16+(D63*D65+F63)),(0))</f>
        <v>0</v>
      </c>
      <c r="N63" s="244"/>
      <c r="O63" s="118"/>
      <c r="U63" s="112"/>
    </row>
    <row r="64" spans="1:21" s="55" customFormat="1" ht="15" customHeight="1" thickBot="1" x14ac:dyDescent="0.25">
      <c r="A64" s="119"/>
      <c r="B64" s="56"/>
      <c r="C64" s="56"/>
      <c r="D64" s="121"/>
      <c r="E64" s="115"/>
      <c r="F64" s="115"/>
      <c r="G64" s="115"/>
      <c r="H64" s="117"/>
      <c r="I64" s="11"/>
      <c r="J64" s="11"/>
      <c r="K64" s="11"/>
      <c r="L64" s="11"/>
      <c r="M64" s="11"/>
      <c r="N64" s="244"/>
      <c r="O64" s="118"/>
      <c r="U64" s="112"/>
    </row>
    <row r="65" spans="1:23" s="55" customFormat="1" ht="15" customHeight="1" thickBot="1" x14ac:dyDescent="0.25">
      <c r="A65" s="119"/>
      <c r="B65" s="419" t="s">
        <v>163</v>
      </c>
      <c r="C65" s="420"/>
      <c r="D65" s="379">
        <v>1</v>
      </c>
      <c r="E65" s="115"/>
      <c r="F65" s="115"/>
      <c r="G65" s="115"/>
      <c r="H65" s="117"/>
      <c r="I65" s="399" t="s">
        <v>120</v>
      </c>
      <c r="J65" s="399"/>
      <c r="K65" s="399"/>
      <c r="L65" s="399"/>
      <c r="M65" s="399"/>
      <c r="N65" s="244"/>
      <c r="O65" s="118"/>
      <c r="P65" s="31"/>
      <c r="Q65" s="31"/>
      <c r="R65" s="247"/>
      <c r="S65" s="31"/>
      <c r="T65" s="32"/>
      <c r="U65" s="112"/>
    </row>
    <row r="66" spans="1:23" s="11" customFormat="1" ht="15" customHeight="1" thickBot="1" x14ac:dyDescent="0.25">
      <c r="A66" s="119"/>
      <c r="B66" s="127"/>
      <c r="C66" s="127"/>
      <c r="D66" s="127"/>
      <c r="E66" s="97"/>
      <c r="F66" s="124"/>
      <c r="G66" s="262"/>
      <c r="H66" s="128"/>
      <c r="I66" s="100" t="s">
        <v>118</v>
      </c>
      <c r="J66" s="100"/>
      <c r="K66" s="100"/>
      <c r="L66" s="260"/>
      <c r="M66" s="257">
        <f>IF(L28="X",((K56-F63)*C16+F63),0)</f>
        <v>0</v>
      </c>
      <c r="N66" s="246"/>
      <c r="O66" s="31"/>
      <c r="P66" s="250"/>
      <c r="Q66" s="129"/>
      <c r="R66" s="129"/>
      <c r="S66" s="129"/>
      <c r="T66" s="129"/>
      <c r="U66" s="248"/>
    </row>
    <row r="67" spans="1:23" s="24" customFormat="1" ht="12" x14ac:dyDescent="0.2">
      <c r="A67" s="28"/>
      <c r="B67" s="28"/>
      <c r="C67" s="28"/>
      <c r="D67" s="28"/>
      <c r="E67" s="28"/>
      <c r="F67" s="28"/>
      <c r="H67" s="129"/>
      <c r="N67" s="249"/>
      <c r="O67" s="250"/>
      <c r="P67" s="250"/>
      <c r="Q67" s="129"/>
      <c r="R67" s="129"/>
      <c r="S67" s="129"/>
      <c r="T67" s="129"/>
      <c r="U67" s="129"/>
    </row>
    <row r="68" spans="1:23" s="24" customFormat="1" ht="12" x14ac:dyDescent="0.2">
      <c r="A68" s="28"/>
      <c r="B68" s="28"/>
      <c r="C68" s="28"/>
      <c r="D68" s="28"/>
      <c r="E68" s="28"/>
      <c r="F68" s="28"/>
      <c r="G68" s="28"/>
      <c r="H68" s="28"/>
      <c r="I68" s="28"/>
      <c r="J68" s="28"/>
      <c r="K68" s="28"/>
      <c r="L68" s="28"/>
      <c r="M68" s="28"/>
      <c r="N68" s="249"/>
      <c r="O68" s="250"/>
      <c r="P68" s="250"/>
      <c r="Q68" s="129"/>
      <c r="R68" s="129"/>
      <c r="S68" s="129"/>
      <c r="T68" s="129"/>
      <c r="U68" s="129"/>
    </row>
    <row r="69" spans="1:23" s="24" customFormat="1" ht="12" x14ac:dyDescent="0.2">
      <c r="A69" s="28"/>
      <c r="B69" s="423" t="s">
        <v>43</v>
      </c>
      <c r="C69" s="423"/>
      <c r="D69" s="423"/>
      <c r="E69" s="423"/>
      <c r="F69" s="423"/>
      <c r="G69" s="423"/>
      <c r="H69" s="423"/>
      <c r="I69" s="423"/>
      <c r="J69" s="423"/>
      <c r="K69" s="423"/>
      <c r="L69" s="423"/>
      <c r="M69" s="423"/>
      <c r="N69" s="249"/>
      <c r="O69" s="250"/>
      <c r="P69" s="250"/>
      <c r="Q69" s="129"/>
      <c r="R69" s="129"/>
      <c r="S69" s="129"/>
      <c r="T69" s="129"/>
      <c r="U69" s="129"/>
    </row>
    <row r="70" spans="1:23" s="24" customFormat="1" x14ac:dyDescent="0.2">
      <c r="A70" s="28"/>
      <c r="B70" s="8"/>
      <c r="C70" s="8"/>
      <c r="D70" s="8"/>
      <c r="E70" s="8"/>
      <c r="F70" s="8"/>
      <c r="G70" s="8"/>
      <c r="H70" s="8"/>
      <c r="I70" s="8"/>
      <c r="J70" s="8"/>
      <c r="K70" s="8"/>
      <c r="L70" s="8"/>
      <c r="M70" s="8"/>
      <c r="N70" s="249"/>
      <c r="O70" s="250"/>
      <c r="P70" s="250"/>
      <c r="Q70" s="129"/>
      <c r="R70" s="129"/>
      <c r="S70" s="129"/>
      <c r="T70" s="129"/>
      <c r="U70" s="129"/>
    </row>
    <row r="71" spans="1:23" s="24" customFormat="1" x14ac:dyDescent="0.2">
      <c r="A71" s="28"/>
      <c r="B71" s="8"/>
      <c r="C71" s="8"/>
      <c r="D71" s="8"/>
      <c r="E71" s="8"/>
      <c r="F71" s="8"/>
      <c r="G71" s="8"/>
      <c r="H71" s="8"/>
      <c r="I71" s="8"/>
      <c r="J71" s="8"/>
      <c r="K71" s="8"/>
      <c r="L71" s="8"/>
      <c r="M71" s="8"/>
      <c r="N71" s="249"/>
      <c r="O71" s="250"/>
      <c r="P71" s="250"/>
      <c r="Q71" s="129"/>
      <c r="R71" s="129"/>
      <c r="S71" s="129"/>
      <c r="T71" s="129"/>
      <c r="U71" s="129"/>
    </row>
    <row r="72" spans="1:23" ht="12.75" customHeight="1" x14ac:dyDescent="0.2">
      <c r="A72" s="53" t="s">
        <v>255</v>
      </c>
      <c r="B72" s="53"/>
      <c r="C72" s="130"/>
      <c r="D72" s="130"/>
      <c r="E72" s="130"/>
      <c r="F72" s="130"/>
      <c r="G72" s="130"/>
      <c r="H72" s="130"/>
      <c r="I72" s="130"/>
      <c r="J72" s="130"/>
      <c r="K72" s="130"/>
      <c r="L72" s="131"/>
      <c r="M72" s="78" t="s">
        <v>149</v>
      </c>
    </row>
    <row r="73" spans="1:23" ht="12.75" customHeight="1" x14ac:dyDescent="0.2">
      <c r="A73" s="27"/>
      <c r="B73" s="27"/>
      <c r="C73" s="130"/>
      <c r="D73" s="130"/>
      <c r="E73" s="130"/>
      <c r="F73" s="130"/>
      <c r="G73" s="130"/>
      <c r="H73" s="130"/>
      <c r="I73" s="130"/>
      <c r="J73" s="130"/>
      <c r="K73" s="130"/>
      <c r="L73" s="131"/>
      <c r="M73" s="132" t="s">
        <v>154</v>
      </c>
    </row>
    <row r="75" spans="1:23" ht="33.75" x14ac:dyDescent="0.2">
      <c r="A75" s="264"/>
      <c r="B75" s="264"/>
      <c r="C75" s="264"/>
      <c r="D75" s="413" t="s">
        <v>212</v>
      </c>
      <c r="E75" s="413"/>
      <c r="F75" s="413"/>
      <c r="G75" s="413"/>
      <c r="H75" s="413"/>
      <c r="I75" s="413"/>
      <c r="J75" s="413"/>
      <c r="K75" s="413"/>
      <c r="L75" s="413"/>
      <c r="M75" s="413"/>
      <c r="N75" s="264"/>
      <c r="O75" s="264"/>
      <c r="P75" s="264"/>
      <c r="Q75" s="264"/>
      <c r="R75" s="264"/>
      <c r="S75" s="264"/>
      <c r="T75" s="264"/>
      <c r="U75" s="264"/>
      <c r="V75" s="263"/>
      <c r="W75" s="263"/>
    </row>
    <row r="76" spans="1:23" ht="33.75" x14ac:dyDescent="0.2">
      <c r="A76" s="264"/>
      <c r="B76" s="264"/>
      <c r="C76" s="264"/>
      <c r="D76" s="269"/>
      <c r="E76" s="269"/>
      <c r="F76" s="269"/>
      <c r="G76" s="269"/>
      <c r="H76" s="269"/>
      <c r="I76" s="269"/>
      <c r="J76" s="269"/>
      <c r="K76" s="269"/>
      <c r="L76" s="269"/>
      <c r="M76" s="269"/>
      <c r="N76" s="264"/>
      <c r="O76" s="264"/>
      <c r="P76" s="264"/>
      <c r="Q76" s="264"/>
      <c r="R76" s="264"/>
      <c r="S76" s="264"/>
      <c r="T76" s="264"/>
      <c r="U76" s="264"/>
      <c r="V76" s="263"/>
      <c r="W76" s="263"/>
    </row>
    <row r="77" spans="1:23" x14ac:dyDescent="0.2">
      <c r="A77" s="263"/>
      <c r="B77" s="263"/>
      <c r="C77" s="263"/>
      <c r="D77" s="263"/>
      <c r="E77" s="263"/>
      <c r="F77" s="263"/>
      <c r="G77" s="263"/>
      <c r="H77" s="263"/>
      <c r="I77" s="263"/>
      <c r="J77" s="263"/>
      <c r="K77" s="263"/>
      <c r="L77" s="263"/>
      <c r="M77" s="263"/>
      <c r="N77" s="263"/>
      <c r="O77" s="263"/>
      <c r="P77" s="263"/>
      <c r="Q77" s="263"/>
      <c r="R77" s="263"/>
      <c r="S77" s="263"/>
      <c r="T77" s="263"/>
      <c r="U77" s="263"/>
      <c r="V77" s="263"/>
      <c r="W77" s="263"/>
    </row>
    <row r="78" spans="1:23" ht="15.75" x14ac:dyDescent="0.25">
      <c r="A78" s="270"/>
      <c r="B78" s="414" t="s">
        <v>213</v>
      </c>
      <c r="C78" s="414"/>
      <c r="D78" s="414"/>
      <c r="E78" s="414"/>
      <c r="F78" s="414"/>
      <c r="G78" s="414"/>
      <c r="H78" s="414"/>
      <c r="I78" s="414"/>
      <c r="J78" s="414"/>
      <c r="K78" s="414"/>
      <c r="L78" s="414"/>
      <c r="M78" s="414"/>
      <c r="N78" s="264"/>
      <c r="O78" s="264"/>
      <c r="P78" s="264"/>
      <c r="Q78" s="264"/>
      <c r="R78" s="264"/>
      <c r="S78" s="264"/>
      <c r="T78" s="264"/>
      <c r="U78" s="264"/>
      <c r="V78" s="263"/>
      <c r="W78" s="263"/>
    </row>
    <row r="79" spans="1:23" x14ac:dyDescent="0.2">
      <c r="A79" s="264"/>
      <c r="B79" s="264"/>
      <c r="C79" s="264"/>
      <c r="D79" s="264"/>
      <c r="E79" s="264"/>
      <c r="F79" s="264"/>
      <c r="G79" s="264"/>
      <c r="H79" s="264"/>
      <c r="I79" s="264"/>
      <c r="J79" s="264"/>
      <c r="K79" s="264"/>
      <c r="L79" s="264"/>
      <c r="M79" s="264"/>
      <c r="N79" s="264"/>
      <c r="O79" s="264"/>
      <c r="P79" s="264"/>
      <c r="Q79" s="264"/>
      <c r="R79" s="264"/>
      <c r="S79" s="264"/>
      <c r="T79" s="264"/>
      <c r="U79" s="264"/>
      <c r="V79" s="263"/>
      <c r="W79" s="263"/>
    </row>
    <row r="80" spans="1:23" x14ac:dyDescent="0.2">
      <c r="A80" s="264"/>
      <c r="B80" s="264"/>
      <c r="C80" s="264"/>
      <c r="D80" s="264"/>
      <c r="E80" s="264"/>
      <c r="F80" s="264"/>
      <c r="G80" s="264"/>
      <c r="H80" s="264"/>
      <c r="I80" s="264"/>
      <c r="J80" s="264"/>
      <c r="K80" s="271"/>
      <c r="L80" s="264"/>
      <c r="M80" s="264"/>
      <c r="N80" s="264"/>
      <c r="O80" s="264"/>
      <c r="P80" s="264"/>
      <c r="Q80" s="264"/>
      <c r="R80" s="264"/>
      <c r="S80" s="264"/>
      <c r="T80" s="264"/>
      <c r="U80" s="264"/>
      <c r="V80" s="263"/>
      <c r="W80" s="263"/>
    </row>
    <row r="81" spans="1:23" x14ac:dyDescent="0.2">
      <c r="A81" s="264"/>
      <c r="B81" s="264"/>
      <c r="C81" s="264"/>
      <c r="D81" s="264"/>
      <c r="E81" s="264"/>
      <c r="F81" s="264"/>
      <c r="G81" s="264"/>
      <c r="H81" s="264"/>
      <c r="I81" s="264"/>
      <c r="J81" s="264"/>
      <c r="K81" s="264"/>
      <c r="L81" s="264"/>
      <c r="M81" s="264"/>
      <c r="N81" s="264"/>
      <c r="O81" s="264"/>
      <c r="P81" s="264"/>
      <c r="Q81" s="264"/>
      <c r="R81" s="264"/>
      <c r="S81" s="264"/>
      <c r="T81" s="264"/>
      <c r="U81" s="264"/>
      <c r="V81" s="263"/>
      <c r="W81" s="263"/>
    </row>
    <row r="82" spans="1:23" x14ac:dyDescent="0.2">
      <c r="A82" s="264"/>
      <c r="B82" s="272" t="s">
        <v>214</v>
      </c>
      <c r="C82" s="415" t="str">
        <f>T('Title Sheet'!C51:E51)</f>
        <v/>
      </c>
      <c r="D82" s="415"/>
      <c r="E82" s="415"/>
      <c r="F82" s="415"/>
      <c r="G82" s="273"/>
      <c r="H82" s="264"/>
      <c r="I82" s="274" t="s">
        <v>215</v>
      </c>
      <c r="J82" s="415" t="str">
        <f>T('Title Sheet'!C53:E53)</f>
        <v/>
      </c>
      <c r="K82" s="415"/>
      <c r="L82" s="415"/>
      <c r="M82" s="264"/>
      <c r="N82" s="264"/>
      <c r="O82" s="263"/>
      <c r="P82" s="263"/>
      <c r="Q82" s="263"/>
      <c r="R82" s="263"/>
      <c r="S82" s="263"/>
      <c r="T82" s="263"/>
      <c r="U82" s="263"/>
      <c r="V82" s="263"/>
      <c r="W82" s="263"/>
    </row>
    <row r="83" spans="1:23" x14ac:dyDescent="0.2">
      <c r="A83" s="264"/>
      <c r="B83" s="272"/>
      <c r="C83" s="275"/>
      <c r="D83" s="275"/>
      <c r="E83" s="275"/>
      <c r="F83" s="275"/>
      <c r="G83" s="275"/>
      <c r="H83" s="264"/>
      <c r="I83" s="274"/>
      <c r="J83" s="275"/>
      <c r="K83" s="275"/>
      <c r="L83" s="275"/>
      <c r="M83" s="264"/>
      <c r="N83" s="264"/>
      <c r="O83" s="263"/>
      <c r="P83" s="263"/>
      <c r="Q83" s="263"/>
      <c r="R83" s="263"/>
      <c r="S83" s="263"/>
      <c r="T83" s="263"/>
      <c r="U83" s="263"/>
      <c r="V83" s="263"/>
      <c r="W83" s="263"/>
    </row>
    <row r="84" spans="1:23" x14ac:dyDescent="0.2">
      <c r="A84" s="264"/>
      <c r="B84" s="276"/>
      <c r="C84" s="407"/>
      <c r="D84" s="407"/>
      <c r="E84" s="407"/>
      <c r="F84" s="407"/>
      <c r="G84" s="273"/>
      <c r="H84" s="264"/>
      <c r="I84" s="275"/>
      <c r="J84" s="407"/>
      <c r="K84" s="407"/>
      <c r="L84" s="407"/>
      <c r="M84" s="264"/>
      <c r="N84" s="264"/>
      <c r="O84" s="263"/>
      <c r="P84" s="263"/>
      <c r="Q84" s="263"/>
      <c r="R84" s="263"/>
      <c r="S84" s="263"/>
      <c r="T84" s="263"/>
      <c r="U84" s="263"/>
      <c r="V84" s="263"/>
      <c r="W84" s="263"/>
    </row>
    <row r="85" spans="1:23" x14ac:dyDescent="0.2">
      <c r="A85" s="264"/>
      <c r="B85" s="276"/>
      <c r="C85" s="264"/>
      <c r="D85" s="264"/>
      <c r="E85" s="264"/>
      <c r="F85" s="264"/>
      <c r="G85" s="264"/>
      <c r="H85" s="264"/>
      <c r="I85" s="275"/>
      <c r="J85" s="264"/>
      <c r="K85" s="264"/>
      <c r="L85" s="264"/>
      <c r="M85" s="264"/>
      <c r="N85" s="268"/>
      <c r="O85" s="263"/>
      <c r="P85" s="263"/>
      <c r="Q85" s="263"/>
      <c r="R85" s="263"/>
      <c r="S85" s="263"/>
      <c r="T85" s="263"/>
      <c r="U85" s="263"/>
      <c r="V85" s="263"/>
      <c r="W85" s="263"/>
    </row>
    <row r="86" spans="1:23" x14ac:dyDescent="0.2">
      <c r="A86" s="264"/>
      <c r="B86" s="272" t="s">
        <v>216</v>
      </c>
      <c r="C86" s="415" t="str">
        <f>T('Title Sheet'!C49:E49)</f>
        <v/>
      </c>
      <c r="D86" s="415"/>
      <c r="E86" s="415"/>
      <c r="F86" s="415"/>
      <c r="G86" s="273"/>
      <c r="H86" s="264"/>
      <c r="I86" s="274" t="s">
        <v>217</v>
      </c>
      <c r="J86" s="407" t="str">
        <f>T('Title Sheet'!C55)</f>
        <v/>
      </c>
      <c r="K86" s="407"/>
      <c r="L86" s="407"/>
      <c r="M86" s="264"/>
      <c r="N86" s="268"/>
      <c r="O86" s="263"/>
      <c r="P86" s="263"/>
      <c r="Q86" s="263"/>
      <c r="R86" s="263"/>
      <c r="S86" s="263"/>
      <c r="T86" s="263"/>
      <c r="U86" s="263"/>
      <c r="V86" s="263"/>
      <c r="W86" s="263"/>
    </row>
    <row r="87" spans="1:23" x14ac:dyDescent="0.2">
      <c r="A87" s="264"/>
      <c r="B87" s="272"/>
      <c r="C87" s="277"/>
      <c r="D87" s="277"/>
      <c r="E87" s="277"/>
      <c r="F87" s="277"/>
      <c r="G87" s="275"/>
      <c r="H87" s="264"/>
      <c r="I87" s="274"/>
      <c r="J87" s="277"/>
      <c r="K87" s="277"/>
      <c r="L87" s="277"/>
      <c r="M87" s="264"/>
      <c r="N87" s="268"/>
      <c r="O87" s="263"/>
      <c r="P87" s="263"/>
      <c r="Q87" s="263"/>
      <c r="R87" s="263"/>
      <c r="S87" s="263"/>
      <c r="T87" s="263"/>
      <c r="U87" s="263"/>
      <c r="V87" s="263"/>
      <c r="W87" s="263"/>
    </row>
    <row r="88" spans="1:23" x14ac:dyDescent="0.2">
      <c r="A88" s="264"/>
      <c r="B88" s="264"/>
      <c r="C88" s="264"/>
      <c r="D88" s="264"/>
      <c r="E88" s="264"/>
      <c r="F88" s="264"/>
      <c r="G88" s="264"/>
      <c r="H88" s="264"/>
      <c r="I88" s="264"/>
      <c r="J88" s="264"/>
      <c r="K88" s="264"/>
      <c r="L88" s="264"/>
      <c r="M88" s="264"/>
      <c r="N88" s="268"/>
      <c r="O88" s="263"/>
      <c r="P88" s="263"/>
      <c r="Q88" s="263"/>
      <c r="R88" s="263"/>
      <c r="S88" s="263"/>
      <c r="T88" s="263"/>
      <c r="U88" s="263"/>
      <c r="V88" s="263"/>
      <c r="W88" s="263"/>
    </row>
    <row r="89" spans="1:23" x14ac:dyDescent="0.2">
      <c r="A89" s="278"/>
      <c r="B89" s="279" t="s">
        <v>218</v>
      </c>
      <c r="C89" s="279"/>
      <c r="D89" s="279"/>
      <c r="E89" s="279"/>
      <c r="F89" s="279"/>
      <c r="G89" s="279"/>
      <c r="H89" s="279"/>
      <c r="I89" s="279"/>
      <c r="J89" s="279"/>
      <c r="K89" s="279"/>
      <c r="L89" s="279"/>
      <c r="M89" s="279"/>
      <c r="N89" s="268" t="s">
        <v>53</v>
      </c>
      <c r="O89" s="263"/>
      <c r="P89" s="263"/>
      <c r="Q89" s="263"/>
      <c r="R89" s="263"/>
      <c r="S89" s="263"/>
      <c r="T89" s="263"/>
      <c r="U89" s="263"/>
      <c r="V89" s="263"/>
      <c r="W89" s="263"/>
    </row>
    <row r="90" spans="1:23" x14ac:dyDescent="0.2">
      <c r="A90" s="264"/>
      <c r="B90" s="264"/>
      <c r="C90" s="264"/>
      <c r="D90" s="264"/>
      <c r="E90" s="264"/>
      <c r="F90" s="264"/>
      <c r="G90" s="264"/>
      <c r="H90" s="264"/>
      <c r="I90" s="264"/>
      <c r="J90" s="264"/>
      <c r="K90" s="264"/>
      <c r="L90" s="264"/>
      <c r="M90" s="264"/>
      <c r="N90" s="268"/>
      <c r="O90" s="263"/>
      <c r="P90" s="263"/>
      <c r="Q90" s="263"/>
      <c r="R90" s="263"/>
      <c r="S90" s="263"/>
      <c r="T90" s="263"/>
      <c r="U90" s="263"/>
      <c r="V90" s="263"/>
      <c r="W90" s="263"/>
    </row>
    <row r="91" spans="1:23" x14ac:dyDescent="0.2">
      <c r="A91" s="266"/>
      <c r="B91" s="408" t="s">
        <v>219</v>
      </c>
      <c r="C91" s="408"/>
      <c r="D91" s="408"/>
      <c r="E91" s="408"/>
      <c r="F91" s="408"/>
      <c r="G91" s="408"/>
      <c r="H91" s="408"/>
      <c r="I91" s="408"/>
      <c r="J91" s="408"/>
      <c r="K91" s="408"/>
      <c r="L91" s="408"/>
      <c r="M91" s="408"/>
      <c r="N91" s="268"/>
      <c r="O91" s="263"/>
      <c r="P91" s="263"/>
      <c r="Q91" s="263"/>
      <c r="R91" s="263"/>
      <c r="S91" s="263"/>
      <c r="T91" s="263"/>
      <c r="U91" s="263"/>
      <c r="V91" s="263"/>
      <c r="W91" s="263"/>
    </row>
    <row r="92" spans="1:23" x14ac:dyDescent="0.2">
      <c r="A92" s="280"/>
      <c r="B92" s="281"/>
      <c r="C92" s="281"/>
      <c r="D92" s="281"/>
      <c r="E92" s="281"/>
      <c r="F92" s="281"/>
      <c r="G92" s="281"/>
      <c r="H92" s="281"/>
      <c r="I92" s="281"/>
      <c r="J92" s="281"/>
      <c r="K92" s="281"/>
      <c r="L92" s="281"/>
      <c r="M92" s="281"/>
      <c r="N92" s="268"/>
      <c r="O92" s="263"/>
      <c r="P92" s="263"/>
      <c r="Q92" s="263"/>
      <c r="R92" s="263"/>
      <c r="S92" s="263"/>
      <c r="T92" s="263"/>
      <c r="U92" s="263"/>
      <c r="V92" s="263"/>
      <c r="W92" s="263"/>
    </row>
    <row r="93" spans="1:23" x14ac:dyDescent="0.2">
      <c r="A93" s="282"/>
      <c r="B93" s="408" t="s">
        <v>220</v>
      </c>
      <c r="C93" s="408"/>
      <c r="D93" s="408"/>
      <c r="E93" s="408"/>
      <c r="F93" s="408"/>
      <c r="G93" s="408"/>
      <c r="H93" s="408"/>
      <c r="I93" s="408"/>
      <c r="J93" s="408"/>
      <c r="K93" s="408"/>
      <c r="L93" s="408"/>
      <c r="M93" s="408"/>
      <c r="N93" s="268"/>
      <c r="O93" s="263"/>
      <c r="P93" s="263"/>
      <c r="Q93" s="263"/>
      <c r="R93" s="263"/>
      <c r="S93" s="263"/>
      <c r="T93" s="263"/>
      <c r="U93" s="263"/>
      <c r="V93" s="263"/>
      <c r="W93" s="263"/>
    </row>
    <row r="94" spans="1:23" x14ac:dyDescent="0.2">
      <c r="A94" s="283"/>
      <c r="B94" s="281"/>
      <c r="C94" s="281"/>
      <c r="D94" s="281"/>
      <c r="E94" s="281"/>
      <c r="F94" s="281"/>
      <c r="G94" s="281"/>
      <c r="H94" s="281"/>
      <c r="I94" s="281"/>
      <c r="J94" s="281"/>
      <c r="K94" s="281"/>
      <c r="L94" s="281"/>
      <c r="M94" s="281"/>
      <c r="N94" s="268"/>
      <c r="O94" s="263"/>
      <c r="P94" s="263"/>
      <c r="Q94" s="263"/>
      <c r="R94" s="263"/>
      <c r="S94" s="263"/>
      <c r="T94" s="263"/>
      <c r="U94" s="263"/>
      <c r="V94" s="263"/>
      <c r="W94" s="263"/>
    </row>
    <row r="95" spans="1:23" x14ac:dyDescent="0.2">
      <c r="A95" s="282"/>
      <c r="B95" s="408" t="s">
        <v>221</v>
      </c>
      <c r="C95" s="408"/>
      <c r="D95" s="408"/>
      <c r="E95" s="408"/>
      <c r="F95" s="408"/>
      <c r="G95" s="408"/>
      <c r="H95" s="408"/>
      <c r="I95" s="408"/>
      <c r="J95" s="408"/>
      <c r="K95" s="408"/>
      <c r="L95" s="408"/>
      <c r="M95" s="408"/>
      <c r="N95" s="268"/>
      <c r="O95" s="263"/>
      <c r="P95" s="263"/>
      <c r="Q95" s="263"/>
      <c r="R95" s="263"/>
      <c r="S95" s="263"/>
      <c r="T95" s="263"/>
      <c r="U95" s="263"/>
      <c r="V95" s="263"/>
      <c r="W95" s="263"/>
    </row>
    <row r="96" spans="1:23" ht="13.5" thickBot="1" x14ac:dyDescent="0.25">
      <c r="A96" s="282"/>
      <c r="B96" s="284"/>
      <c r="C96" s="284"/>
      <c r="D96" s="284"/>
      <c r="E96" s="284"/>
      <c r="F96" s="284"/>
      <c r="G96" s="284"/>
      <c r="H96" s="284"/>
      <c r="I96" s="284"/>
      <c r="J96" s="284"/>
      <c r="K96" s="284"/>
      <c r="L96" s="284"/>
      <c r="M96" s="284"/>
      <c r="N96" s="268"/>
      <c r="O96" s="263"/>
      <c r="P96" s="263"/>
      <c r="Q96" s="263"/>
      <c r="R96" s="263"/>
      <c r="S96" s="263"/>
      <c r="T96" s="263"/>
      <c r="U96" s="263"/>
      <c r="V96" s="263"/>
      <c r="W96" s="263"/>
    </row>
    <row r="97" spans="1:23" ht="13.5" thickBot="1" x14ac:dyDescent="0.25">
      <c r="A97" s="283"/>
      <c r="B97" s="283"/>
      <c r="C97" s="412" t="s">
        <v>222</v>
      </c>
      <c r="D97" s="412"/>
      <c r="E97" s="285"/>
      <c r="F97" s="412" t="s">
        <v>223</v>
      </c>
      <c r="G97" s="412"/>
      <c r="H97" s="285"/>
      <c r="I97" s="283"/>
      <c r="J97" s="283"/>
      <c r="K97" s="267" t="s">
        <v>224</v>
      </c>
      <c r="L97" s="285"/>
      <c r="M97" s="283"/>
      <c r="N97" s="268"/>
      <c r="O97" s="263"/>
      <c r="P97" s="263"/>
      <c r="Q97" s="263"/>
      <c r="R97" s="263"/>
      <c r="S97" s="263"/>
      <c r="T97" s="263"/>
      <c r="U97" s="263"/>
      <c r="V97" s="263"/>
      <c r="W97" s="263"/>
    </row>
    <row r="98" spans="1:23" x14ac:dyDescent="0.2">
      <c r="A98" s="283"/>
      <c r="B98" s="286"/>
      <c r="C98" s="287"/>
      <c r="D98" s="286"/>
      <c r="E98" s="286"/>
      <c r="F98" s="286"/>
      <c r="G98" s="286"/>
      <c r="H98" s="287"/>
      <c r="I98" s="286"/>
      <c r="J98" s="287"/>
      <c r="K98" s="281"/>
      <c r="L98" s="281"/>
      <c r="M98" s="281"/>
      <c r="N98" s="263"/>
      <c r="O98" s="263"/>
      <c r="P98" s="263"/>
      <c r="Q98" s="263"/>
      <c r="R98" s="263"/>
      <c r="S98" s="263"/>
      <c r="T98" s="263"/>
      <c r="U98" s="263"/>
      <c r="V98" s="263"/>
      <c r="W98" s="263"/>
    </row>
    <row r="99" spans="1:23" x14ac:dyDescent="0.2">
      <c r="A99" s="266"/>
      <c r="B99" s="408" t="s">
        <v>225</v>
      </c>
      <c r="C99" s="408"/>
      <c r="D99" s="408"/>
      <c r="E99" s="408"/>
      <c r="F99" s="408"/>
      <c r="G99" s="408"/>
      <c r="H99" s="408"/>
      <c r="I99" s="408"/>
      <c r="J99" s="408"/>
      <c r="K99" s="408"/>
      <c r="L99" s="408"/>
      <c r="M99" s="408"/>
      <c r="N99" s="263"/>
      <c r="O99" s="263"/>
      <c r="P99" s="263"/>
      <c r="Q99" s="263"/>
      <c r="R99" s="263"/>
      <c r="S99" s="263"/>
      <c r="T99" s="263"/>
      <c r="U99" s="263"/>
      <c r="V99" s="263"/>
      <c r="W99" s="263"/>
    </row>
    <row r="100" spans="1:23" x14ac:dyDescent="0.2">
      <c r="A100" s="280"/>
      <c r="B100" s="281"/>
      <c r="C100" s="281"/>
      <c r="D100" s="281"/>
      <c r="E100" s="281"/>
      <c r="F100" s="281"/>
      <c r="G100" s="281"/>
      <c r="H100" s="281"/>
      <c r="I100" s="281"/>
      <c r="J100" s="281"/>
      <c r="K100" s="281"/>
      <c r="L100" s="281"/>
      <c r="M100" s="281"/>
      <c r="N100" s="263"/>
      <c r="O100" s="263"/>
      <c r="P100" s="263"/>
      <c r="Q100" s="263"/>
      <c r="R100" s="263"/>
      <c r="S100" s="263"/>
      <c r="T100" s="263"/>
      <c r="U100" s="263"/>
      <c r="V100" s="263"/>
      <c r="W100" s="263"/>
    </row>
    <row r="101" spans="1:23" x14ac:dyDescent="0.2">
      <c r="A101" s="280"/>
      <c r="B101" s="284" t="s">
        <v>226</v>
      </c>
      <c r="C101" s="288"/>
      <c r="D101" s="286"/>
      <c r="E101" s="286"/>
      <c r="F101" s="286"/>
      <c r="G101" s="286"/>
      <c r="H101" s="281"/>
      <c r="I101" s="286"/>
      <c r="J101" s="281"/>
      <c r="K101" s="281"/>
      <c r="L101" s="281"/>
      <c r="M101" s="281"/>
      <c r="N101" s="263"/>
      <c r="O101" s="263"/>
      <c r="P101" s="263"/>
      <c r="Q101" s="263"/>
      <c r="R101" s="263"/>
      <c r="S101" s="263"/>
      <c r="T101" s="263"/>
      <c r="U101" s="263"/>
      <c r="V101" s="263"/>
      <c r="W101" s="263"/>
    </row>
    <row r="102" spans="1:23" x14ac:dyDescent="0.2">
      <c r="A102" s="280"/>
      <c r="B102" s="289"/>
      <c r="C102" s="287"/>
      <c r="D102" s="286"/>
      <c r="E102" s="286"/>
      <c r="F102" s="286"/>
      <c r="G102" s="286"/>
      <c r="H102" s="281"/>
      <c r="I102" s="286"/>
      <c r="J102" s="281"/>
      <c r="K102" s="281"/>
      <c r="L102" s="281"/>
      <c r="M102" s="281"/>
      <c r="N102" s="263"/>
      <c r="O102" s="263"/>
      <c r="P102" s="263"/>
      <c r="Q102" s="263"/>
      <c r="R102" s="263"/>
      <c r="S102" s="263"/>
      <c r="T102" s="263"/>
      <c r="U102" s="263"/>
      <c r="V102" s="263"/>
      <c r="W102" s="263"/>
    </row>
    <row r="103" spans="1:23" x14ac:dyDescent="0.2">
      <c r="A103" s="280"/>
      <c r="B103" s="290" t="s">
        <v>227</v>
      </c>
      <c r="C103" s="288"/>
      <c r="D103" s="286"/>
      <c r="E103" s="286"/>
      <c r="F103" s="286"/>
      <c r="G103" s="286"/>
      <c r="H103" s="281"/>
      <c r="I103" s="286"/>
      <c r="J103" s="281"/>
      <c r="K103" s="281"/>
      <c r="L103" s="281"/>
      <c r="M103" s="281"/>
      <c r="N103" s="263"/>
      <c r="O103" s="263"/>
      <c r="P103" s="263"/>
      <c r="Q103" s="263"/>
      <c r="R103" s="263"/>
      <c r="S103" s="263"/>
      <c r="T103" s="263"/>
      <c r="U103" s="263"/>
      <c r="V103" s="263"/>
      <c r="W103" s="263"/>
    </row>
    <row r="104" spans="1:23" x14ac:dyDescent="0.2">
      <c r="A104" s="280"/>
      <c r="B104" s="289"/>
      <c r="C104" s="281"/>
      <c r="D104" s="286"/>
      <c r="E104" s="286"/>
      <c r="F104" s="286"/>
      <c r="G104" s="286"/>
      <c r="H104" s="281"/>
      <c r="I104" s="286"/>
      <c r="J104" s="281"/>
      <c r="K104" s="281"/>
      <c r="L104" s="281"/>
      <c r="M104" s="281"/>
      <c r="N104" s="263"/>
      <c r="O104" s="263"/>
      <c r="P104" s="263"/>
      <c r="Q104" s="263"/>
      <c r="R104" s="263"/>
      <c r="S104" s="263"/>
      <c r="T104" s="263"/>
      <c r="U104" s="263"/>
      <c r="V104" s="263"/>
      <c r="W104" s="263"/>
    </row>
    <row r="105" spans="1:23" x14ac:dyDescent="0.2">
      <c r="A105" s="280"/>
      <c r="B105" s="290" t="s">
        <v>228</v>
      </c>
      <c r="C105" s="288"/>
      <c r="D105" s="290" t="s">
        <v>229</v>
      </c>
      <c r="E105" s="290"/>
      <c r="F105" s="290" t="s">
        <v>230</v>
      </c>
      <c r="G105" s="290"/>
      <c r="H105" s="280"/>
      <c r="I105" s="280"/>
      <c r="J105" s="288"/>
      <c r="K105" s="289"/>
      <c r="L105" s="281"/>
      <c r="M105" s="289"/>
      <c r="N105" s="263"/>
      <c r="O105" s="263"/>
      <c r="P105" s="263"/>
      <c r="Q105" s="263"/>
      <c r="R105" s="263"/>
      <c r="S105" s="263"/>
      <c r="T105" s="263"/>
      <c r="U105" s="263"/>
      <c r="V105" s="263"/>
      <c r="W105" s="263"/>
    </row>
    <row r="106" spans="1:23" x14ac:dyDescent="0.2">
      <c r="A106" s="280"/>
      <c r="B106" s="289"/>
      <c r="C106" s="281"/>
      <c r="D106" s="289"/>
      <c r="E106" s="289"/>
      <c r="F106" s="289"/>
      <c r="G106" s="289"/>
      <c r="H106" s="281"/>
      <c r="I106" s="289"/>
      <c r="J106" s="281"/>
      <c r="K106" s="289"/>
      <c r="L106" s="281"/>
      <c r="M106" s="289"/>
      <c r="N106" s="263"/>
      <c r="O106" s="263"/>
      <c r="P106" s="263"/>
      <c r="Q106" s="263"/>
      <c r="R106" s="263"/>
      <c r="S106" s="263"/>
      <c r="T106" s="263"/>
      <c r="U106" s="263"/>
      <c r="V106" s="263"/>
      <c r="W106" s="263"/>
    </row>
    <row r="107" spans="1:23" x14ac:dyDescent="0.2">
      <c r="A107" s="280"/>
      <c r="B107" s="290" t="s">
        <v>231</v>
      </c>
      <c r="C107" s="288"/>
      <c r="D107" s="290" t="s">
        <v>229</v>
      </c>
      <c r="E107" s="290"/>
      <c r="F107" s="290" t="s">
        <v>230</v>
      </c>
      <c r="G107" s="290"/>
      <c r="H107" s="280"/>
      <c r="I107" s="280"/>
      <c r="J107" s="288"/>
      <c r="K107" s="289"/>
      <c r="L107" s="281"/>
      <c r="M107" s="289"/>
      <c r="N107" s="263"/>
      <c r="O107" s="263"/>
      <c r="P107" s="263"/>
      <c r="Q107" s="263"/>
      <c r="R107" s="263"/>
      <c r="S107" s="263"/>
      <c r="T107" s="263"/>
      <c r="U107" s="263"/>
      <c r="V107" s="263"/>
      <c r="W107" s="263"/>
    </row>
    <row r="108" spans="1:23" x14ac:dyDescent="0.2">
      <c r="A108" s="280"/>
      <c r="B108" s="289"/>
      <c r="C108" s="281"/>
      <c r="D108" s="289"/>
      <c r="E108" s="289"/>
      <c r="F108" s="289"/>
      <c r="G108" s="289"/>
      <c r="H108" s="281"/>
      <c r="I108" s="289"/>
      <c r="J108" s="281"/>
      <c r="K108" s="289"/>
      <c r="L108" s="281"/>
      <c r="M108" s="289"/>
      <c r="N108" s="263"/>
      <c r="O108" s="263"/>
      <c r="P108" s="263"/>
      <c r="Q108" s="263"/>
      <c r="R108" s="263"/>
      <c r="S108" s="263"/>
      <c r="T108" s="263"/>
      <c r="U108" s="263"/>
      <c r="V108" s="263"/>
      <c r="W108" s="263"/>
    </row>
    <row r="109" spans="1:23" x14ac:dyDescent="0.2">
      <c r="A109" s="280"/>
      <c r="B109" s="290" t="s">
        <v>232</v>
      </c>
      <c r="C109" s="288"/>
      <c r="D109" s="290" t="s">
        <v>233</v>
      </c>
      <c r="E109" s="290"/>
      <c r="F109" s="290" t="s">
        <v>234</v>
      </c>
      <c r="G109" s="290"/>
      <c r="H109" s="280"/>
      <c r="I109" s="290" t="s">
        <v>235</v>
      </c>
      <c r="J109" s="288"/>
      <c r="K109" s="291" t="s">
        <v>236</v>
      </c>
      <c r="L109" s="288"/>
      <c r="M109" s="280"/>
      <c r="N109" s="263"/>
      <c r="O109" s="263"/>
      <c r="P109" s="263"/>
      <c r="Q109" s="263"/>
      <c r="R109" s="263"/>
      <c r="S109" s="263"/>
      <c r="T109" s="263"/>
      <c r="U109" s="263"/>
      <c r="V109" s="263"/>
      <c r="W109" s="263"/>
    </row>
    <row r="110" spans="1:23" x14ac:dyDescent="0.2">
      <c r="A110" s="280"/>
      <c r="B110" s="289"/>
      <c r="C110" s="281"/>
      <c r="D110" s="286"/>
      <c r="E110" s="286"/>
      <c r="F110" s="286"/>
      <c r="G110" s="286"/>
      <c r="H110" s="281"/>
      <c r="I110" s="286"/>
      <c r="J110" s="281"/>
      <c r="K110" s="281"/>
      <c r="L110" s="281"/>
      <c r="M110" s="281"/>
      <c r="N110" s="263"/>
      <c r="O110" s="263"/>
      <c r="P110" s="263"/>
      <c r="Q110" s="263"/>
      <c r="R110" s="263"/>
      <c r="S110" s="263"/>
      <c r="T110" s="263"/>
      <c r="U110" s="263"/>
      <c r="V110" s="263"/>
      <c r="W110" s="263"/>
    </row>
    <row r="111" spans="1:23" x14ac:dyDescent="0.2">
      <c r="A111" s="280"/>
      <c r="B111" s="290" t="s">
        <v>237</v>
      </c>
      <c r="C111" s="288"/>
      <c r="D111" s="290"/>
      <c r="E111" s="290"/>
      <c r="F111" s="290"/>
      <c r="G111" s="290"/>
      <c r="H111" s="281"/>
      <c r="I111" s="290"/>
      <c r="J111" s="281"/>
      <c r="K111" s="281"/>
      <c r="L111" s="281"/>
      <c r="M111" s="281"/>
      <c r="N111" s="263"/>
      <c r="O111" s="263"/>
      <c r="P111" s="263"/>
      <c r="Q111" s="263"/>
      <c r="R111" s="263"/>
      <c r="S111" s="263"/>
      <c r="T111" s="263"/>
      <c r="U111" s="263"/>
      <c r="V111" s="263"/>
      <c r="W111" s="263"/>
    </row>
    <row r="112" spans="1:23" x14ac:dyDescent="0.2">
      <c r="A112" s="280"/>
      <c r="B112" s="290"/>
      <c r="C112" s="288"/>
      <c r="D112" s="290"/>
      <c r="E112" s="290"/>
      <c r="F112" s="290"/>
      <c r="G112" s="290"/>
      <c r="H112" s="281"/>
      <c r="I112" s="290"/>
      <c r="J112" s="281"/>
      <c r="K112" s="281"/>
      <c r="L112" s="281"/>
      <c r="M112" s="281"/>
      <c r="N112" s="263"/>
      <c r="O112" s="263"/>
      <c r="P112" s="263"/>
      <c r="Q112" s="263"/>
      <c r="R112" s="263"/>
      <c r="S112" s="263"/>
      <c r="T112" s="263"/>
      <c r="U112" s="263"/>
      <c r="V112" s="263"/>
      <c r="W112" s="263"/>
    </row>
    <row r="113" spans="1:23" x14ac:dyDescent="0.2">
      <c r="A113" s="280"/>
      <c r="B113" s="290" t="s">
        <v>238</v>
      </c>
      <c r="C113" s="409"/>
      <c r="D113" s="409"/>
      <c r="E113" s="409"/>
      <c r="F113" s="409"/>
      <c r="G113" s="409"/>
      <c r="H113" s="409"/>
      <c r="I113" s="409"/>
      <c r="J113" s="409"/>
      <c r="K113" s="409"/>
      <c r="L113" s="409"/>
      <c r="M113" s="409"/>
      <c r="N113" s="263"/>
      <c r="O113" s="263"/>
      <c r="P113" s="263"/>
      <c r="Q113" s="263"/>
      <c r="R113" s="263"/>
      <c r="S113" s="263"/>
      <c r="T113" s="263"/>
      <c r="U113" s="263"/>
      <c r="V113" s="263"/>
      <c r="W113" s="263"/>
    </row>
    <row r="114" spans="1:23" x14ac:dyDescent="0.2">
      <c r="A114" s="263"/>
      <c r="B114" s="264"/>
      <c r="C114" s="264"/>
      <c r="D114" s="264"/>
      <c r="E114" s="264"/>
      <c r="F114" s="264"/>
      <c r="G114" s="264"/>
      <c r="H114" s="264"/>
      <c r="I114" s="264"/>
      <c r="J114" s="264"/>
      <c r="K114" s="264"/>
      <c r="L114" s="264"/>
      <c r="M114" s="264"/>
      <c r="N114" s="263"/>
      <c r="O114" s="263"/>
      <c r="P114" s="263"/>
      <c r="Q114" s="263"/>
      <c r="R114" s="263"/>
      <c r="S114" s="263"/>
      <c r="T114" s="263"/>
      <c r="U114" s="263"/>
      <c r="V114" s="263"/>
      <c r="W114" s="263"/>
    </row>
    <row r="115" spans="1:23" x14ac:dyDescent="0.2">
      <c r="A115" s="263"/>
      <c r="B115" s="410" t="s">
        <v>239</v>
      </c>
      <c r="C115" s="410"/>
      <c r="D115" s="410"/>
      <c r="E115" s="410"/>
      <c r="F115" s="410"/>
      <c r="G115" s="410"/>
      <c r="H115" s="410"/>
      <c r="I115" s="410"/>
      <c r="J115" s="410"/>
      <c r="K115" s="410"/>
      <c r="L115" s="410"/>
      <c r="M115" s="410"/>
      <c r="N115" s="263"/>
      <c r="O115" s="263"/>
      <c r="P115" s="263"/>
      <c r="Q115" s="263"/>
      <c r="R115" s="263"/>
      <c r="S115" s="263"/>
      <c r="T115" s="263"/>
      <c r="U115" s="263"/>
      <c r="V115" s="263"/>
      <c r="W115" s="263"/>
    </row>
    <row r="116" spans="1:23" x14ac:dyDescent="0.2">
      <c r="A116" s="263"/>
      <c r="B116" s="263"/>
      <c r="C116" s="263"/>
      <c r="D116" s="263"/>
      <c r="E116" s="263"/>
      <c r="F116" s="263"/>
      <c r="G116" s="263"/>
      <c r="H116" s="263"/>
      <c r="I116" s="263"/>
      <c r="J116" s="263"/>
      <c r="K116" s="263"/>
      <c r="L116" s="263"/>
      <c r="M116" s="263"/>
      <c r="N116" s="263"/>
      <c r="O116" s="263"/>
      <c r="P116" s="263"/>
      <c r="Q116" s="263"/>
      <c r="R116" s="263"/>
      <c r="S116" s="263"/>
      <c r="T116" s="263"/>
      <c r="U116" s="263"/>
      <c r="V116" s="263"/>
      <c r="W116" s="263"/>
    </row>
    <row r="117" spans="1:23" x14ac:dyDescent="0.2">
      <c r="A117" s="263"/>
      <c r="B117" s="272" t="s">
        <v>240</v>
      </c>
      <c r="C117" s="407"/>
      <c r="D117" s="407"/>
      <c r="E117" s="407"/>
      <c r="F117" s="407"/>
      <c r="G117" s="407"/>
      <c r="H117" s="407"/>
      <c r="I117" s="264"/>
      <c r="J117" s="264"/>
      <c r="K117" s="272" t="s">
        <v>7</v>
      </c>
      <c r="L117" s="411"/>
      <c r="M117" s="411"/>
      <c r="N117" s="263"/>
      <c r="O117" s="263"/>
      <c r="P117" s="263"/>
      <c r="Q117" s="263"/>
      <c r="R117" s="263"/>
      <c r="S117" s="263"/>
      <c r="T117" s="263"/>
      <c r="U117" s="263"/>
      <c r="V117" s="263"/>
      <c r="W117" s="263"/>
    </row>
    <row r="118" spans="1:23" x14ac:dyDescent="0.2">
      <c r="A118" s="263"/>
      <c r="B118" s="292"/>
      <c r="C118" s="264"/>
      <c r="D118" s="264"/>
      <c r="E118" s="264"/>
      <c r="F118" s="264"/>
      <c r="G118" s="264"/>
      <c r="H118" s="264"/>
      <c r="I118" s="264"/>
      <c r="J118" s="264"/>
      <c r="K118" s="264"/>
      <c r="L118" s="264"/>
      <c r="M118" s="264"/>
      <c r="N118" s="263"/>
      <c r="O118" s="263"/>
      <c r="P118" s="263"/>
      <c r="Q118" s="263"/>
      <c r="R118" s="263"/>
      <c r="S118" s="263"/>
      <c r="T118" s="263"/>
      <c r="U118" s="263"/>
      <c r="V118" s="263"/>
      <c r="W118" s="263"/>
    </row>
    <row r="119" spans="1:23" x14ac:dyDescent="0.2">
      <c r="A119" s="263"/>
      <c r="B119" s="292" t="s">
        <v>241</v>
      </c>
      <c r="C119" s="407"/>
      <c r="D119" s="407"/>
      <c r="E119" s="407"/>
      <c r="F119" s="407"/>
      <c r="G119" s="407"/>
      <c r="H119" s="407"/>
      <c r="I119" s="264"/>
      <c r="J119" s="264"/>
      <c r="K119" s="264"/>
      <c r="L119" s="264"/>
      <c r="M119" s="264"/>
      <c r="N119" s="263"/>
      <c r="O119" s="263"/>
      <c r="P119" s="263"/>
      <c r="Q119" s="263"/>
      <c r="R119" s="263"/>
      <c r="S119" s="263"/>
      <c r="T119" s="263"/>
      <c r="U119" s="263"/>
      <c r="V119" s="263"/>
      <c r="W119" s="263"/>
    </row>
    <row r="120" spans="1:23" x14ac:dyDescent="0.2">
      <c r="A120" s="263"/>
      <c r="B120" s="292"/>
      <c r="C120" s="264"/>
      <c r="D120" s="264"/>
      <c r="E120" s="264"/>
      <c r="F120" s="264"/>
      <c r="G120" s="264"/>
      <c r="H120" s="264"/>
      <c r="I120" s="264"/>
      <c r="J120" s="264"/>
      <c r="K120" s="264"/>
      <c r="L120" s="264"/>
      <c r="M120" s="264"/>
      <c r="N120" s="263"/>
      <c r="O120" s="263"/>
      <c r="P120" s="263"/>
      <c r="Q120" s="263"/>
      <c r="R120" s="263"/>
      <c r="S120" s="263"/>
      <c r="T120" s="263"/>
      <c r="U120" s="263"/>
      <c r="V120" s="263"/>
      <c r="W120" s="263"/>
    </row>
    <row r="121" spans="1:23" x14ac:dyDescent="0.2">
      <c r="A121" s="263"/>
      <c r="B121" s="292" t="s">
        <v>242</v>
      </c>
      <c r="C121" s="407"/>
      <c r="D121" s="407"/>
      <c r="E121" s="407"/>
      <c r="F121" s="407"/>
      <c r="G121" s="407"/>
      <c r="H121" s="407"/>
      <c r="I121" s="264"/>
      <c r="J121" s="264"/>
      <c r="K121" s="264"/>
      <c r="L121" s="264"/>
      <c r="M121" s="264"/>
      <c r="N121" s="263"/>
      <c r="O121" s="263"/>
      <c r="P121" s="263"/>
      <c r="Q121" s="263"/>
      <c r="R121" s="263"/>
      <c r="S121" s="263"/>
      <c r="T121" s="263"/>
      <c r="U121" s="263"/>
      <c r="V121" s="263"/>
      <c r="W121" s="263"/>
    </row>
    <row r="122" spans="1:23" x14ac:dyDescent="0.2">
      <c r="A122" s="263"/>
      <c r="B122" s="292"/>
      <c r="C122" s="264"/>
      <c r="D122" s="264"/>
      <c r="E122" s="264"/>
      <c r="F122" s="264"/>
      <c r="G122" s="264"/>
      <c r="H122" s="264"/>
      <c r="I122" s="264"/>
      <c r="J122" s="264"/>
      <c r="K122" s="264"/>
      <c r="L122" s="264"/>
      <c r="M122" s="264"/>
      <c r="N122" s="263"/>
      <c r="O122" s="263"/>
      <c r="P122" s="263"/>
      <c r="Q122" s="263"/>
      <c r="R122" s="263"/>
      <c r="S122" s="263"/>
      <c r="T122" s="263"/>
      <c r="U122" s="263"/>
      <c r="V122" s="263"/>
      <c r="W122" s="263"/>
    </row>
    <row r="123" spans="1:23" x14ac:dyDescent="0.2">
      <c r="A123" s="263"/>
      <c r="B123" s="292" t="s">
        <v>2</v>
      </c>
      <c r="C123" s="407"/>
      <c r="D123" s="407"/>
      <c r="E123" s="407"/>
      <c r="F123" s="407"/>
      <c r="G123" s="407"/>
      <c r="H123" s="407"/>
      <c r="I123" s="264"/>
      <c r="J123" s="264"/>
      <c r="K123" s="264"/>
      <c r="L123" s="264"/>
      <c r="M123" s="264"/>
      <c r="N123" s="263"/>
      <c r="O123" s="263"/>
      <c r="P123" s="263"/>
      <c r="Q123" s="263"/>
      <c r="R123" s="263"/>
      <c r="S123" s="263"/>
      <c r="T123" s="263"/>
      <c r="U123" s="263"/>
      <c r="V123" s="263"/>
      <c r="W123" s="263"/>
    </row>
    <row r="124" spans="1:23" x14ac:dyDescent="0.2">
      <c r="A124" s="263"/>
      <c r="B124" s="292"/>
      <c r="C124" s="275"/>
      <c r="D124" s="275"/>
      <c r="E124" s="275"/>
      <c r="F124" s="275"/>
      <c r="G124" s="275"/>
      <c r="H124" s="275"/>
      <c r="I124" s="264"/>
      <c r="J124" s="264"/>
      <c r="K124" s="264"/>
      <c r="L124" s="264"/>
      <c r="M124" s="264"/>
      <c r="N124" s="263"/>
      <c r="O124" s="263"/>
      <c r="P124" s="263"/>
      <c r="Q124" s="263"/>
      <c r="R124" s="263"/>
      <c r="S124" s="263"/>
      <c r="T124" s="263"/>
      <c r="U124" s="263"/>
      <c r="V124" s="263"/>
      <c r="W124" s="263"/>
    </row>
    <row r="125" spans="1:23" x14ac:dyDescent="0.2">
      <c r="A125" s="263"/>
      <c r="B125" s="292" t="s">
        <v>135</v>
      </c>
      <c r="C125" s="407"/>
      <c r="D125" s="407"/>
      <c r="E125" s="407"/>
      <c r="F125" s="407"/>
      <c r="G125" s="407"/>
      <c r="H125" s="407"/>
      <c r="I125" s="264"/>
      <c r="J125" s="275"/>
      <c r="K125" s="264"/>
      <c r="L125" s="264"/>
      <c r="M125" s="264"/>
      <c r="N125" s="263"/>
      <c r="O125" s="263"/>
      <c r="P125" s="263"/>
      <c r="Q125" s="263"/>
      <c r="R125" s="263"/>
      <c r="S125" s="263"/>
      <c r="T125" s="263"/>
      <c r="U125" s="263"/>
      <c r="V125" s="263"/>
      <c r="W125" s="263"/>
    </row>
    <row r="126" spans="1:23" x14ac:dyDescent="0.2">
      <c r="A126" s="263"/>
      <c r="B126" s="292"/>
      <c r="C126" s="275"/>
      <c r="D126" s="275"/>
      <c r="E126" s="275"/>
      <c r="F126" s="275"/>
      <c r="G126" s="275"/>
      <c r="H126" s="275"/>
      <c r="I126" s="264"/>
      <c r="J126" s="275"/>
      <c r="K126" s="264"/>
      <c r="L126" s="264"/>
      <c r="M126" s="264"/>
      <c r="N126" s="263"/>
      <c r="O126" s="263"/>
      <c r="P126" s="263"/>
      <c r="Q126" s="263"/>
      <c r="R126" s="263"/>
      <c r="S126" s="263"/>
      <c r="T126" s="263"/>
      <c r="U126" s="263"/>
      <c r="V126" s="263"/>
      <c r="W126" s="263"/>
    </row>
    <row r="127" spans="1:23" x14ac:dyDescent="0.2">
      <c r="A127" s="263"/>
      <c r="B127" s="292" t="s">
        <v>243</v>
      </c>
      <c r="C127" s="407"/>
      <c r="D127" s="407"/>
      <c r="E127" s="407"/>
      <c r="F127" s="407"/>
      <c r="G127" s="407"/>
      <c r="H127" s="407"/>
      <c r="I127" s="264"/>
      <c r="J127" s="275"/>
      <c r="K127" s="264"/>
      <c r="L127" s="264"/>
      <c r="M127" s="264"/>
      <c r="N127" s="263"/>
      <c r="O127" s="263"/>
      <c r="P127" s="263"/>
      <c r="Q127" s="263"/>
      <c r="R127" s="263"/>
      <c r="S127" s="263"/>
      <c r="T127" s="263"/>
      <c r="U127" s="263"/>
      <c r="V127" s="263"/>
      <c r="W127" s="263"/>
    </row>
    <row r="128" spans="1:23" x14ac:dyDescent="0.2">
      <c r="A128" s="263"/>
      <c r="B128" s="292"/>
      <c r="C128" s="275"/>
      <c r="D128" s="275"/>
      <c r="E128" s="275"/>
      <c r="F128" s="275"/>
      <c r="G128" s="275"/>
      <c r="H128" s="275"/>
      <c r="I128" s="264"/>
      <c r="J128" s="275"/>
      <c r="K128" s="264"/>
      <c r="L128" s="264"/>
      <c r="M128" s="264"/>
      <c r="N128" s="263"/>
      <c r="O128" s="263"/>
      <c r="P128" s="263"/>
      <c r="Q128" s="263"/>
      <c r="R128" s="263"/>
      <c r="S128" s="263"/>
      <c r="T128" s="263"/>
      <c r="U128" s="263"/>
      <c r="V128" s="263"/>
      <c r="W128" s="263"/>
    </row>
    <row r="129" spans="1:23" x14ac:dyDescent="0.2">
      <c r="A129" s="263"/>
      <c r="B129" s="292" t="s">
        <v>9</v>
      </c>
      <c r="C129" s="407"/>
      <c r="D129" s="407"/>
      <c r="E129" s="407"/>
      <c r="F129" s="407"/>
      <c r="G129" s="407"/>
      <c r="H129" s="407"/>
      <c r="I129" s="264"/>
      <c r="J129" s="275"/>
      <c r="K129" s="264"/>
      <c r="L129" s="264"/>
      <c r="M129" s="264"/>
      <c r="N129" s="263"/>
      <c r="O129" s="263"/>
      <c r="P129" s="263"/>
      <c r="Q129" s="263"/>
      <c r="R129" s="263"/>
      <c r="S129" s="263"/>
      <c r="T129" s="263"/>
      <c r="U129" s="263"/>
      <c r="V129" s="263"/>
      <c r="W129" s="263"/>
    </row>
    <row r="130" spans="1:23" x14ac:dyDescent="0.2">
      <c r="A130" s="264"/>
      <c r="B130" s="292"/>
      <c r="C130" s="275"/>
      <c r="D130" s="275"/>
      <c r="E130" s="275"/>
      <c r="F130" s="275"/>
      <c r="G130" s="275"/>
      <c r="H130" s="275"/>
      <c r="I130" s="264"/>
      <c r="J130" s="275"/>
      <c r="K130" s="264"/>
      <c r="L130" s="264"/>
      <c r="M130" s="264"/>
      <c r="N130" s="263"/>
      <c r="O130" s="263"/>
      <c r="P130" s="263"/>
      <c r="Q130" s="263"/>
      <c r="R130" s="263"/>
      <c r="S130" s="263"/>
      <c r="T130" s="263"/>
      <c r="U130" s="263"/>
      <c r="V130" s="263"/>
      <c r="W130" s="263"/>
    </row>
    <row r="131" spans="1:23" x14ac:dyDescent="0.2">
      <c r="A131" s="264"/>
      <c r="B131" s="292" t="s">
        <v>10</v>
      </c>
      <c r="C131" s="407"/>
      <c r="D131" s="407"/>
      <c r="E131" s="407"/>
      <c r="F131" s="407"/>
      <c r="G131" s="407"/>
      <c r="H131" s="407"/>
      <c r="I131" s="264"/>
      <c r="J131" s="275"/>
      <c r="K131" s="264"/>
      <c r="L131" s="264"/>
      <c r="M131" s="264"/>
      <c r="N131" s="263"/>
      <c r="O131" s="263"/>
      <c r="P131" s="263"/>
      <c r="Q131" s="263"/>
      <c r="R131" s="263"/>
      <c r="S131" s="263"/>
      <c r="T131" s="263"/>
      <c r="U131" s="263"/>
      <c r="V131" s="263"/>
      <c r="W131" s="263"/>
    </row>
    <row r="132" spans="1:23" x14ac:dyDescent="0.2">
      <c r="A132" s="264"/>
      <c r="B132" s="292"/>
      <c r="C132" s="275"/>
      <c r="D132" s="275"/>
      <c r="E132" s="275"/>
      <c r="F132" s="275"/>
      <c r="G132" s="275"/>
      <c r="H132" s="275"/>
      <c r="I132" s="264"/>
      <c r="J132" s="264"/>
      <c r="K132" s="264"/>
      <c r="L132" s="264"/>
      <c r="M132" s="264"/>
      <c r="N132" s="263"/>
      <c r="O132" s="263"/>
      <c r="P132" s="263"/>
      <c r="Q132" s="263"/>
      <c r="R132" s="263"/>
      <c r="S132" s="263"/>
      <c r="T132" s="263"/>
      <c r="U132" s="263"/>
      <c r="V132" s="263"/>
      <c r="W132" s="263"/>
    </row>
    <row r="133" spans="1:23" x14ac:dyDescent="0.2">
      <c r="A133" s="264"/>
      <c r="B133" s="292" t="s">
        <v>244</v>
      </c>
      <c r="C133" s="407"/>
      <c r="D133" s="407"/>
      <c r="E133" s="407"/>
      <c r="F133" s="407"/>
      <c r="G133" s="407"/>
      <c r="H133" s="407"/>
      <c r="I133" s="264"/>
      <c r="J133" s="275"/>
      <c r="K133" s="264"/>
      <c r="L133" s="264"/>
      <c r="M133" s="264"/>
      <c r="N133" s="263"/>
      <c r="O133" s="263"/>
      <c r="P133" s="263"/>
      <c r="Q133" s="263"/>
      <c r="R133" s="263"/>
      <c r="S133" s="263"/>
      <c r="T133" s="263"/>
      <c r="U133" s="263"/>
      <c r="V133" s="263"/>
      <c r="W133" s="263"/>
    </row>
    <row r="134" spans="1:23" x14ac:dyDescent="0.2">
      <c r="A134" s="263"/>
      <c r="B134" s="263"/>
      <c r="C134" s="263"/>
      <c r="D134" s="263"/>
      <c r="E134" s="263"/>
      <c r="F134" s="263"/>
      <c r="G134" s="263"/>
      <c r="H134" s="263"/>
      <c r="I134" s="263"/>
      <c r="J134" s="263"/>
      <c r="K134" s="263"/>
      <c r="L134" s="263"/>
      <c r="M134" s="263"/>
      <c r="N134" s="263"/>
      <c r="O134" s="263"/>
      <c r="P134" s="263"/>
      <c r="Q134" s="263"/>
      <c r="R134" s="263"/>
      <c r="S134" s="263"/>
      <c r="T134" s="263"/>
      <c r="U134" s="263"/>
      <c r="V134" s="263"/>
      <c r="W134" s="263"/>
    </row>
    <row r="135" spans="1:23" x14ac:dyDescent="0.2">
      <c r="A135" s="265"/>
      <c r="B135" s="265"/>
      <c r="C135" s="265"/>
      <c r="D135" s="265"/>
      <c r="E135" s="265"/>
      <c r="F135" s="265"/>
      <c r="G135" s="265"/>
      <c r="H135" s="265"/>
      <c r="I135" s="265"/>
      <c r="J135" s="265"/>
      <c r="K135" s="265"/>
      <c r="L135" s="265"/>
      <c r="M135" s="265"/>
      <c r="N135" s="265"/>
      <c r="O135" s="265"/>
      <c r="P135" s="265"/>
      <c r="Q135" s="265"/>
      <c r="R135" s="265"/>
      <c r="S135" s="265"/>
      <c r="T135" s="265"/>
      <c r="U135" s="265"/>
      <c r="V135" s="265"/>
      <c r="W135" s="265"/>
    </row>
    <row r="136" spans="1:23" x14ac:dyDescent="0.2">
      <c r="A136" s="265"/>
      <c r="B136" s="265"/>
      <c r="C136" s="265"/>
      <c r="D136" s="265"/>
      <c r="E136" s="265"/>
      <c r="F136" s="265"/>
      <c r="G136" s="265"/>
      <c r="H136" s="265"/>
      <c r="I136" s="265"/>
      <c r="J136" s="265"/>
      <c r="K136" s="265"/>
      <c r="L136" s="265"/>
      <c r="M136" s="265"/>
      <c r="N136" s="265"/>
      <c r="O136" s="265"/>
      <c r="P136" s="265"/>
      <c r="Q136" s="265"/>
      <c r="R136" s="265"/>
      <c r="S136" s="265"/>
      <c r="T136" s="265"/>
      <c r="U136" s="265"/>
      <c r="V136" s="265"/>
      <c r="W136" s="265"/>
    </row>
    <row r="137" spans="1:23" x14ac:dyDescent="0.2">
      <c r="A137" s="265"/>
      <c r="B137" s="265"/>
      <c r="C137" s="265"/>
      <c r="D137" s="265"/>
      <c r="E137" s="265"/>
      <c r="F137" s="265"/>
      <c r="G137" s="265"/>
      <c r="H137" s="265"/>
      <c r="I137" s="265"/>
      <c r="J137" s="265"/>
      <c r="K137" s="265"/>
      <c r="L137" s="265"/>
      <c r="M137" s="265"/>
      <c r="N137" s="265"/>
      <c r="O137" s="265"/>
      <c r="P137" s="265"/>
      <c r="Q137" s="265"/>
      <c r="R137" s="265"/>
      <c r="S137" s="265"/>
      <c r="T137" s="265"/>
      <c r="U137" s="265"/>
      <c r="V137" s="265"/>
      <c r="W137" s="265"/>
    </row>
    <row r="138" spans="1:23" x14ac:dyDescent="0.2">
      <c r="A138" s="265"/>
      <c r="B138" s="265"/>
      <c r="C138" s="265"/>
      <c r="D138" s="265"/>
      <c r="E138" s="265"/>
      <c r="F138" s="265"/>
      <c r="G138" s="265"/>
      <c r="H138" s="265"/>
      <c r="I138" s="265"/>
      <c r="J138" s="265"/>
      <c r="K138" s="265"/>
      <c r="L138" s="265"/>
      <c r="M138" s="265"/>
      <c r="N138" s="265"/>
      <c r="O138" s="265"/>
      <c r="P138" s="265"/>
      <c r="Q138" s="265"/>
      <c r="R138" s="265"/>
      <c r="S138" s="265"/>
      <c r="T138" s="265"/>
      <c r="U138" s="265"/>
      <c r="V138" s="265"/>
      <c r="W138" s="265"/>
    </row>
    <row r="139" spans="1:23" x14ac:dyDescent="0.2">
      <c r="A139" s="265"/>
      <c r="B139" s="265"/>
      <c r="C139" s="265"/>
      <c r="D139" s="265"/>
      <c r="E139" s="265"/>
      <c r="F139" s="265"/>
      <c r="G139" s="265"/>
      <c r="H139" s="265"/>
      <c r="I139" s="265"/>
      <c r="J139" s="265"/>
      <c r="K139" s="265"/>
      <c r="L139" s="265"/>
      <c r="M139" s="265"/>
      <c r="N139" s="265"/>
      <c r="O139" s="265"/>
      <c r="P139" s="265"/>
      <c r="Q139" s="265"/>
      <c r="R139" s="265"/>
      <c r="S139" s="265"/>
      <c r="T139" s="265"/>
      <c r="U139" s="265"/>
      <c r="V139" s="265"/>
      <c r="W139" s="265"/>
    </row>
    <row r="140" spans="1:23" x14ac:dyDescent="0.2">
      <c r="A140" s="265"/>
      <c r="B140" s="265"/>
      <c r="C140" s="265"/>
      <c r="D140" s="265"/>
      <c r="E140" s="265"/>
      <c r="F140" s="265"/>
      <c r="G140" s="265"/>
      <c r="H140" s="265"/>
      <c r="I140" s="265"/>
      <c r="J140" s="265"/>
      <c r="K140" s="265"/>
      <c r="L140" s="265"/>
      <c r="M140" s="265"/>
      <c r="N140" s="265"/>
      <c r="O140" s="265"/>
      <c r="P140" s="265"/>
      <c r="Q140" s="265"/>
      <c r="R140" s="265"/>
      <c r="S140" s="265"/>
      <c r="T140" s="265"/>
      <c r="U140" s="265"/>
      <c r="V140" s="265"/>
      <c r="W140" s="265"/>
    </row>
    <row r="141" spans="1:23" x14ac:dyDescent="0.2">
      <c r="A141" s="265"/>
      <c r="B141" s="265"/>
      <c r="C141" s="265"/>
      <c r="D141" s="265"/>
      <c r="E141" s="265"/>
      <c r="F141" s="265"/>
      <c r="G141" s="265"/>
      <c r="H141" s="265"/>
      <c r="I141" s="265"/>
      <c r="J141" s="265"/>
      <c r="K141" s="265"/>
      <c r="L141" s="265"/>
      <c r="M141" s="265"/>
      <c r="N141" s="265"/>
      <c r="O141" s="265"/>
      <c r="P141" s="265"/>
      <c r="Q141" s="265"/>
      <c r="R141" s="265"/>
      <c r="S141" s="265"/>
      <c r="T141" s="265"/>
      <c r="U141" s="265"/>
      <c r="V141" s="265"/>
      <c r="W141" s="265"/>
    </row>
    <row r="142" spans="1:23" x14ac:dyDescent="0.2">
      <c r="A142" s="265"/>
      <c r="B142" s="265"/>
      <c r="C142" s="265"/>
      <c r="D142" s="265"/>
      <c r="E142" s="265"/>
      <c r="F142" s="265"/>
      <c r="G142" s="265"/>
      <c r="H142" s="265"/>
      <c r="I142" s="265"/>
      <c r="J142" s="265"/>
      <c r="K142" s="265"/>
      <c r="L142" s="265"/>
      <c r="M142" s="265"/>
      <c r="N142" s="265"/>
      <c r="O142" s="265"/>
      <c r="P142" s="265"/>
      <c r="Q142" s="265"/>
      <c r="R142" s="265"/>
      <c r="S142" s="265"/>
      <c r="T142" s="265"/>
      <c r="U142" s="265"/>
      <c r="V142" s="265"/>
      <c r="W142" s="265"/>
    </row>
    <row r="143" spans="1:23" x14ac:dyDescent="0.2">
      <c r="A143" s="265"/>
      <c r="B143" s="265"/>
      <c r="C143" s="265"/>
      <c r="D143" s="265"/>
      <c r="E143" s="265"/>
      <c r="F143" s="265"/>
      <c r="G143" s="265"/>
      <c r="H143" s="265"/>
      <c r="I143" s="265"/>
      <c r="J143" s="265"/>
      <c r="K143" s="265"/>
      <c r="L143" s="265"/>
      <c r="M143" s="265"/>
      <c r="N143" s="265"/>
      <c r="O143" s="265"/>
      <c r="P143" s="265"/>
      <c r="Q143" s="265"/>
      <c r="R143" s="265"/>
      <c r="S143" s="265"/>
      <c r="T143" s="265"/>
      <c r="U143" s="265"/>
      <c r="V143" s="265"/>
      <c r="W143" s="265"/>
    </row>
    <row r="144" spans="1:23" x14ac:dyDescent="0.2">
      <c r="A144" s="297" t="s">
        <v>245</v>
      </c>
      <c r="B144" s="297"/>
      <c r="C144" s="294"/>
      <c r="D144" s="294"/>
      <c r="E144" s="294"/>
      <c r="F144" s="294"/>
      <c r="G144" s="294"/>
      <c r="H144" s="294"/>
      <c r="I144" s="294"/>
      <c r="J144" s="294"/>
      <c r="K144" s="294"/>
      <c r="L144" s="294"/>
      <c r="M144" s="295" t="s">
        <v>149</v>
      </c>
      <c r="N144" s="265"/>
      <c r="O144" s="265"/>
      <c r="P144" s="265"/>
      <c r="Q144" s="265"/>
      <c r="R144" s="265"/>
      <c r="S144" s="265"/>
      <c r="T144" s="265"/>
      <c r="U144" s="265"/>
      <c r="V144" s="265"/>
      <c r="W144" s="265"/>
    </row>
    <row r="145" spans="1:23" x14ac:dyDescent="0.2">
      <c r="A145" s="293"/>
      <c r="B145" s="294"/>
      <c r="C145" s="294"/>
      <c r="D145" s="294"/>
      <c r="E145" s="294"/>
      <c r="F145" s="294"/>
      <c r="G145" s="294"/>
      <c r="H145" s="294"/>
      <c r="I145" s="294"/>
      <c r="J145" s="294"/>
      <c r="K145" s="294"/>
      <c r="L145" s="294"/>
      <c r="M145" s="296" t="s">
        <v>246</v>
      </c>
      <c r="N145" s="265"/>
      <c r="O145" s="265"/>
      <c r="P145" s="265"/>
      <c r="Q145" s="265"/>
      <c r="R145" s="265"/>
      <c r="S145" s="265"/>
      <c r="T145" s="265"/>
      <c r="U145" s="265"/>
      <c r="V145" s="265"/>
      <c r="W145" s="265"/>
    </row>
  </sheetData>
  <sheetProtection algorithmName="SHA-512" hashValue="oxyVkG+Za0NkwIjAKq8gQQ/N8y4Jxav5ZEVmDhIYmzsx12oPGfphywN82OpK0DdTlwWVYOc0evMsOvuh9VbxLA==" saltValue="67WeovGp7lCndnVJYNvhYA==" spinCount="100000" sheet="1" selectLockedCells="1"/>
  <dataConsolidate/>
  <mergeCells count="87">
    <mergeCell ref="J1:M1"/>
    <mergeCell ref="J2:M2"/>
    <mergeCell ref="J3:M3"/>
    <mergeCell ref="B34:C34"/>
    <mergeCell ref="C8:E8"/>
    <mergeCell ref="C10:E10"/>
    <mergeCell ref="C13:F13"/>
    <mergeCell ref="C9:I9"/>
    <mergeCell ref="B21:K21"/>
    <mergeCell ref="K7:M8"/>
    <mergeCell ref="B18:F18"/>
    <mergeCell ref="B19:M19"/>
    <mergeCell ref="C1:H1"/>
    <mergeCell ref="C2:H2"/>
    <mergeCell ref="C3:H3"/>
    <mergeCell ref="A5:M5"/>
    <mergeCell ref="B37:C37"/>
    <mergeCell ref="B38:C38"/>
    <mergeCell ref="I39:M39"/>
    <mergeCell ref="B47:C47"/>
    <mergeCell ref="B39:C39"/>
    <mergeCell ref="D45:F45"/>
    <mergeCell ref="B42:C42"/>
    <mergeCell ref="B45:C45"/>
    <mergeCell ref="I46:L46"/>
    <mergeCell ref="I43:K43"/>
    <mergeCell ref="I45:M45"/>
    <mergeCell ref="I47:L47"/>
    <mergeCell ref="I33:M33"/>
    <mergeCell ref="D34:F34"/>
    <mergeCell ref="B55:C55"/>
    <mergeCell ref="D58:F58"/>
    <mergeCell ref="C7:I7"/>
    <mergeCell ref="G8:I8"/>
    <mergeCell ref="I24:L24"/>
    <mergeCell ref="C24:E24"/>
    <mergeCell ref="B33:F33"/>
    <mergeCell ref="C11:I11"/>
    <mergeCell ref="C12:I12"/>
    <mergeCell ref="G10:I10"/>
    <mergeCell ref="B57:F57"/>
    <mergeCell ref="B44:F44"/>
    <mergeCell ref="I35:M35"/>
    <mergeCell ref="B40:C40"/>
    <mergeCell ref="B69:M69"/>
    <mergeCell ref="I62:M62"/>
    <mergeCell ref="I65:M65"/>
    <mergeCell ref="I58:M58"/>
    <mergeCell ref="I54:M54"/>
    <mergeCell ref="B51:C51"/>
    <mergeCell ref="B65:C65"/>
    <mergeCell ref="B61:C61"/>
    <mergeCell ref="B52:C52"/>
    <mergeCell ref="B53:C53"/>
    <mergeCell ref="B60:C60"/>
    <mergeCell ref="B58:C58"/>
    <mergeCell ref="I50:M50"/>
    <mergeCell ref="I48:L48"/>
    <mergeCell ref="B48:C48"/>
    <mergeCell ref="B49:C49"/>
    <mergeCell ref="B50:C50"/>
    <mergeCell ref="B95:M95"/>
    <mergeCell ref="B93:M93"/>
    <mergeCell ref="C97:D97"/>
    <mergeCell ref="F97:G97"/>
    <mergeCell ref="D75:M75"/>
    <mergeCell ref="B78:M78"/>
    <mergeCell ref="C82:F82"/>
    <mergeCell ref="J82:L82"/>
    <mergeCell ref="B91:M91"/>
    <mergeCell ref="C84:F84"/>
    <mergeCell ref="J84:L84"/>
    <mergeCell ref="C86:F86"/>
    <mergeCell ref="J86:L86"/>
    <mergeCell ref="B99:M99"/>
    <mergeCell ref="C117:H117"/>
    <mergeCell ref="C119:H119"/>
    <mergeCell ref="C113:M113"/>
    <mergeCell ref="B115:M115"/>
    <mergeCell ref="L117:M117"/>
    <mergeCell ref="C133:H133"/>
    <mergeCell ref="C121:H121"/>
    <mergeCell ref="C123:H123"/>
    <mergeCell ref="C125:H125"/>
    <mergeCell ref="C127:H127"/>
    <mergeCell ref="C129:H129"/>
    <mergeCell ref="C131:H131"/>
  </mergeCells>
  <phoneticPr fontId="8" type="noConversion"/>
  <dataValidations count="1">
    <dataValidation type="list" allowBlank="1" showInputMessage="1" showErrorMessage="1" sqref="L21 E26 L28 L26 L30 E28 E30" xr:uid="{00000000-0002-0000-0200-000000000000}">
      <formula1>$N$88:$N$89</formula1>
    </dataValidation>
  </dataValidations>
  <printOptions horizontalCentered="1"/>
  <pageMargins left="0.5" right="0.5" top="0.5" bottom="0.5" header="0.5" footer="0.5"/>
  <pageSetup scale="73"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indexed="57"/>
  </sheetPr>
  <dimension ref="A2:HS105"/>
  <sheetViews>
    <sheetView zoomScaleNormal="100" workbookViewId="0">
      <selection activeCell="A31" sqref="A31:L31"/>
    </sheetView>
  </sheetViews>
  <sheetFormatPr defaultColWidth="9.140625" defaultRowHeight="12.75" x14ac:dyDescent="0.2"/>
  <cols>
    <col min="1" max="1" width="16.7109375" style="12" customWidth="1"/>
    <col min="2" max="2" width="3.42578125" style="12" customWidth="1"/>
    <col min="3" max="3" width="8.7109375" style="12" customWidth="1"/>
    <col min="4" max="4" width="3.42578125" style="12" customWidth="1"/>
    <col min="5" max="5" width="10.7109375" style="12" customWidth="1"/>
    <col min="6" max="6" width="3.42578125" style="12" customWidth="1"/>
    <col min="7" max="7" width="8.7109375" style="12" customWidth="1"/>
    <col min="8" max="8" width="3.42578125" style="12" customWidth="1"/>
    <col min="9" max="9" width="12.7109375" style="12" customWidth="1"/>
    <col min="10" max="10" width="3.42578125" style="12" customWidth="1"/>
    <col min="11" max="12" width="10.7109375" style="12" customWidth="1"/>
    <col min="13" max="16384" width="9.140625" style="12"/>
  </cols>
  <sheetData>
    <row r="2" spans="1:12" ht="23.25" x14ac:dyDescent="0.2">
      <c r="C2" s="501" t="s">
        <v>4</v>
      </c>
      <c r="D2" s="501"/>
      <c r="E2" s="501"/>
      <c r="F2" s="501"/>
      <c r="G2" s="501"/>
      <c r="H2" s="501"/>
      <c r="I2" s="501"/>
      <c r="J2" s="501"/>
      <c r="K2" s="501"/>
      <c r="L2" s="501"/>
    </row>
    <row r="5" spans="1:12" ht="15.95" customHeight="1" x14ac:dyDescent="0.2">
      <c r="A5" s="1" t="s">
        <v>5</v>
      </c>
      <c r="B5" s="505" t="str">
        <f>T('Title Sheet'!C51)</f>
        <v/>
      </c>
      <c r="C5" s="505"/>
      <c r="D5" s="505"/>
      <c r="E5" s="505"/>
      <c r="F5" s="148"/>
      <c r="G5" s="148"/>
      <c r="H5" s="148"/>
      <c r="I5" s="1" t="s">
        <v>7</v>
      </c>
      <c r="J5" s="506">
        <f ca="1">TODAY()</f>
        <v>45376</v>
      </c>
      <c r="K5" s="506"/>
      <c r="L5" s="506"/>
    </row>
    <row r="6" spans="1:12" ht="15.95" customHeight="1" x14ac:dyDescent="0.2">
      <c r="A6" s="1" t="s">
        <v>6</v>
      </c>
      <c r="B6" s="505" t="str">
        <f>T('Title Sheet'!C47)</f>
        <v/>
      </c>
      <c r="C6" s="505"/>
      <c r="D6" s="505"/>
      <c r="E6" s="505"/>
      <c r="F6" s="505"/>
      <c r="G6" s="505"/>
      <c r="H6" s="505"/>
      <c r="I6" s="505"/>
      <c r="J6" s="505"/>
      <c r="K6" s="505"/>
      <c r="L6" s="505"/>
    </row>
    <row r="7" spans="1:12" ht="15.95" customHeight="1" x14ac:dyDescent="0.2">
      <c r="A7" s="1" t="s">
        <v>0</v>
      </c>
      <c r="B7" s="504" t="str">
        <f>T('Title Sheet'!C53)</f>
        <v/>
      </c>
      <c r="C7" s="504"/>
      <c r="D7" s="504"/>
      <c r="E7" s="504"/>
      <c r="F7" s="148"/>
      <c r="G7" s="148"/>
      <c r="H7" s="148"/>
      <c r="I7" s="148"/>
      <c r="J7" s="148"/>
      <c r="K7" s="148"/>
      <c r="L7" s="148"/>
    </row>
    <row r="8" spans="1:12" ht="15.95" customHeight="1" x14ac:dyDescent="0.2">
      <c r="A8" s="2"/>
      <c r="B8" s="2"/>
      <c r="C8" s="60"/>
      <c r="D8" s="60"/>
      <c r="E8" s="60"/>
      <c r="F8" s="60"/>
      <c r="G8" s="60"/>
      <c r="H8" s="60"/>
      <c r="I8" s="60"/>
      <c r="J8" s="60"/>
      <c r="K8" s="60"/>
      <c r="L8" s="60"/>
    </row>
    <row r="9" spans="1:12" ht="15.95" customHeight="1" x14ac:dyDescent="0.2">
      <c r="A9" s="1" t="s">
        <v>2</v>
      </c>
      <c r="B9" s="505" t="str">
        <f>T('Title Sheet'!C19)</f>
        <v/>
      </c>
      <c r="C9" s="505"/>
      <c r="D9" s="505"/>
      <c r="E9" s="505"/>
      <c r="F9" s="505"/>
      <c r="G9" s="505"/>
      <c r="H9" s="505"/>
      <c r="I9" s="505"/>
      <c r="J9" s="505"/>
      <c r="K9" s="505"/>
      <c r="L9" s="505"/>
    </row>
    <row r="10" spans="1:12" ht="15.95" customHeight="1" x14ac:dyDescent="0.2">
      <c r="A10" s="1" t="s">
        <v>1</v>
      </c>
      <c r="B10" s="504" t="str">
        <f>T('Title Sheet'!C21)</f>
        <v/>
      </c>
      <c r="C10" s="504"/>
      <c r="D10" s="504"/>
      <c r="E10" s="504"/>
      <c r="F10" s="504"/>
      <c r="G10" s="504"/>
      <c r="H10" s="504"/>
      <c r="I10" s="504"/>
      <c r="J10" s="504"/>
      <c r="K10" s="504"/>
      <c r="L10" s="504"/>
    </row>
    <row r="11" spans="1:12" ht="15.95" customHeight="1" x14ac:dyDescent="0.2">
      <c r="A11" s="1" t="s">
        <v>55</v>
      </c>
      <c r="B11" s="504" t="str">
        <f>T('Title Sheet'!C23)</f>
        <v/>
      </c>
      <c r="C11" s="504"/>
      <c r="D11" s="504"/>
      <c r="E11" s="504"/>
      <c r="F11" s="504"/>
      <c r="G11" s="504"/>
      <c r="H11" s="504"/>
      <c r="I11" s="61" t="s">
        <v>144</v>
      </c>
      <c r="J11" s="507">
        <f>'Title Sheet'!E23</f>
        <v>0</v>
      </c>
      <c r="K11" s="507"/>
      <c r="L11" s="507"/>
    </row>
    <row r="12" spans="1:12" ht="15.95" customHeight="1" x14ac:dyDescent="0.2">
      <c r="A12" s="1" t="s">
        <v>9</v>
      </c>
      <c r="B12" s="489" t="str">
        <f>T('Title Sheet'!C25)</f>
        <v/>
      </c>
      <c r="C12" s="489"/>
      <c r="D12" s="489"/>
      <c r="E12" s="489"/>
      <c r="F12" s="489"/>
      <c r="G12" s="23"/>
      <c r="H12" s="500" t="s">
        <v>10</v>
      </c>
      <c r="I12" s="500"/>
      <c r="J12" s="440" t="str">
        <f>T('Title Sheet'!E25)</f>
        <v/>
      </c>
      <c r="K12" s="440"/>
      <c r="L12" s="440"/>
    </row>
    <row r="13" spans="1:12" x14ac:dyDescent="0.2">
      <c r="A13" s="1"/>
      <c r="B13" s="1"/>
    </row>
    <row r="14" spans="1:12" s="139" customFormat="1" ht="15" customHeight="1" x14ac:dyDescent="0.2">
      <c r="A14" s="135" t="s">
        <v>11</v>
      </c>
      <c r="B14" s="135"/>
      <c r="C14" s="136" t="s">
        <v>67</v>
      </c>
      <c r="D14" s="149"/>
      <c r="E14" s="136" t="s">
        <v>68</v>
      </c>
      <c r="F14" s="149"/>
      <c r="G14" s="137" t="s">
        <v>69</v>
      </c>
      <c r="H14" s="149"/>
      <c r="I14" s="136" t="s">
        <v>70</v>
      </c>
      <c r="J14" s="149"/>
      <c r="K14" s="136" t="s">
        <v>71</v>
      </c>
      <c r="L14" s="138"/>
    </row>
    <row r="15" spans="1:12" ht="6" customHeight="1" x14ac:dyDescent="0.2">
      <c r="A15" s="2"/>
      <c r="B15" s="2"/>
      <c r="C15" s="3"/>
      <c r="D15" s="13"/>
      <c r="E15" s="3"/>
      <c r="F15" s="13"/>
      <c r="G15" s="4"/>
      <c r="H15" s="13"/>
      <c r="I15" s="14"/>
      <c r="J15" s="13"/>
      <c r="K15" s="3"/>
      <c r="L15" s="14"/>
    </row>
    <row r="16" spans="1:12" s="139" customFormat="1" ht="15" customHeight="1" x14ac:dyDescent="0.2">
      <c r="C16" s="140" t="s">
        <v>65</v>
      </c>
      <c r="D16" s="150"/>
      <c r="E16" s="150" t="s">
        <v>66</v>
      </c>
      <c r="F16" s="150"/>
      <c r="G16" s="150" t="s">
        <v>72</v>
      </c>
      <c r="H16" s="150"/>
      <c r="I16" s="150"/>
      <c r="J16" s="150"/>
      <c r="K16" s="150"/>
      <c r="L16" s="150"/>
    </row>
    <row r="18" spans="1:12" x14ac:dyDescent="0.2">
      <c r="A18" s="15" t="s">
        <v>12</v>
      </c>
      <c r="B18" s="15"/>
      <c r="E18" s="2"/>
      <c r="F18" s="464" t="s">
        <v>200</v>
      </c>
      <c r="G18" s="464"/>
      <c r="H18" s="464"/>
      <c r="I18" s="464"/>
      <c r="J18" s="464"/>
      <c r="K18" s="464"/>
      <c r="L18" s="464"/>
    </row>
    <row r="20" spans="1:12" x14ac:dyDescent="0.2">
      <c r="A20" s="490" t="s">
        <v>13</v>
      </c>
      <c r="B20" s="490"/>
      <c r="C20" s="490"/>
      <c r="D20" s="490"/>
      <c r="E20" s="490"/>
      <c r="F20" s="490"/>
      <c r="G20" s="490"/>
      <c r="H20" s="490"/>
      <c r="I20" s="490"/>
      <c r="J20" s="490"/>
      <c r="K20" s="490"/>
      <c r="L20" s="490"/>
    </row>
    <row r="21" spans="1:12" x14ac:dyDescent="0.2">
      <c r="A21" s="490" t="s">
        <v>14</v>
      </c>
      <c r="B21" s="490"/>
      <c r="C21" s="490"/>
      <c r="D21" s="490"/>
      <c r="E21" s="490"/>
      <c r="F21" s="490"/>
      <c r="G21" s="490"/>
      <c r="H21" s="490"/>
      <c r="I21" s="490"/>
      <c r="J21" s="490"/>
      <c r="K21" s="490"/>
      <c r="L21" s="490"/>
    </row>
    <row r="22" spans="1:12" x14ac:dyDescent="0.2">
      <c r="A22" s="490" t="s">
        <v>15</v>
      </c>
      <c r="B22" s="490"/>
      <c r="C22" s="490"/>
      <c r="D22" s="490"/>
      <c r="E22" s="490"/>
      <c r="F22" s="490"/>
      <c r="G22" s="490"/>
      <c r="H22" s="490"/>
      <c r="I22" s="490"/>
      <c r="J22" s="490"/>
      <c r="K22" s="490"/>
      <c r="L22" s="490"/>
    </row>
    <row r="23" spans="1:12" ht="13.5" thickBot="1" x14ac:dyDescent="0.25"/>
    <row r="24" spans="1:12" ht="22.5" customHeight="1" thickBot="1" x14ac:dyDescent="0.25">
      <c r="A24" s="481" t="s">
        <v>16</v>
      </c>
      <c r="B24" s="482"/>
      <c r="C24" s="483"/>
      <c r="D24" s="481" t="s">
        <v>17</v>
      </c>
      <c r="E24" s="484"/>
      <c r="F24" s="484"/>
      <c r="G24" s="485"/>
      <c r="H24" s="481" t="s">
        <v>18</v>
      </c>
      <c r="I24" s="484"/>
      <c r="J24" s="484"/>
      <c r="K24" s="484"/>
      <c r="L24" s="485"/>
    </row>
    <row r="25" spans="1:12" ht="24" customHeight="1" x14ac:dyDescent="0.2">
      <c r="A25" s="465" t="s">
        <v>19</v>
      </c>
      <c r="B25" s="466"/>
      <c r="C25" s="467"/>
      <c r="D25" s="475">
        <v>0</v>
      </c>
      <c r="E25" s="476"/>
      <c r="F25" s="476"/>
      <c r="G25" s="477"/>
      <c r="H25" s="494"/>
      <c r="I25" s="495"/>
      <c r="J25" s="495"/>
      <c r="K25" s="495"/>
      <c r="L25" s="496"/>
    </row>
    <row r="26" spans="1:12" ht="24" customHeight="1" x14ac:dyDescent="0.2">
      <c r="A26" s="468" t="s">
        <v>20</v>
      </c>
      <c r="B26" s="469"/>
      <c r="C26" s="470"/>
      <c r="D26" s="486">
        <v>0</v>
      </c>
      <c r="E26" s="487"/>
      <c r="F26" s="487"/>
      <c r="G26" s="488"/>
      <c r="H26" s="497"/>
      <c r="I26" s="498"/>
      <c r="J26" s="498"/>
      <c r="K26" s="498"/>
      <c r="L26" s="499"/>
    </row>
    <row r="27" spans="1:12" ht="24" customHeight="1" x14ac:dyDescent="0.2">
      <c r="A27" s="471" t="s">
        <v>21</v>
      </c>
      <c r="B27" s="469"/>
      <c r="C27" s="470"/>
      <c r="D27" s="486">
        <v>0</v>
      </c>
      <c r="E27" s="487"/>
      <c r="F27" s="487"/>
      <c r="G27" s="488"/>
      <c r="H27" s="497"/>
      <c r="I27" s="498"/>
      <c r="J27" s="498"/>
      <c r="K27" s="498"/>
      <c r="L27" s="499"/>
    </row>
    <row r="28" spans="1:12" ht="24" customHeight="1" thickBot="1" x14ac:dyDescent="0.25">
      <c r="A28" s="472" t="s">
        <v>27</v>
      </c>
      <c r="B28" s="473"/>
      <c r="C28" s="474"/>
      <c r="D28" s="491">
        <f>SUM(D25:G27)</f>
        <v>0</v>
      </c>
      <c r="E28" s="492"/>
      <c r="F28" s="492"/>
      <c r="G28" s="493"/>
      <c r="H28" s="478"/>
      <c r="I28" s="479"/>
      <c r="J28" s="479"/>
      <c r="K28" s="479"/>
      <c r="L28" s="480"/>
    </row>
    <row r="29" spans="1:12" x14ac:dyDescent="0.2">
      <c r="A29" s="13"/>
      <c r="B29" s="13"/>
      <c r="C29" s="13"/>
      <c r="D29" s="13"/>
      <c r="E29" s="13"/>
      <c r="F29" s="13"/>
      <c r="G29" s="13"/>
      <c r="H29" s="13"/>
      <c r="I29" s="13"/>
      <c r="J29" s="13"/>
      <c r="K29" s="13"/>
      <c r="L29" s="13"/>
    </row>
    <row r="30" spans="1:12" x14ac:dyDescent="0.2">
      <c r="A30" s="16" t="s">
        <v>22</v>
      </c>
      <c r="B30" s="16"/>
      <c r="C30" s="13"/>
      <c r="D30" s="13"/>
      <c r="E30" s="13"/>
      <c r="F30" s="13"/>
      <c r="G30" s="13"/>
      <c r="H30" s="13"/>
      <c r="I30" s="13"/>
      <c r="J30" s="13"/>
      <c r="K30" s="13"/>
      <c r="L30" s="13"/>
    </row>
    <row r="31" spans="1:12" ht="15" customHeight="1" x14ac:dyDescent="0.2">
      <c r="A31" s="464"/>
      <c r="B31" s="464"/>
      <c r="C31" s="464"/>
      <c r="D31" s="464"/>
      <c r="E31" s="464"/>
      <c r="F31" s="464"/>
      <c r="G31" s="464"/>
      <c r="H31" s="464"/>
      <c r="I31" s="464"/>
      <c r="J31" s="464"/>
      <c r="K31" s="464"/>
      <c r="L31" s="464"/>
    </row>
    <row r="32" spans="1:12" ht="15" customHeight="1" x14ac:dyDescent="0.2">
      <c r="A32" s="503"/>
      <c r="B32" s="502"/>
      <c r="C32" s="502"/>
      <c r="D32" s="502"/>
      <c r="E32" s="502"/>
      <c r="F32" s="502"/>
      <c r="G32" s="502"/>
      <c r="H32" s="502"/>
      <c r="I32" s="502"/>
      <c r="J32" s="502"/>
      <c r="K32" s="502"/>
      <c r="L32" s="502"/>
    </row>
    <row r="33" spans="1:12" ht="15" customHeight="1" x14ac:dyDescent="0.2">
      <c r="A33" s="503"/>
      <c r="B33" s="502"/>
      <c r="C33" s="502"/>
      <c r="D33" s="502"/>
      <c r="E33" s="502"/>
      <c r="F33" s="502"/>
      <c r="G33" s="502"/>
      <c r="H33" s="502"/>
      <c r="I33" s="502"/>
      <c r="J33" s="502"/>
      <c r="K33" s="502"/>
      <c r="L33" s="502"/>
    </row>
    <row r="34" spans="1:12" ht="15" customHeight="1" x14ac:dyDescent="0.2">
      <c r="A34" s="503"/>
      <c r="B34" s="502"/>
      <c r="C34" s="502"/>
      <c r="D34" s="502"/>
      <c r="E34" s="502"/>
      <c r="F34" s="502"/>
      <c r="G34" s="502"/>
      <c r="H34" s="502"/>
      <c r="I34" s="502"/>
      <c r="J34" s="502"/>
      <c r="K34" s="502"/>
      <c r="L34" s="502"/>
    </row>
    <row r="35" spans="1:12" ht="15" customHeight="1" x14ac:dyDescent="0.2">
      <c r="A35" s="502"/>
      <c r="B35" s="502"/>
      <c r="C35" s="502"/>
      <c r="D35" s="502"/>
      <c r="E35" s="502"/>
      <c r="F35" s="502"/>
      <c r="G35" s="502"/>
      <c r="H35" s="502"/>
      <c r="I35" s="502"/>
      <c r="J35" s="502"/>
      <c r="K35" s="502"/>
      <c r="L35" s="502"/>
    </row>
    <row r="36" spans="1:12" ht="15" customHeight="1" x14ac:dyDescent="0.2">
      <c r="A36" s="502"/>
      <c r="B36" s="502"/>
      <c r="C36" s="502"/>
      <c r="D36" s="502"/>
      <c r="E36" s="502"/>
      <c r="F36" s="502"/>
      <c r="G36" s="502"/>
      <c r="H36" s="502"/>
      <c r="I36" s="502"/>
      <c r="J36" s="502"/>
      <c r="K36" s="502"/>
      <c r="L36" s="502"/>
    </row>
    <row r="37" spans="1:12" ht="15" customHeight="1" x14ac:dyDescent="0.2">
      <c r="A37" s="502"/>
      <c r="B37" s="502"/>
      <c r="C37" s="502"/>
      <c r="D37" s="502"/>
      <c r="E37" s="502"/>
      <c r="F37" s="502"/>
      <c r="G37" s="502"/>
      <c r="H37" s="502"/>
      <c r="I37" s="502"/>
      <c r="J37" s="502"/>
      <c r="K37" s="502"/>
      <c r="L37" s="502"/>
    </row>
    <row r="38" spans="1:12" x14ac:dyDescent="0.2">
      <c r="A38" s="17"/>
      <c r="B38" s="17"/>
      <c r="C38" s="17"/>
      <c r="D38" s="17"/>
      <c r="E38" s="17"/>
      <c r="F38" s="17"/>
      <c r="G38" s="17"/>
      <c r="H38" s="17"/>
      <c r="I38" s="17"/>
      <c r="J38" s="17"/>
      <c r="K38" s="17"/>
      <c r="L38" s="17"/>
    </row>
    <row r="39" spans="1:12" x14ac:dyDescent="0.2">
      <c r="A39" s="13"/>
      <c r="B39" s="13"/>
      <c r="C39" s="13"/>
      <c r="D39" s="13"/>
      <c r="E39" s="13"/>
      <c r="F39" s="13"/>
      <c r="G39" s="13"/>
      <c r="H39" s="13"/>
      <c r="I39" s="13"/>
      <c r="J39" s="13"/>
      <c r="K39" s="13"/>
      <c r="L39" s="13"/>
    </row>
    <row r="40" spans="1:12" x14ac:dyDescent="0.2">
      <c r="A40" s="13"/>
      <c r="B40" s="13"/>
      <c r="C40" s="13"/>
      <c r="D40" s="13"/>
      <c r="E40" s="13"/>
      <c r="F40" s="13"/>
      <c r="G40" s="13"/>
      <c r="H40" s="13"/>
      <c r="I40" s="13"/>
      <c r="J40" s="13"/>
      <c r="K40" s="13"/>
      <c r="L40" s="13"/>
    </row>
    <row r="41" spans="1:12" x14ac:dyDescent="0.2">
      <c r="A41" s="144"/>
      <c r="B41" s="144"/>
      <c r="C41" s="144"/>
      <c r="D41" s="151"/>
      <c r="E41" s="144"/>
      <c r="F41" s="152"/>
      <c r="G41" s="144"/>
      <c r="H41" s="151"/>
      <c r="I41" s="144"/>
      <c r="J41" s="144"/>
      <c r="K41" s="144"/>
      <c r="L41" s="151"/>
    </row>
    <row r="42" spans="1:12" x14ac:dyDescent="0.2">
      <c r="A42" s="18" t="s">
        <v>23</v>
      </c>
      <c r="B42" s="18"/>
      <c r="C42" s="18"/>
      <c r="D42" s="18"/>
      <c r="E42" s="18" t="s">
        <v>24</v>
      </c>
      <c r="G42" s="18" t="s">
        <v>23</v>
      </c>
      <c r="L42" s="147" t="s">
        <v>24</v>
      </c>
    </row>
    <row r="43" spans="1:12" x14ac:dyDescent="0.2">
      <c r="A43" s="18" t="s">
        <v>25</v>
      </c>
      <c r="B43" s="18"/>
      <c r="D43" s="18"/>
      <c r="G43" s="18" t="s">
        <v>26</v>
      </c>
    </row>
    <row r="45" spans="1:12" x14ac:dyDescent="0.2">
      <c r="A45" s="460" t="s">
        <v>41</v>
      </c>
      <c r="B45" s="460"/>
      <c r="C45" s="460"/>
      <c r="D45" s="460"/>
      <c r="E45" s="460"/>
      <c r="F45" s="460"/>
      <c r="G45" s="460"/>
      <c r="H45" s="460"/>
      <c r="I45" s="460"/>
      <c r="J45" s="460"/>
      <c r="K45" s="460"/>
      <c r="L45" s="460"/>
    </row>
    <row r="48" spans="1:12" s="18" customFormat="1" ht="12.75" customHeight="1" x14ac:dyDescent="0.25">
      <c r="A48" s="19" t="s">
        <v>153</v>
      </c>
      <c r="B48" s="19"/>
      <c r="C48" s="9"/>
      <c r="D48" s="9"/>
      <c r="E48" s="9"/>
      <c r="F48" s="9"/>
      <c r="G48" s="9"/>
      <c r="H48" s="9"/>
      <c r="I48" s="9"/>
      <c r="J48" s="9"/>
      <c r="K48" s="9"/>
      <c r="L48" s="5" t="s">
        <v>149</v>
      </c>
    </row>
    <row r="49" spans="1:227" x14ac:dyDescent="0.2">
      <c r="A49" s="13"/>
      <c r="B49" s="13"/>
      <c r="L49" s="141" t="s">
        <v>150</v>
      </c>
    </row>
    <row r="50" spans="1:227" x14ac:dyDescent="0.2">
      <c r="A50" s="13"/>
      <c r="B50" s="13"/>
    </row>
    <row r="51" spans="1:227" s="20" customFormat="1" ht="18" x14ac:dyDescent="0.2">
      <c r="A51" s="463" t="s">
        <v>42</v>
      </c>
      <c r="B51" s="463"/>
      <c r="C51" s="463"/>
      <c r="D51" s="463"/>
      <c r="E51" s="463"/>
      <c r="F51" s="463"/>
      <c r="G51" s="463"/>
      <c r="H51" s="463"/>
      <c r="I51" s="463"/>
      <c r="J51" s="463"/>
      <c r="K51" s="463"/>
      <c r="L51" s="463"/>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row>
    <row r="52" spans="1:227" s="21" customFormat="1" x14ac:dyDescent="0.2"/>
    <row r="53" spans="1:227" s="7" customFormat="1" ht="12.75" customHeight="1" x14ac:dyDescent="0.2">
      <c r="A53" s="461" t="s">
        <v>73</v>
      </c>
      <c r="B53" s="462"/>
      <c r="C53" s="462"/>
      <c r="D53" s="462"/>
      <c r="E53" s="462"/>
      <c r="F53" s="462"/>
      <c r="G53" s="462"/>
      <c r="H53" s="462"/>
      <c r="I53" s="462"/>
      <c r="J53" s="462"/>
      <c r="K53" s="462"/>
      <c r="L53" s="462"/>
    </row>
    <row r="54" spans="1:227" s="7" customFormat="1" ht="12.75" customHeight="1" x14ac:dyDescent="0.2">
      <c r="A54" s="462"/>
      <c r="B54" s="462"/>
      <c r="C54" s="462"/>
      <c r="D54" s="462"/>
      <c r="E54" s="462"/>
      <c r="F54" s="462"/>
      <c r="G54" s="462"/>
      <c r="H54" s="462"/>
      <c r="I54" s="462"/>
      <c r="J54" s="462"/>
      <c r="K54" s="462"/>
      <c r="L54" s="462"/>
    </row>
    <row r="55" spans="1:227" s="7" customFormat="1" ht="12.75" customHeight="1" x14ac:dyDescent="0.2">
      <c r="A55" s="462"/>
      <c r="B55" s="462"/>
      <c r="C55" s="462"/>
      <c r="D55" s="462"/>
      <c r="E55" s="462"/>
      <c r="F55" s="462"/>
      <c r="G55" s="462"/>
      <c r="H55" s="462"/>
      <c r="I55" s="462"/>
      <c r="J55" s="462"/>
      <c r="K55" s="462"/>
      <c r="L55" s="462"/>
    </row>
    <row r="56" spans="1:227" s="7" customFormat="1" ht="12.75" customHeight="1" x14ac:dyDescent="0.2">
      <c r="A56" s="462"/>
      <c r="B56" s="462"/>
      <c r="C56" s="462"/>
      <c r="D56" s="462"/>
      <c r="E56" s="462"/>
      <c r="F56" s="462"/>
      <c r="G56" s="462"/>
      <c r="H56" s="462"/>
      <c r="I56" s="462"/>
      <c r="J56" s="462"/>
      <c r="K56" s="462"/>
      <c r="L56" s="462"/>
    </row>
    <row r="57" spans="1:227" s="7" customFormat="1" ht="12.75" customHeight="1" x14ac:dyDescent="0.2">
      <c r="A57" s="462"/>
      <c r="B57" s="462"/>
      <c r="C57" s="462"/>
      <c r="D57" s="462"/>
      <c r="E57" s="462"/>
      <c r="F57" s="462"/>
      <c r="G57" s="462"/>
      <c r="H57" s="462"/>
      <c r="I57" s="462"/>
      <c r="J57" s="462"/>
      <c r="K57" s="462"/>
      <c r="L57" s="462"/>
    </row>
    <row r="58" spans="1:227" s="7" customFormat="1" ht="12.75" customHeight="1" x14ac:dyDescent="0.2">
      <c r="A58" s="462"/>
      <c r="B58" s="462"/>
      <c r="C58" s="462"/>
      <c r="D58" s="462"/>
      <c r="E58" s="462"/>
      <c r="F58" s="462"/>
      <c r="G58" s="462"/>
      <c r="H58" s="462"/>
      <c r="I58" s="462"/>
      <c r="J58" s="462"/>
      <c r="K58" s="462"/>
      <c r="L58" s="462"/>
    </row>
    <row r="59" spans="1:227" s="7" customFormat="1" ht="12.75" customHeight="1" x14ac:dyDescent="0.2">
      <c r="A59" s="462"/>
      <c r="B59" s="462"/>
      <c r="C59" s="462"/>
      <c r="D59" s="462"/>
      <c r="E59" s="462"/>
      <c r="F59" s="462"/>
      <c r="G59" s="462"/>
      <c r="H59" s="462"/>
      <c r="I59" s="462"/>
      <c r="J59" s="462"/>
      <c r="K59" s="462"/>
      <c r="L59" s="462"/>
    </row>
    <row r="60" spans="1:227" s="7" customFormat="1" ht="12.75" customHeight="1" x14ac:dyDescent="0.2">
      <c r="A60" s="462"/>
      <c r="B60" s="462"/>
      <c r="C60" s="462"/>
      <c r="D60" s="462"/>
      <c r="E60" s="462"/>
      <c r="F60" s="462"/>
      <c r="G60" s="462"/>
      <c r="H60" s="462"/>
      <c r="I60" s="462"/>
      <c r="J60" s="462"/>
      <c r="K60" s="462"/>
      <c r="L60" s="462"/>
    </row>
    <row r="61" spans="1:227" s="7" customFormat="1" ht="12.75" customHeight="1" x14ac:dyDescent="0.2">
      <c r="A61" s="462"/>
      <c r="B61" s="462"/>
      <c r="C61" s="462"/>
      <c r="D61" s="462"/>
      <c r="E61" s="462"/>
      <c r="F61" s="462"/>
      <c r="G61" s="462"/>
      <c r="H61" s="462"/>
      <c r="I61" s="462"/>
      <c r="J61" s="462"/>
      <c r="K61" s="462"/>
      <c r="L61" s="462"/>
    </row>
    <row r="62" spans="1:227" s="7" customFormat="1" ht="12.75" customHeight="1" x14ac:dyDescent="0.2">
      <c r="A62" s="462"/>
      <c r="B62" s="462"/>
      <c r="C62" s="462"/>
      <c r="D62" s="462"/>
      <c r="E62" s="462"/>
      <c r="F62" s="462"/>
      <c r="G62" s="462"/>
      <c r="H62" s="462"/>
      <c r="I62" s="462"/>
      <c r="J62" s="462"/>
      <c r="K62" s="462"/>
      <c r="L62" s="462"/>
    </row>
    <row r="63" spans="1:227" s="7" customFormat="1" ht="12.75" customHeight="1" x14ac:dyDescent="0.2">
      <c r="A63" s="462"/>
      <c r="B63" s="462"/>
      <c r="C63" s="462"/>
      <c r="D63" s="462"/>
      <c r="E63" s="462"/>
      <c r="F63" s="462"/>
      <c r="G63" s="462"/>
      <c r="H63" s="462"/>
      <c r="I63" s="462"/>
      <c r="J63" s="462"/>
      <c r="K63" s="462"/>
      <c r="L63" s="462"/>
    </row>
    <row r="64" spans="1:227" s="7" customFormat="1" ht="12.75" customHeight="1" x14ac:dyDescent="0.2">
      <c r="A64" s="462"/>
      <c r="B64" s="462"/>
      <c r="C64" s="462"/>
      <c r="D64" s="462"/>
      <c r="E64" s="462"/>
      <c r="F64" s="462"/>
      <c r="G64" s="462"/>
      <c r="H64" s="462"/>
      <c r="I64" s="462"/>
      <c r="J64" s="462"/>
      <c r="K64" s="462"/>
      <c r="L64" s="462"/>
    </row>
    <row r="65" spans="1:12" s="7" customFormat="1" ht="12.75" customHeight="1" x14ac:dyDescent="0.2">
      <c r="A65" s="462"/>
      <c r="B65" s="462"/>
      <c r="C65" s="462"/>
      <c r="D65" s="462"/>
      <c r="E65" s="462"/>
      <c r="F65" s="462"/>
      <c r="G65" s="462"/>
      <c r="H65" s="462"/>
      <c r="I65" s="462"/>
      <c r="J65" s="462"/>
      <c r="K65" s="462"/>
      <c r="L65" s="462"/>
    </row>
    <row r="66" spans="1:12" s="7" customFormat="1" ht="12.75" customHeight="1" x14ac:dyDescent="0.2">
      <c r="A66" s="462"/>
      <c r="B66" s="462"/>
      <c r="C66" s="462"/>
      <c r="D66" s="462"/>
      <c r="E66" s="462"/>
      <c r="F66" s="462"/>
      <c r="G66" s="462"/>
      <c r="H66" s="462"/>
      <c r="I66" s="462"/>
      <c r="J66" s="462"/>
      <c r="K66" s="462"/>
      <c r="L66" s="462"/>
    </row>
    <row r="67" spans="1:12" s="7" customFormat="1" ht="12.75" customHeight="1" x14ac:dyDescent="0.2">
      <c r="A67" s="462"/>
      <c r="B67" s="462"/>
      <c r="C67" s="462"/>
      <c r="D67" s="462"/>
      <c r="E67" s="462"/>
      <c r="F67" s="462"/>
      <c r="G67" s="462"/>
      <c r="H67" s="462"/>
      <c r="I67" s="462"/>
      <c r="J67" s="462"/>
      <c r="K67" s="462"/>
      <c r="L67" s="462"/>
    </row>
    <row r="68" spans="1:12" s="7" customFormat="1" ht="12.75" customHeight="1" x14ac:dyDescent="0.2">
      <c r="A68" s="462"/>
      <c r="B68" s="462"/>
      <c r="C68" s="462"/>
      <c r="D68" s="462"/>
      <c r="E68" s="462"/>
      <c r="F68" s="462"/>
      <c r="G68" s="462"/>
      <c r="H68" s="462"/>
      <c r="I68" s="462"/>
      <c r="J68" s="462"/>
      <c r="K68" s="462"/>
      <c r="L68" s="462"/>
    </row>
    <row r="69" spans="1:12" s="7" customFormat="1" ht="12.75" customHeight="1" x14ac:dyDescent="0.2">
      <c r="A69" s="462"/>
      <c r="B69" s="462"/>
      <c r="C69" s="462"/>
      <c r="D69" s="462"/>
      <c r="E69" s="462"/>
      <c r="F69" s="462"/>
      <c r="G69" s="462"/>
      <c r="H69" s="462"/>
      <c r="I69" s="462"/>
      <c r="J69" s="462"/>
      <c r="K69" s="462"/>
      <c r="L69" s="462"/>
    </row>
    <row r="70" spans="1:12" s="7" customFormat="1" ht="12.75" customHeight="1" x14ac:dyDescent="0.2">
      <c r="A70" s="462"/>
      <c r="B70" s="462"/>
      <c r="C70" s="462"/>
      <c r="D70" s="462"/>
      <c r="E70" s="462"/>
      <c r="F70" s="462"/>
      <c r="G70" s="462"/>
      <c r="H70" s="462"/>
      <c r="I70" s="462"/>
      <c r="J70" s="462"/>
      <c r="K70" s="462"/>
      <c r="L70" s="462"/>
    </row>
    <row r="71" spans="1:12" s="7" customFormat="1" ht="12.75" customHeight="1" x14ac:dyDescent="0.2">
      <c r="A71" s="462"/>
      <c r="B71" s="462"/>
      <c r="C71" s="462"/>
      <c r="D71" s="462"/>
      <c r="E71" s="462"/>
      <c r="F71" s="462"/>
      <c r="G71" s="462"/>
      <c r="H71" s="462"/>
      <c r="I71" s="462"/>
      <c r="J71" s="462"/>
      <c r="K71" s="462"/>
      <c r="L71" s="462"/>
    </row>
    <row r="72" spans="1:12" s="7" customFormat="1" ht="12.75" customHeight="1" x14ac:dyDescent="0.2">
      <c r="A72" s="462"/>
      <c r="B72" s="462"/>
      <c r="C72" s="462"/>
      <c r="D72" s="462"/>
      <c r="E72" s="462"/>
      <c r="F72" s="462"/>
      <c r="G72" s="462"/>
      <c r="H72" s="462"/>
      <c r="I72" s="462"/>
      <c r="J72" s="462"/>
      <c r="K72" s="462"/>
      <c r="L72" s="462"/>
    </row>
    <row r="73" spans="1:12" s="7" customFormat="1" ht="12.75" customHeight="1" x14ac:dyDescent="0.2">
      <c r="A73" s="462"/>
      <c r="B73" s="462"/>
      <c r="C73" s="462"/>
      <c r="D73" s="462"/>
      <c r="E73" s="462"/>
      <c r="F73" s="462"/>
      <c r="G73" s="462"/>
      <c r="H73" s="462"/>
      <c r="I73" s="462"/>
      <c r="J73" s="462"/>
      <c r="K73" s="462"/>
      <c r="L73" s="462"/>
    </row>
    <row r="74" spans="1:12" s="7" customFormat="1" ht="12.75" customHeight="1" x14ac:dyDescent="0.2">
      <c r="A74" s="462"/>
      <c r="B74" s="462"/>
      <c r="C74" s="462"/>
      <c r="D74" s="462"/>
      <c r="E74" s="462"/>
      <c r="F74" s="462"/>
      <c r="G74" s="462"/>
      <c r="H74" s="462"/>
      <c r="I74" s="462"/>
      <c r="J74" s="462"/>
      <c r="K74" s="462"/>
      <c r="L74" s="462"/>
    </row>
    <row r="75" spans="1:12" s="7" customFormat="1" ht="12.75" customHeight="1" x14ac:dyDescent="0.2">
      <c r="A75" s="462"/>
      <c r="B75" s="462"/>
      <c r="C75" s="462"/>
      <c r="D75" s="462"/>
      <c r="E75" s="462"/>
      <c r="F75" s="462"/>
      <c r="G75" s="462"/>
      <c r="H75" s="462"/>
      <c r="I75" s="462"/>
      <c r="J75" s="462"/>
      <c r="K75" s="462"/>
      <c r="L75" s="462"/>
    </row>
    <row r="76" spans="1:12" s="7" customFormat="1" ht="12.75" customHeight="1" x14ac:dyDescent="0.2">
      <c r="A76" s="462"/>
      <c r="B76" s="462"/>
      <c r="C76" s="462"/>
      <c r="D76" s="462"/>
      <c r="E76" s="462"/>
      <c r="F76" s="462"/>
      <c r="G76" s="462"/>
      <c r="H76" s="462"/>
      <c r="I76" s="462"/>
      <c r="J76" s="462"/>
      <c r="K76" s="462"/>
      <c r="L76" s="462"/>
    </row>
    <row r="77" spans="1:12" s="7" customFormat="1" ht="12.75" customHeight="1" x14ac:dyDescent="0.2">
      <c r="A77" s="462"/>
      <c r="B77" s="462"/>
      <c r="C77" s="462"/>
      <c r="D77" s="462"/>
      <c r="E77" s="462"/>
      <c r="F77" s="462"/>
      <c r="G77" s="462"/>
      <c r="H77" s="462"/>
      <c r="I77" s="462"/>
      <c r="J77" s="462"/>
      <c r="K77" s="462"/>
      <c r="L77" s="462"/>
    </row>
    <row r="78" spans="1:12" s="7" customFormat="1" ht="12.75" customHeight="1" x14ac:dyDescent="0.2">
      <c r="A78" s="462"/>
      <c r="B78" s="462"/>
      <c r="C78" s="462"/>
      <c r="D78" s="462"/>
      <c r="E78" s="462"/>
      <c r="F78" s="462"/>
      <c r="G78" s="462"/>
      <c r="H78" s="462"/>
      <c r="I78" s="462"/>
      <c r="J78" s="462"/>
      <c r="K78" s="462"/>
      <c r="L78" s="462"/>
    </row>
    <row r="79" spans="1:12" s="7" customFormat="1" ht="12.75" customHeight="1" x14ac:dyDescent="0.2">
      <c r="A79" s="145"/>
      <c r="B79" s="145"/>
      <c r="C79" s="145"/>
      <c r="D79" s="145"/>
      <c r="E79" s="145"/>
      <c r="F79" s="145"/>
      <c r="G79" s="145"/>
      <c r="H79" s="145"/>
      <c r="I79" s="145"/>
      <c r="J79" s="145"/>
      <c r="K79" s="145"/>
      <c r="L79" s="145"/>
    </row>
    <row r="80" spans="1:12" s="7" customFormat="1" ht="12.75" customHeight="1" x14ac:dyDescent="0.2">
      <c r="A80" s="145"/>
      <c r="B80" s="145"/>
      <c r="C80" s="145"/>
      <c r="D80" s="145"/>
      <c r="E80" s="145"/>
      <c r="F80" s="145"/>
      <c r="G80" s="145"/>
      <c r="H80" s="145"/>
      <c r="I80" s="145"/>
      <c r="J80" s="145"/>
      <c r="K80" s="145"/>
      <c r="L80" s="145"/>
    </row>
    <row r="81" spans="1:12" s="21" customFormat="1" ht="12.75" customHeight="1" x14ac:dyDescent="0.2">
      <c r="A81" s="461" t="s">
        <v>74</v>
      </c>
      <c r="B81" s="462"/>
      <c r="C81" s="462"/>
      <c r="D81" s="462"/>
      <c r="E81" s="462"/>
      <c r="F81" s="462"/>
      <c r="G81" s="462"/>
      <c r="H81" s="462"/>
      <c r="I81" s="462"/>
      <c r="J81" s="462"/>
      <c r="K81" s="462"/>
      <c r="L81" s="462"/>
    </row>
    <row r="82" spans="1:12" s="21" customFormat="1" x14ac:dyDescent="0.2">
      <c r="A82" s="462"/>
      <c r="B82" s="462"/>
      <c r="C82" s="462"/>
      <c r="D82" s="462"/>
      <c r="E82" s="462"/>
      <c r="F82" s="462"/>
      <c r="G82" s="462"/>
      <c r="H82" s="462"/>
      <c r="I82" s="462"/>
      <c r="J82" s="462"/>
      <c r="K82" s="462"/>
      <c r="L82" s="462"/>
    </row>
    <row r="83" spans="1:12" s="21" customFormat="1" x14ac:dyDescent="0.2">
      <c r="A83" s="462"/>
      <c r="B83" s="462"/>
      <c r="C83" s="462"/>
      <c r="D83" s="462"/>
      <c r="E83" s="462"/>
      <c r="F83" s="462"/>
      <c r="G83" s="462"/>
      <c r="H83" s="462"/>
      <c r="I83" s="462"/>
      <c r="J83" s="462"/>
      <c r="K83" s="462"/>
      <c r="L83" s="462"/>
    </row>
    <row r="84" spans="1:12" s="21" customFormat="1" x14ac:dyDescent="0.2">
      <c r="A84" s="462"/>
      <c r="B84" s="462"/>
      <c r="C84" s="462"/>
      <c r="D84" s="462"/>
      <c r="E84" s="462"/>
      <c r="F84" s="462"/>
      <c r="G84" s="462"/>
      <c r="H84" s="462"/>
      <c r="I84" s="462"/>
      <c r="J84" s="462"/>
      <c r="K84" s="462"/>
      <c r="L84" s="462"/>
    </row>
    <row r="85" spans="1:12" s="21" customFormat="1" x14ac:dyDescent="0.2">
      <c r="A85" s="462"/>
      <c r="B85" s="462"/>
      <c r="C85" s="462"/>
      <c r="D85" s="462"/>
      <c r="E85" s="462"/>
      <c r="F85" s="462"/>
      <c r="G85" s="462"/>
      <c r="H85" s="462"/>
      <c r="I85" s="462"/>
      <c r="J85" s="462"/>
      <c r="K85" s="462"/>
      <c r="L85" s="462"/>
    </row>
    <row r="86" spans="1:12" s="21" customFormat="1" x14ac:dyDescent="0.2">
      <c r="A86" s="462"/>
      <c r="B86" s="462"/>
      <c r="C86" s="462"/>
      <c r="D86" s="462"/>
      <c r="E86" s="462"/>
      <c r="F86" s="462"/>
      <c r="G86" s="462"/>
      <c r="H86" s="462"/>
      <c r="I86" s="462"/>
      <c r="J86" s="462"/>
      <c r="K86" s="462"/>
      <c r="L86" s="462"/>
    </row>
    <row r="87" spans="1:12" s="21" customFormat="1" x14ac:dyDescent="0.2">
      <c r="A87" s="462"/>
      <c r="B87" s="462"/>
      <c r="C87" s="462"/>
      <c r="D87" s="462"/>
      <c r="E87" s="462"/>
      <c r="F87" s="462"/>
      <c r="G87" s="462"/>
      <c r="H87" s="462"/>
      <c r="I87" s="462"/>
      <c r="J87" s="462"/>
      <c r="K87" s="462"/>
      <c r="L87" s="462"/>
    </row>
    <row r="88" spans="1:12" s="21" customFormat="1" x14ac:dyDescent="0.2">
      <c r="A88" s="462"/>
      <c r="B88" s="462"/>
      <c r="C88" s="462"/>
      <c r="D88" s="462"/>
      <c r="E88" s="462"/>
      <c r="F88" s="462"/>
      <c r="G88" s="462"/>
      <c r="H88" s="462"/>
      <c r="I88" s="462"/>
      <c r="J88" s="462"/>
      <c r="K88" s="462"/>
      <c r="L88" s="462"/>
    </row>
    <row r="89" spans="1:12" s="21" customFormat="1" x14ac:dyDescent="0.2">
      <c r="A89" s="462"/>
      <c r="B89" s="462"/>
      <c r="C89" s="462"/>
      <c r="D89" s="462"/>
      <c r="E89" s="462"/>
      <c r="F89" s="462"/>
      <c r="G89" s="462"/>
      <c r="H89" s="462"/>
      <c r="I89" s="462"/>
      <c r="J89" s="462"/>
      <c r="K89" s="462"/>
      <c r="L89" s="462"/>
    </row>
    <row r="90" spans="1:12" s="21" customFormat="1" x14ac:dyDescent="0.2"/>
    <row r="91" spans="1:12" s="21" customFormat="1" x14ac:dyDescent="0.2"/>
    <row r="92" spans="1:12" s="21" customFormat="1" x14ac:dyDescent="0.2"/>
    <row r="93" spans="1:12" s="21" customFormat="1" x14ac:dyDescent="0.2"/>
    <row r="94" spans="1:12" s="21" customFormat="1" x14ac:dyDescent="0.2"/>
    <row r="95" spans="1:12" s="21" customFormat="1" x14ac:dyDescent="0.2"/>
    <row r="96" spans="1:12" s="21" customFormat="1" x14ac:dyDescent="0.2"/>
    <row r="97" spans="1:12" s="21" customFormat="1" x14ac:dyDescent="0.2"/>
    <row r="98" spans="1:12" s="21" customFormat="1" x14ac:dyDescent="0.2"/>
    <row r="99" spans="1:12" s="21" customFormat="1" x14ac:dyDescent="0.2"/>
    <row r="100" spans="1:12" s="21" customFormat="1" x14ac:dyDescent="0.2"/>
    <row r="101" spans="1:12" s="21" customFormat="1" x14ac:dyDescent="0.2"/>
    <row r="102" spans="1:12" s="21" customFormat="1" x14ac:dyDescent="0.2"/>
    <row r="103" spans="1:12" s="21" customFormat="1" x14ac:dyDescent="0.2"/>
    <row r="104" spans="1:12" s="22" customFormat="1" x14ac:dyDescent="0.2">
      <c r="A104" s="22" t="s">
        <v>152</v>
      </c>
      <c r="C104" s="21"/>
      <c r="D104" s="21"/>
      <c r="E104" s="21"/>
      <c r="F104" s="21"/>
      <c r="G104" s="21"/>
      <c r="H104" s="21"/>
      <c r="I104" s="21"/>
      <c r="J104" s="21"/>
      <c r="K104" s="21"/>
      <c r="L104" s="29" t="s">
        <v>149</v>
      </c>
    </row>
    <row r="105" spans="1:12" s="21" customFormat="1" x14ac:dyDescent="0.2">
      <c r="C105" s="22"/>
      <c r="D105" s="22"/>
      <c r="E105" s="22"/>
      <c r="F105" s="22"/>
      <c r="G105" s="22"/>
      <c r="H105" s="22"/>
      <c r="I105" s="22"/>
      <c r="J105" s="22"/>
      <c r="K105" s="22"/>
      <c r="L105" s="142" t="s">
        <v>151</v>
      </c>
    </row>
  </sheetData>
  <sheetProtection algorithmName="SHA-512" hashValue="U+p0GIMo4bmDxFmZLx5+L2/jy8RTN/fYj6Z6E/oFhQ/eSrunvOyThG3HEG9oL/IEehXtu4DsI6UYYR9wMa49tQ==" saltValue="uCkTRL+bsuQ4hOSk6Ucs4Q==" spinCount="100000" sheet="1" selectLockedCells="1"/>
  <mergeCells count="42">
    <mergeCell ref="C2:L2"/>
    <mergeCell ref="A35:L35"/>
    <mergeCell ref="A36:L36"/>
    <mergeCell ref="A37:L37"/>
    <mergeCell ref="A31:L31"/>
    <mergeCell ref="A32:L32"/>
    <mergeCell ref="A33:L33"/>
    <mergeCell ref="A34:L34"/>
    <mergeCell ref="B10:L10"/>
    <mergeCell ref="B5:E5"/>
    <mergeCell ref="B6:L6"/>
    <mergeCell ref="B7:E7"/>
    <mergeCell ref="J5:L5"/>
    <mergeCell ref="B9:L9"/>
    <mergeCell ref="B11:H11"/>
    <mergeCell ref="J11:L11"/>
    <mergeCell ref="B12:F12"/>
    <mergeCell ref="J12:L12"/>
    <mergeCell ref="A20:L20"/>
    <mergeCell ref="D28:G28"/>
    <mergeCell ref="H25:L25"/>
    <mergeCell ref="H26:L26"/>
    <mergeCell ref="H27:L27"/>
    <mergeCell ref="H12:I12"/>
    <mergeCell ref="A21:L21"/>
    <mergeCell ref="A22:L22"/>
    <mergeCell ref="A45:L45"/>
    <mergeCell ref="A53:L78"/>
    <mergeCell ref="A81:L89"/>
    <mergeCell ref="A51:L51"/>
    <mergeCell ref="F18:L18"/>
    <mergeCell ref="A25:C25"/>
    <mergeCell ref="A26:C26"/>
    <mergeCell ref="A27:C27"/>
    <mergeCell ref="A28:C28"/>
    <mergeCell ref="D25:G25"/>
    <mergeCell ref="H28:L28"/>
    <mergeCell ref="A24:C24"/>
    <mergeCell ref="H24:L24"/>
    <mergeCell ref="D24:G24"/>
    <mergeCell ref="D26:G26"/>
    <mergeCell ref="D27:G27"/>
  </mergeCells>
  <phoneticPr fontId="0" type="noConversion"/>
  <printOptions horizontalCentered="1"/>
  <pageMargins left="0.5" right="0.5" top="0.5" bottom="0.5" header="0.5" footer="0.5"/>
  <pageSetup orientation="portrait" horizontalDpi="300" verticalDpi="300" r:id="rId1"/>
  <headerFooter alignWithMargins="0"/>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1</xdr:col>
                    <xdr:colOff>19050</xdr:colOff>
                    <xdr:row>12</xdr:row>
                    <xdr:rowOff>152400</xdr:rowOff>
                  </from>
                  <to>
                    <xdr:col>2</xdr:col>
                    <xdr:colOff>95250</xdr:colOff>
                    <xdr:row>14</xdr:row>
                    <xdr:rowOff>9525</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3</xdr:col>
                    <xdr:colOff>0</xdr:colOff>
                    <xdr:row>12</xdr:row>
                    <xdr:rowOff>152400</xdr:rowOff>
                  </from>
                  <to>
                    <xdr:col>4</xdr:col>
                    <xdr:colOff>76200</xdr:colOff>
                    <xdr:row>14</xdr:row>
                    <xdr:rowOff>9525</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4</xdr:col>
                    <xdr:colOff>704850</xdr:colOff>
                    <xdr:row>12</xdr:row>
                    <xdr:rowOff>152400</xdr:rowOff>
                  </from>
                  <to>
                    <xdr:col>6</xdr:col>
                    <xdr:colOff>66675</xdr:colOff>
                    <xdr:row>14</xdr:row>
                    <xdr:rowOff>9525</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6</xdr:col>
                    <xdr:colOff>561975</xdr:colOff>
                    <xdr:row>12</xdr:row>
                    <xdr:rowOff>152400</xdr:rowOff>
                  </from>
                  <to>
                    <xdr:col>8</xdr:col>
                    <xdr:colOff>57150</xdr:colOff>
                    <xdr:row>14</xdr:row>
                    <xdr:rowOff>9525</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from>
                    <xdr:col>8</xdr:col>
                    <xdr:colOff>819150</xdr:colOff>
                    <xdr:row>12</xdr:row>
                    <xdr:rowOff>152400</xdr:rowOff>
                  </from>
                  <to>
                    <xdr:col>10</xdr:col>
                    <xdr:colOff>47625</xdr:colOff>
                    <xdr:row>14</xdr:row>
                    <xdr:rowOff>9525</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from>
                    <xdr:col>1</xdr:col>
                    <xdr:colOff>9525</xdr:colOff>
                    <xdr:row>14</xdr:row>
                    <xdr:rowOff>57150</xdr:rowOff>
                  </from>
                  <to>
                    <xdr:col>2</xdr:col>
                    <xdr:colOff>85725</xdr:colOff>
                    <xdr:row>16</xdr:row>
                    <xdr:rowOff>9525</xdr:rowOff>
                  </to>
                </anchor>
              </controlPr>
            </control>
          </mc:Choice>
        </mc:AlternateContent>
        <mc:AlternateContent xmlns:mc="http://schemas.openxmlformats.org/markup-compatibility/2006">
          <mc:Choice Requires="x14">
            <control shapeId="3090" r:id="rId10" name="Check Box 18">
              <controlPr defaultSize="0" autoFill="0" autoLine="0" autoPict="0">
                <anchor moveWithCells="1">
                  <from>
                    <xdr:col>3</xdr:col>
                    <xdr:colOff>0</xdr:colOff>
                    <xdr:row>14</xdr:row>
                    <xdr:rowOff>57150</xdr:rowOff>
                  </from>
                  <to>
                    <xdr:col>4</xdr:col>
                    <xdr:colOff>76200</xdr:colOff>
                    <xdr:row>16</xdr:row>
                    <xdr:rowOff>9525</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4</xdr:col>
                    <xdr:colOff>704850</xdr:colOff>
                    <xdr:row>14</xdr:row>
                    <xdr:rowOff>57150</xdr:rowOff>
                  </from>
                  <to>
                    <xdr:col>6</xdr:col>
                    <xdr:colOff>66675</xdr:colOff>
                    <xdr:row>16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39966"/>
    <pageSetUpPr fitToPage="1"/>
  </sheetPr>
  <dimension ref="A2:L57"/>
  <sheetViews>
    <sheetView workbookViewId="0">
      <selection activeCell="G4" sqref="G4:I4"/>
    </sheetView>
  </sheetViews>
  <sheetFormatPr defaultColWidth="9.140625" defaultRowHeight="12.75" x14ac:dyDescent="0.2"/>
  <cols>
    <col min="1" max="1" width="14.7109375" style="26" customWidth="1"/>
    <col min="2" max="4" width="10.7109375" style="26" customWidth="1"/>
    <col min="5" max="5" width="2.7109375" style="26" customWidth="1"/>
    <col min="6" max="6" width="14.7109375" style="26" customWidth="1"/>
    <col min="7" max="9" width="10.7109375" style="26" customWidth="1"/>
    <col min="10" max="16384" width="9.140625" style="26"/>
  </cols>
  <sheetData>
    <row r="2" spans="1:9" ht="18" customHeight="1" x14ac:dyDescent="0.2">
      <c r="A2" s="515" t="s">
        <v>189</v>
      </c>
      <c r="B2" s="515"/>
      <c r="C2" s="515"/>
      <c r="D2" s="515"/>
      <c r="E2" s="515"/>
      <c r="F2" s="515"/>
      <c r="G2" s="515"/>
      <c r="H2" s="515"/>
      <c r="I2" s="515"/>
    </row>
    <row r="3" spans="1:9" ht="15" customHeight="1" x14ac:dyDescent="0.35">
      <c r="A3" s="229"/>
      <c r="B3" s="229"/>
      <c r="C3" s="229"/>
      <c r="D3" s="229"/>
      <c r="E3" s="229"/>
      <c r="F3" s="229"/>
      <c r="G3" s="229"/>
      <c r="H3" s="229"/>
      <c r="I3" s="229"/>
    </row>
    <row r="4" spans="1:9" ht="15" customHeight="1" x14ac:dyDescent="0.2">
      <c r="A4" s="230" t="s">
        <v>166</v>
      </c>
      <c r="F4" s="212" t="s">
        <v>167</v>
      </c>
      <c r="G4" s="516"/>
      <c r="H4" s="516"/>
      <c r="I4" s="516"/>
    </row>
    <row r="5" spans="1:9" ht="15" customHeight="1" x14ac:dyDescent="0.2">
      <c r="A5" s="230"/>
      <c r="F5" s="212"/>
      <c r="G5" s="152"/>
      <c r="H5" s="152"/>
      <c r="I5" s="152"/>
    </row>
    <row r="6" spans="1:9" ht="15" customHeight="1" x14ac:dyDescent="0.2"/>
    <row r="7" spans="1:9" ht="15" customHeight="1" x14ac:dyDescent="0.2">
      <c r="A7" s="231" t="s">
        <v>168</v>
      </c>
      <c r="B7" s="510" t="str">
        <f>T('Title Sheet'!C19)</f>
        <v/>
      </c>
      <c r="C7" s="510"/>
      <c r="D7" s="510"/>
      <c r="E7" s="152"/>
      <c r="F7" s="231" t="s">
        <v>169</v>
      </c>
      <c r="G7" s="510" t="s">
        <v>194</v>
      </c>
      <c r="H7" s="510"/>
      <c r="I7" s="510"/>
    </row>
    <row r="8" spans="1:9" ht="15" customHeight="1" x14ac:dyDescent="0.2"/>
    <row r="9" spans="1:9" ht="15" customHeight="1" x14ac:dyDescent="0.2">
      <c r="A9" s="519" t="s">
        <v>170</v>
      </c>
      <c r="B9" s="519"/>
      <c r="C9" s="519"/>
      <c r="D9" s="519"/>
      <c r="E9" s="519"/>
      <c r="F9" s="519"/>
      <c r="G9" s="519"/>
      <c r="H9" s="519"/>
      <c r="I9" s="519"/>
    </row>
    <row r="10" spans="1:9" ht="8.1" customHeight="1" x14ac:dyDescent="0.2">
      <c r="A10" s="215"/>
      <c r="B10" s="215"/>
      <c r="C10" s="215"/>
      <c r="D10" s="215"/>
      <c r="E10" s="215"/>
      <c r="F10" s="215"/>
      <c r="G10" s="215"/>
      <c r="H10" s="215"/>
      <c r="I10" s="215"/>
    </row>
    <row r="11" spans="1:9" ht="15" customHeight="1" x14ac:dyDescent="0.2">
      <c r="A11" s="230" t="s">
        <v>172</v>
      </c>
      <c r="B11" s="510" t="str">
        <f>T('Title Sheet'!C51)</f>
        <v/>
      </c>
      <c r="C11" s="510"/>
      <c r="D11" s="510"/>
      <c r="F11" s="230" t="s">
        <v>171</v>
      </c>
      <c r="G11" s="510" t="str">
        <f>T('Title Sheet'!C53)</f>
        <v/>
      </c>
      <c r="H11" s="510"/>
      <c r="I11" s="510"/>
    </row>
    <row r="12" spans="1:9" ht="8.1" customHeight="1" x14ac:dyDescent="0.2"/>
    <row r="13" spans="1:9" ht="15" customHeight="1" x14ac:dyDescent="0.2">
      <c r="A13" s="230" t="s">
        <v>173</v>
      </c>
      <c r="B13" s="510" t="str">
        <f>T('Title Sheet'!C49)</f>
        <v/>
      </c>
      <c r="C13" s="510"/>
      <c r="D13" s="510"/>
      <c r="F13" s="230" t="s">
        <v>174</v>
      </c>
      <c r="G13" s="511" t="str">
        <f>T('Title Sheet'!C55)</f>
        <v/>
      </c>
      <c r="H13" s="511"/>
    </row>
    <row r="14" spans="1:9" ht="15" customHeight="1" x14ac:dyDescent="0.2"/>
    <row r="15" spans="1:9" ht="15" customHeight="1" x14ac:dyDescent="0.2">
      <c r="B15" s="230" t="s">
        <v>175</v>
      </c>
      <c r="H15" s="520">
        <f>('2.1 Relocation Estimate '!D36*'2.1 Relocation Estimate '!D65)+'2.1 Relocation Estimate '!F36</f>
        <v>0</v>
      </c>
      <c r="I15" s="520"/>
    </row>
    <row r="16" spans="1:9" ht="15" customHeight="1" x14ac:dyDescent="0.2">
      <c r="B16" s="230" t="s">
        <v>176</v>
      </c>
      <c r="H16" s="512">
        <f>'2.1 Relocation Estimate '!D51*'2.1 Relocation Estimate '!D65</f>
        <v>0</v>
      </c>
      <c r="I16" s="512"/>
    </row>
    <row r="17" spans="1:9" ht="8.1" customHeight="1" thickBot="1" x14ac:dyDescent="0.25"/>
    <row r="18" spans="1:9" ht="15" customHeight="1" thickBot="1" x14ac:dyDescent="0.25">
      <c r="G18" s="212" t="s">
        <v>177</v>
      </c>
      <c r="H18" s="517">
        <f>SUM(H15:I16)</f>
        <v>0</v>
      </c>
      <c r="I18" s="518"/>
    </row>
    <row r="19" spans="1:9" ht="8.1" customHeight="1" x14ac:dyDescent="0.2">
      <c r="G19" s="212"/>
      <c r="H19" s="232"/>
      <c r="I19" s="232"/>
    </row>
    <row r="20" spans="1:9" ht="15" customHeight="1" x14ac:dyDescent="0.2">
      <c r="A20" s="519" t="s">
        <v>156</v>
      </c>
      <c r="B20" s="519"/>
      <c r="C20" s="519"/>
      <c r="D20" s="519"/>
      <c r="E20" s="519"/>
      <c r="F20" s="519"/>
      <c r="G20" s="519"/>
      <c r="H20" s="519"/>
      <c r="I20" s="519"/>
    </row>
    <row r="21" spans="1:9" ht="8.1" customHeight="1" x14ac:dyDescent="0.2"/>
    <row r="22" spans="1:9" ht="15" customHeight="1" x14ac:dyDescent="0.2">
      <c r="A22" s="230" t="s">
        <v>172</v>
      </c>
      <c r="B22" s="510" t="str">
        <f>T('Title Sheet'!C51)</f>
        <v/>
      </c>
      <c r="C22" s="510"/>
      <c r="D22" s="510"/>
      <c r="F22" s="230" t="s">
        <v>171</v>
      </c>
      <c r="G22" s="510" t="str">
        <f>T('Title Sheet'!C53)</f>
        <v/>
      </c>
      <c r="H22" s="510"/>
      <c r="I22" s="510"/>
    </row>
    <row r="23" spans="1:9" ht="8.1" customHeight="1" x14ac:dyDescent="0.2"/>
    <row r="24" spans="1:9" ht="15" customHeight="1" x14ac:dyDescent="0.2">
      <c r="A24" s="230" t="s">
        <v>173</v>
      </c>
      <c r="B24" s="510" t="str">
        <f>T('Title Sheet'!C49)</f>
        <v/>
      </c>
      <c r="C24" s="510"/>
      <c r="D24" s="510"/>
      <c r="F24" s="230" t="s">
        <v>174</v>
      </c>
      <c r="G24" s="511" t="str">
        <f>T('Title Sheet'!C55)</f>
        <v/>
      </c>
      <c r="H24" s="511"/>
    </row>
    <row r="25" spans="1:9" ht="15" customHeight="1" x14ac:dyDescent="0.2"/>
    <row r="26" spans="1:9" ht="15" customHeight="1" x14ac:dyDescent="0.2">
      <c r="B26" s="230" t="s">
        <v>178</v>
      </c>
      <c r="H26" s="514">
        <f>('2.1 Relocation Estimate '!D37*'2.1 Relocation Estimate '!D65)+'2.1 Relocation Estimate '!F37</f>
        <v>0</v>
      </c>
      <c r="I26" s="514"/>
    </row>
    <row r="27" spans="1:9" ht="15" customHeight="1" x14ac:dyDescent="0.2">
      <c r="B27" s="230" t="s">
        <v>179</v>
      </c>
      <c r="H27" s="514"/>
      <c r="I27" s="514"/>
    </row>
    <row r="28" spans="1:9" ht="15" customHeight="1" x14ac:dyDescent="0.2">
      <c r="B28" s="230"/>
      <c r="C28" s="230" t="s">
        <v>180</v>
      </c>
      <c r="H28" s="514" t="e">
        <f>'2.1 Relocation Estimate '!D39*'2.1 Relocation Estimate '!D65*'2.1 Relocation Estimate '!C15</f>
        <v>#DIV/0!</v>
      </c>
      <c r="I28" s="514"/>
    </row>
    <row r="29" spans="1:9" ht="15" customHeight="1" x14ac:dyDescent="0.2">
      <c r="B29" s="230"/>
      <c r="C29" s="230" t="s">
        <v>207</v>
      </c>
    </row>
    <row r="30" spans="1:9" ht="15" customHeight="1" x14ac:dyDescent="0.2">
      <c r="B30" s="230" t="s">
        <v>181</v>
      </c>
      <c r="H30" s="514">
        <f>SUM('2.1 Relocation Estimate '!F47,'2.1 Relocation Estimate '!F49,'2.1 Relocation Estimate '!F50)</f>
        <v>0</v>
      </c>
      <c r="I30" s="514"/>
    </row>
    <row r="31" spans="1:9" ht="15" customHeight="1" x14ac:dyDescent="0.2">
      <c r="B31" s="230" t="s">
        <v>182</v>
      </c>
      <c r="H31" s="514">
        <f>SUM('2.1 Relocation Estimate '!F48,'2.1 Relocation Estimate '!F52,'2.1 Relocation Estimate '!F53)</f>
        <v>0</v>
      </c>
      <c r="I31" s="514"/>
    </row>
    <row r="32" spans="1:9" ht="15" customHeight="1" x14ac:dyDescent="0.2">
      <c r="B32" s="230" t="s">
        <v>183</v>
      </c>
      <c r="H32" s="514">
        <f>SUM('2.1 Relocation Estimate '!D47,'2.1 Relocation Estimate '!D49,'2.1 Relocation Estimate '!D50)*'2.1 Relocation Estimate '!D65</f>
        <v>0</v>
      </c>
      <c r="I32" s="514"/>
    </row>
    <row r="33" spans="2:9" ht="15" customHeight="1" x14ac:dyDescent="0.2">
      <c r="B33" s="230" t="s">
        <v>184</v>
      </c>
      <c r="H33" s="514">
        <f>SUM('2.1 Relocation Estimate '!D48,'2.1 Relocation Estimate '!D52,'2.1 Relocation Estimate '!D53)*'2.1 Relocation Estimate '!D65</f>
        <v>0</v>
      </c>
      <c r="I33" s="514"/>
    </row>
    <row r="34" spans="2:9" ht="15" customHeight="1" x14ac:dyDescent="0.2">
      <c r="B34" s="230" t="s">
        <v>185</v>
      </c>
      <c r="F34" s="235">
        <f>('2.1 Relocation Estimate '!D63*'2.1 Relocation Estimate '!D65)+'2.1 Relocation Estimate '!F63</f>
        <v>0</v>
      </c>
    </row>
    <row r="35" spans="2:9" ht="15" customHeight="1" x14ac:dyDescent="0.2">
      <c r="B35" s="230" t="s">
        <v>186</v>
      </c>
      <c r="H35" s="513">
        <f>SUM((('2.1 Relocation Estimate '!D40+'2.1 Relocation Estimate '!D38)*'2.1 Relocation Estimate '!D65)+'2.1 Relocation Estimate '!F38)</f>
        <v>0</v>
      </c>
      <c r="I35" s="513"/>
    </row>
    <row r="36" spans="2:9" ht="8.1" customHeight="1" thickBot="1" x14ac:dyDescent="0.25">
      <c r="B36" s="230"/>
    </row>
    <row r="37" spans="2:9" ht="15" customHeight="1" thickBot="1" x14ac:dyDescent="0.25">
      <c r="B37" s="230"/>
      <c r="G37" s="212" t="s">
        <v>187</v>
      </c>
      <c r="H37" s="508" t="e">
        <f>SUM(H26,H28,H30,H31,H32,H33,H35)</f>
        <v>#DIV/0!</v>
      </c>
      <c r="I37" s="509"/>
    </row>
    <row r="38" spans="2:9" ht="8.1" customHeight="1" thickBot="1" x14ac:dyDescent="0.25">
      <c r="B38" s="230"/>
      <c r="G38" s="212"/>
      <c r="H38" s="233"/>
      <c r="I38" s="233"/>
    </row>
    <row r="39" spans="2:9" ht="15" customHeight="1" thickBot="1" x14ac:dyDescent="0.25">
      <c r="G39" s="212" t="s">
        <v>188</v>
      </c>
      <c r="H39" s="508" t="e">
        <f>H18+H37</f>
        <v>#DIV/0!</v>
      </c>
      <c r="I39" s="509"/>
    </row>
    <row r="41" spans="2:9" ht="8.1" customHeight="1" thickBot="1" x14ac:dyDescent="0.25"/>
    <row r="42" spans="2:9" ht="15" customHeight="1" thickBot="1" x14ac:dyDescent="0.25">
      <c r="B42" s="212" t="s">
        <v>199</v>
      </c>
      <c r="C42" s="508">
        <f>SUM(H30+H31)</f>
        <v>0</v>
      </c>
      <c r="D42" s="509"/>
      <c r="F42" s="519" t="s">
        <v>210</v>
      </c>
      <c r="G42" s="521"/>
      <c r="H42" s="521"/>
      <c r="I42" s="521"/>
    </row>
    <row r="43" spans="2:9" ht="8.1" customHeight="1" thickBot="1" x14ac:dyDescent="0.25"/>
    <row r="44" spans="2:9" ht="15" customHeight="1" thickBot="1" x14ac:dyDescent="0.25">
      <c r="B44" s="212" t="s">
        <v>198</v>
      </c>
      <c r="C44" s="508" t="e">
        <f>SUM(H18,H26,H28,H32,H33,H35)</f>
        <v>#DIV/0!</v>
      </c>
      <c r="D44" s="509"/>
      <c r="G44" s="212" t="s">
        <v>209</v>
      </c>
      <c r="H44" s="508" t="e">
        <f>(('2.1 Relocation Estimate '!I37-'2.1 Relocation Estimate '!D63)*'2.1 Relocation Estimate '!C15)+((('2.1 Relocation Estimate '!I37-'2.1 Relocation Estimate '!D63)*'2.1 Relocation Estimate '!C16)*0.75)</f>
        <v>#DIV/0!</v>
      </c>
      <c r="I44" s="509"/>
    </row>
    <row r="45" spans="2:9" ht="8.1" customHeight="1" thickBot="1" x14ac:dyDescent="0.25"/>
    <row r="46" spans="2:9" ht="15" customHeight="1" thickBot="1" x14ac:dyDescent="0.25">
      <c r="G46" s="212" t="s">
        <v>208</v>
      </c>
      <c r="H46" s="508">
        <f>'2.1 Relocation Estimate '!M51</f>
        <v>0</v>
      </c>
      <c r="I46" s="509"/>
    </row>
    <row r="47" spans="2:9" ht="8.1" customHeight="1" x14ac:dyDescent="0.2"/>
    <row r="48" spans="2:9" x14ac:dyDescent="0.2">
      <c r="F48" s="519" t="s">
        <v>211</v>
      </c>
      <c r="G48" s="519"/>
      <c r="H48" s="519"/>
      <c r="I48" s="519"/>
    </row>
    <row r="49" spans="1:12" ht="8.1" customHeight="1" thickBot="1" x14ac:dyDescent="0.25"/>
    <row r="50" spans="1:12" ht="13.5" thickBot="1" x14ac:dyDescent="0.25">
      <c r="G50" s="306" t="s">
        <v>209</v>
      </c>
      <c r="H50" s="508" t="e">
        <f>('2.1 Relocation Estimate '!I56+'2.1 Relocation Estimate '!I60-'2.1 Relocation Estimate '!D63)*'2.1 Relocation Estimate '!C15</f>
        <v>#DIV/0!</v>
      </c>
      <c r="I50" s="509"/>
    </row>
    <row r="51" spans="1:12" ht="8.1" customHeight="1" thickBot="1" x14ac:dyDescent="0.25"/>
    <row r="52" spans="1:12" ht="13.5" thickBot="1" x14ac:dyDescent="0.25">
      <c r="G52" s="306" t="s">
        <v>208</v>
      </c>
      <c r="H52" s="508">
        <f>'2.1 Relocation Estimate '!M66</f>
        <v>0</v>
      </c>
      <c r="I52" s="509"/>
    </row>
    <row r="54" spans="1:12" ht="15" x14ac:dyDescent="0.2">
      <c r="J54" s="373"/>
      <c r="K54" s="373"/>
      <c r="L54" s="374"/>
    </row>
    <row r="55" spans="1:12" ht="15" x14ac:dyDescent="0.2">
      <c r="J55" s="373"/>
      <c r="K55" s="373"/>
      <c r="L55" s="374"/>
    </row>
    <row r="56" spans="1:12" x14ac:dyDescent="0.2">
      <c r="A56" s="371" t="s">
        <v>255</v>
      </c>
      <c r="B56" s="371"/>
      <c r="C56" s="373"/>
      <c r="D56" s="373"/>
      <c r="E56" s="373"/>
      <c r="F56" s="373"/>
      <c r="G56" s="373"/>
      <c r="H56" s="373"/>
      <c r="I56" s="372" t="s">
        <v>149</v>
      </c>
    </row>
    <row r="57" spans="1:12" x14ac:dyDescent="0.2">
      <c r="A57" s="370"/>
      <c r="B57" s="370"/>
      <c r="C57" s="373"/>
      <c r="D57" s="373"/>
      <c r="E57" s="373"/>
      <c r="F57" s="373"/>
      <c r="G57" s="373"/>
      <c r="H57" s="373"/>
      <c r="I57" s="375" t="s">
        <v>256</v>
      </c>
    </row>
  </sheetData>
  <sheetProtection algorithmName="SHA-512" hashValue="LQt97MklDXHxpe4eJOs2aDdNfhdLBh4dRnyHQG6cihq0vo92dctrb92y3wlfsc4sn7q3A4NXxw/UVV56a0aIGw==" saltValue="qPSLwLfI68+MFerIz+95hg==" spinCount="100000" sheet="1" selectLockedCells="1"/>
  <mergeCells count="35">
    <mergeCell ref="F42:I42"/>
    <mergeCell ref="F48:I48"/>
    <mergeCell ref="H50:I50"/>
    <mergeCell ref="H44:I44"/>
    <mergeCell ref="H33:I33"/>
    <mergeCell ref="H37:I37"/>
    <mergeCell ref="B24:D24"/>
    <mergeCell ref="G22:I22"/>
    <mergeCell ref="G24:H24"/>
    <mergeCell ref="H28:I28"/>
    <mergeCell ref="H30:I30"/>
    <mergeCell ref="A2:I2"/>
    <mergeCell ref="G4:I4"/>
    <mergeCell ref="H18:I18"/>
    <mergeCell ref="A20:I20"/>
    <mergeCell ref="B22:D22"/>
    <mergeCell ref="B11:D11"/>
    <mergeCell ref="A9:I9"/>
    <mergeCell ref="H15:I15"/>
    <mergeCell ref="H52:I52"/>
    <mergeCell ref="C42:D42"/>
    <mergeCell ref="H46:I46"/>
    <mergeCell ref="B7:D7"/>
    <mergeCell ref="G7:I7"/>
    <mergeCell ref="G11:I11"/>
    <mergeCell ref="G13:H13"/>
    <mergeCell ref="H16:I16"/>
    <mergeCell ref="B13:D13"/>
    <mergeCell ref="H35:I35"/>
    <mergeCell ref="H39:I39"/>
    <mergeCell ref="H32:I32"/>
    <mergeCell ref="H31:I31"/>
    <mergeCell ref="H26:I26"/>
    <mergeCell ref="H27:I27"/>
    <mergeCell ref="C44:D44"/>
  </mergeCells>
  <pageMargins left="0.7" right="0.7" top="0.75" bottom="0.75" header="0.3" footer="0.3"/>
  <pageSetup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Title Sheet</vt:lpstr>
      <vt:lpstr>1.1 Engineering</vt:lpstr>
      <vt:lpstr>2.1 Relocation Estimate </vt:lpstr>
      <vt:lpstr>3.1 Calendar Days</vt:lpstr>
      <vt:lpstr>Exhibit "A"</vt:lpstr>
      <vt:lpstr>'1.1 Engineering'!Print_Area</vt:lpstr>
      <vt:lpstr>'2.1 Relocation Estimate '!Print_Area</vt:lpstr>
      <vt:lpstr>'3.1 Calendar Days'!Print_Area</vt:lpstr>
      <vt:lpstr>'Title Sheet'!Print_Area</vt:lpstr>
    </vt:vector>
  </TitlesOfParts>
  <Company>Adelphia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nhensley</dc:creator>
  <cp:lastModifiedBy>Monica Cromer</cp:lastModifiedBy>
  <cp:lastPrinted>2015-01-26T20:23:00Z</cp:lastPrinted>
  <dcterms:created xsi:type="dcterms:W3CDTF">2003-07-09T14:21:47Z</dcterms:created>
  <dcterms:modified xsi:type="dcterms:W3CDTF">2024-03-25T12:34:16Z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765462661</vt:i4>
  </property>
  <property fmtid="{D5CDD505-2E9C-101B-9397-08002B2CF9AE}" pid="3" name="_EmailEntryID">
    <vt:lpwstr>000000007BA28389344F96478ADBF63C05D9AD5EA4392000</vt:lpwstr>
  </property>
  <property fmtid="{D5CDD505-2E9C-101B-9397-08002B2CF9AE}" pid="4" name="_ReviewingToolsShownOnce">
    <vt:lpwstr/>
  </property>
</Properties>
</file>