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C:\Users\jj04035\Desktop\"/>
    </mc:Choice>
  </mc:AlternateContent>
  <xr:revisionPtr revIDLastSave="0" documentId="13_ncr:1_{3646C87A-AAFA-47F1-98FD-2EF82CC0DA20}" xr6:coauthVersionLast="47" xr6:coauthVersionMax="47" xr10:uidLastSave="{00000000-0000-0000-0000-000000000000}"/>
  <bookViews>
    <workbookView xWindow="28680" yWindow="-120" windowWidth="29040" windowHeight="15720" firstSheet="3" activeTab="3" xr2:uid="{8025DEFD-C8E7-4D76-9B65-35268CBE6200}"/>
  </bookViews>
  <sheets>
    <sheet name="I-40" sheetId="1" r:id="rId1"/>
    <sheet name="I-55" sheetId="3" r:id="rId2"/>
    <sheet name="I-240" sheetId="2" r:id="rId3"/>
    <sheet name="I-269" sheetId="4" r:id="rId4"/>
  </sheets>
  <definedNames>
    <definedName name="_xlnm._FilterDatabase" localSheetId="2" hidden="1">'I-240'!$A$1:$I$1</definedName>
    <definedName name="_xlnm._FilterDatabase" localSheetId="3" hidden="1">'I-269'!$A$1:$I$1</definedName>
    <definedName name="_xlnm._FilterDatabase" localSheetId="0" hidden="1">'I-40'!$A$1:$I$1</definedName>
    <definedName name="_xlnm._FilterDatabase" localSheetId="1" hidden="1">'I-55'!$A$1:$I$1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2" l="1"/>
  <c r="A92" i="2"/>
  <c r="A91" i="2"/>
  <c r="A87" i="2"/>
  <c r="A89" i="2"/>
  <c r="A88" i="2"/>
  <c r="A83" i="2"/>
  <c r="A82" i="2"/>
  <c r="A90" i="2"/>
  <c r="A86" i="2"/>
  <c r="A85" i="2"/>
  <c r="A84" i="2"/>
  <c r="A53" i="1"/>
  <c r="A26" i="4"/>
  <c r="A30" i="4"/>
  <c r="A67" i="2"/>
  <c r="A66" i="2"/>
  <c r="A65" i="2"/>
  <c r="A64" i="2"/>
  <c r="A61" i="2"/>
  <c r="A60" i="2"/>
  <c r="A47" i="2"/>
  <c r="A40" i="2"/>
  <c r="A39" i="2"/>
  <c r="A33" i="2"/>
  <c r="A26" i="2"/>
  <c r="A27" i="2"/>
  <c r="A25" i="2"/>
  <c r="A24" i="2"/>
  <c r="A10" i="2"/>
  <c r="A9" i="2"/>
  <c r="A7" i="2"/>
  <c r="A6" i="2"/>
  <c r="A5" i="2"/>
  <c r="A4" i="2"/>
  <c r="A50" i="3"/>
  <c r="A45" i="3"/>
  <c r="A44" i="3"/>
  <c r="A43" i="3"/>
  <c r="A42" i="3"/>
  <c r="A41" i="3"/>
  <c r="A40" i="3"/>
  <c r="A32" i="3"/>
  <c r="A10" i="3"/>
  <c r="A8" i="3"/>
  <c r="A6" i="3"/>
  <c r="A2" i="3"/>
  <c r="A64" i="1"/>
  <c r="A59" i="1"/>
  <c r="A58" i="1"/>
  <c r="A57" i="1"/>
  <c r="A54" i="1"/>
  <c r="A41" i="1"/>
  <c r="A33" i="1"/>
  <c r="A17" i="1"/>
  <c r="A8" i="4"/>
  <c r="A7" i="4"/>
  <c r="A6" i="4"/>
  <c r="A21" i="4"/>
  <c r="A27" i="4"/>
  <c r="A20" i="4"/>
  <c r="A25" i="4"/>
  <c r="A24" i="4"/>
  <c r="A19" i="4"/>
  <c r="A18" i="4"/>
  <c r="A5" i="4"/>
  <c r="A12" i="4"/>
  <c r="A11" i="4"/>
  <c r="A14" i="4"/>
  <c r="A17" i="4"/>
  <c r="A16" i="4"/>
  <c r="A15" i="4"/>
  <c r="A13" i="4"/>
  <c r="A10" i="4"/>
  <c r="A9" i="4"/>
  <c r="A4" i="4"/>
  <c r="A3" i="4"/>
  <c r="A2" i="4"/>
  <c r="A29" i="4"/>
  <c r="A28" i="4"/>
  <c r="A23" i="4"/>
  <c r="A22" i="4"/>
  <c r="A52" i="3"/>
  <c r="A51" i="3"/>
  <c r="A22" i="3"/>
  <c r="A19" i="3"/>
  <c r="A20" i="3"/>
  <c r="A18" i="3"/>
  <c r="A17" i="3"/>
  <c r="A16" i="3"/>
  <c r="A15" i="3"/>
  <c r="A14" i="3"/>
  <c r="A13" i="3"/>
  <c r="A12" i="3"/>
  <c r="A11" i="3"/>
  <c r="A9" i="3"/>
  <c r="A7" i="3"/>
  <c r="A5" i="3"/>
  <c r="A4" i="3"/>
  <c r="A3" i="3"/>
  <c r="A49" i="3"/>
  <c r="A48" i="3"/>
  <c r="A47" i="3"/>
  <c r="A46" i="3"/>
  <c r="A39" i="3"/>
  <c r="A38" i="3"/>
  <c r="A37" i="3"/>
  <c r="A36" i="3"/>
  <c r="A35" i="3"/>
  <c r="A34" i="3"/>
  <c r="A33" i="3"/>
  <c r="A31" i="3"/>
  <c r="A30" i="3"/>
  <c r="A29" i="3"/>
  <c r="A28" i="3"/>
  <c r="A27" i="3"/>
  <c r="A26" i="3"/>
  <c r="A25" i="3"/>
  <c r="A24" i="3"/>
  <c r="A23" i="3"/>
  <c r="A21" i="3"/>
  <c r="A32" i="2"/>
  <c r="A31" i="2"/>
  <c r="A30" i="2"/>
  <c r="A29" i="2"/>
  <c r="A28" i="2"/>
  <c r="A44" i="2"/>
  <c r="A23" i="2"/>
  <c r="A81" i="2"/>
  <c r="A22" i="2"/>
  <c r="A80" i="2"/>
  <c r="A21" i="2"/>
  <c r="A20" i="2"/>
  <c r="A68" i="2"/>
  <c r="A19" i="2"/>
  <c r="A70" i="2"/>
  <c r="A18" i="2"/>
  <c r="A63" i="2"/>
  <c r="A17" i="2"/>
  <c r="A58" i="2"/>
  <c r="A16" i="2"/>
  <c r="A51" i="2"/>
  <c r="A62" i="2"/>
  <c r="A12" i="2"/>
  <c r="A71" i="2"/>
  <c r="A15" i="2"/>
  <c r="A69" i="2"/>
  <c r="A14" i="2"/>
  <c r="A2" i="2"/>
  <c r="A78" i="2"/>
  <c r="A13" i="2"/>
  <c r="A11" i="2"/>
  <c r="A79" i="2"/>
  <c r="A74" i="2"/>
  <c r="A8" i="2"/>
  <c r="A59" i="2"/>
  <c r="A57" i="2"/>
  <c r="A56" i="2"/>
  <c r="A55" i="2"/>
  <c r="A54" i="2"/>
  <c r="A53" i="2"/>
  <c r="A52" i="2"/>
  <c r="A50" i="2"/>
  <c r="A49" i="2"/>
  <c r="A3" i="2"/>
  <c r="A48" i="2"/>
  <c r="A46" i="2"/>
  <c r="A45" i="2"/>
  <c r="A43" i="2"/>
  <c r="A42" i="2"/>
  <c r="A41" i="2"/>
  <c r="A38" i="2"/>
  <c r="A37" i="2"/>
  <c r="A36" i="2"/>
  <c r="A35" i="2"/>
  <c r="A73" i="2"/>
  <c r="A34" i="2"/>
  <c r="A72" i="2"/>
  <c r="A75" i="2"/>
  <c r="A77" i="2"/>
  <c r="A76" i="2"/>
  <c r="A15" i="1"/>
  <c r="A18" i="1"/>
  <c r="A48" i="1"/>
  <c r="A47" i="1"/>
  <c r="A46" i="1"/>
  <c r="A45" i="1"/>
  <c r="A44" i="1"/>
  <c r="A43" i="1"/>
  <c r="A42" i="1"/>
  <c r="A40" i="1"/>
  <c r="A39" i="1"/>
  <c r="A38" i="1"/>
  <c r="A37" i="1"/>
  <c r="A36" i="1"/>
  <c r="A35" i="1"/>
  <c r="A34" i="1"/>
  <c r="A8" i="1"/>
  <c r="A32" i="1"/>
  <c r="A31" i="1"/>
  <c r="A30" i="1"/>
  <c r="A6" i="1"/>
  <c r="A29" i="1"/>
  <c r="A5" i="1"/>
  <c r="A4" i="1"/>
  <c r="A28" i="1"/>
  <c r="A3" i="1"/>
  <c r="A27" i="1"/>
  <c r="A2" i="1"/>
  <c r="A26" i="1"/>
  <c r="A7" i="1"/>
  <c r="A25" i="1"/>
  <c r="A24" i="1"/>
  <c r="A65" i="1"/>
  <c r="A23" i="1"/>
  <c r="A22" i="1"/>
  <c r="A21" i="1"/>
  <c r="A69" i="1"/>
  <c r="A20" i="1"/>
  <c r="A68" i="1"/>
  <c r="A67" i="1"/>
  <c r="A19" i="1"/>
  <c r="A66" i="1"/>
  <c r="A63" i="1"/>
  <c r="A16" i="1"/>
  <c r="A62" i="1"/>
  <c r="A61" i="1"/>
  <c r="A60" i="1"/>
  <c r="A14" i="1"/>
  <c r="A13" i="1"/>
  <c r="A12" i="1"/>
  <c r="A56" i="1"/>
  <c r="A11" i="1"/>
  <c r="A10" i="1"/>
  <c r="A55" i="1"/>
  <c r="A9" i="1"/>
  <c r="A52" i="1"/>
  <c r="A51" i="1"/>
  <c r="A50" i="1"/>
  <c r="A49" i="1"/>
</calcChain>
</file>

<file path=xl/sharedStrings.xml><?xml version="1.0" encoding="utf-8"?>
<sst xmlns="http://schemas.openxmlformats.org/spreadsheetml/2006/main" count="1299" uniqueCount="247">
  <si>
    <t>Structure Number</t>
  </si>
  <si>
    <t>2 - Region</t>
  </si>
  <si>
    <t>3 - County</t>
  </si>
  <si>
    <t>S-1 - NBR_RTE</t>
  </si>
  <si>
    <t>S-4 - BEG_LOG_MLE</t>
  </si>
  <si>
    <t>6A - Features Intersected</t>
  </si>
  <si>
    <t>B.CL.01 Owner</t>
  </si>
  <si>
    <t>16 - Latitude</t>
  </si>
  <si>
    <t>17 - Longitude</t>
  </si>
  <si>
    <t>Region 4</t>
  </si>
  <si>
    <t>79 - Shelby</t>
  </si>
  <si>
    <t>I0040</t>
  </si>
  <si>
    <t>WOLF RIVER HARBOR</t>
  </si>
  <si>
    <t>S01 - State transportation department</t>
  </si>
  <si>
    <t>One lane of traffic (36.0' Rail to Rail measurement)</t>
  </si>
  <si>
    <t>I-40 RAMP "D" / RAMP "B"</t>
  </si>
  <si>
    <t>One lane of traffic (29.0' Rail to Rail measurement)</t>
  </si>
  <si>
    <t>I40-EB-EXT-RP-G/I40-RP-B</t>
  </si>
  <si>
    <t>I40-LL-RP-B/2 RTS &amp; RR</t>
  </si>
  <si>
    <t>One lane of traffic (30.0' Rail to Rail measurement)</t>
  </si>
  <si>
    <t>FRONT ST &amp; N MAIN ST</t>
  </si>
  <si>
    <t>I40-WB-EX RP / N 3RD ST.</t>
  </si>
  <si>
    <t>N. LAUDERDALE ST.</t>
  </si>
  <si>
    <t>I-40 / N. MANASSAS ST</t>
  </si>
  <si>
    <t>BRANCH</t>
  </si>
  <si>
    <t>I-40 / N. DUNLAP ST.</t>
  </si>
  <si>
    <t>I-40 E.B. / AYERS ST.</t>
  </si>
  <si>
    <t>I-40 WB / AYERS ST.</t>
  </si>
  <si>
    <t>Pedestrian Walkway</t>
  </si>
  <si>
    <t>I40-RP-K / I240-RL-EX-RP</t>
  </si>
  <si>
    <t>FAXON AVE / I-40</t>
  </si>
  <si>
    <t>PED WALKWAY / I-40</t>
  </si>
  <si>
    <t>I-40 / VOLLINTINE AVE.</t>
  </si>
  <si>
    <t>I-40 / BROWN AVE.</t>
  </si>
  <si>
    <t>I-40 / CHELSEA AVE.</t>
  </si>
  <si>
    <t>I-40 / CSX RR</t>
  </si>
  <si>
    <t>I-40 / SMITH AVE.</t>
  </si>
  <si>
    <t>I40 / LEATH BAYOU</t>
  </si>
  <si>
    <t>I-40 / LEVEE RD</t>
  </si>
  <si>
    <t>I-40 E.B. / WOLF RIVER</t>
  </si>
  <si>
    <t>I-40 W.B. / WOLF RIVER</t>
  </si>
  <si>
    <t>I40-RL-RP-32D/300-RP-32C</t>
  </si>
  <si>
    <t>I-40 WB ENT RP</t>
  </si>
  <si>
    <t>I-40 E.B. / N WATKINS ST</t>
  </si>
  <si>
    <t>I-40 W.B. / N WATKINS ST</t>
  </si>
  <si>
    <t>N. MCLEAN BLVD. / I-40</t>
  </si>
  <si>
    <t>I-40 EB / N HOLLYWOOD ST</t>
  </si>
  <si>
    <t>I-40 WB / N HOLLYWOOD ST</t>
  </si>
  <si>
    <t>I-40 E.B. / IC RAILROAD</t>
  </si>
  <si>
    <t>I-40 W.B. / IC RAILROAD</t>
  </si>
  <si>
    <t>I-40 E.B. / WARFORD ST.</t>
  </si>
  <si>
    <t>I-40 W.B. / WARFORD ST.</t>
  </si>
  <si>
    <t>N HIGHLAND ST / I-40</t>
  </si>
  <si>
    <t>I-40 RAMP / SR-14</t>
  </si>
  <si>
    <t>I-40 / SR-14</t>
  </si>
  <si>
    <t>I-40 / I-40 RP TO SR-14</t>
  </si>
  <si>
    <t>CSX RAILROAD</t>
  </si>
  <si>
    <t>I-40 / SR-204</t>
  </si>
  <si>
    <t>WOLF RIVER</t>
  </si>
  <si>
    <t>I-40 / SYCAMORE VIEW RD</t>
  </si>
  <si>
    <t>WHITTEN RD / I-40</t>
  </si>
  <si>
    <t>APPLING RD / I40</t>
  </si>
  <si>
    <t>FLETCHER CREEK</t>
  </si>
  <si>
    <t>I-40 / US-64</t>
  </si>
  <si>
    <t>DAVIES PLANTATION / I-40</t>
  </si>
  <si>
    <t>CANADA RD / I-40</t>
  </si>
  <si>
    <t>CHAMBERS CHAPEL RD / I40</t>
  </si>
  <si>
    <t>OVERFLOW</t>
  </si>
  <si>
    <t>CLEAR CREEK</t>
  </si>
  <si>
    <t>NEW AIRLINE RD/I-40</t>
  </si>
  <si>
    <t>HALL CREEK</t>
  </si>
  <si>
    <t>I-40 EB / CHESTER ST</t>
  </si>
  <si>
    <t>I-40 WB / CHESTER ST</t>
  </si>
  <si>
    <t>79I00400005</t>
  </si>
  <si>
    <t>SR001</t>
  </si>
  <si>
    <t>SR-1 / I-40</t>
  </si>
  <si>
    <t>79I00400117</t>
  </si>
  <si>
    <t>SR177</t>
  </si>
  <si>
    <t>I-40</t>
  </si>
  <si>
    <t>79I00400035</t>
  </si>
  <si>
    <t>79I00400039</t>
  </si>
  <si>
    <t>SR014</t>
  </si>
  <si>
    <t>SR-14 / I-40</t>
  </si>
  <si>
    <t>79I00400061</t>
  </si>
  <si>
    <t>SR300</t>
  </si>
  <si>
    <t>I-40 W.B.</t>
  </si>
  <si>
    <t>79I00400065</t>
  </si>
  <si>
    <t>I-40 E.B.</t>
  </si>
  <si>
    <t>I0055</t>
  </si>
  <si>
    <t>HOLMES RD / I-55</t>
  </si>
  <si>
    <t>I-55 / WILSON RD</t>
  </si>
  <si>
    <t>MILL BRANCH</t>
  </si>
  <si>
    <t>GOODHAVEN DR / I-55</t>
  </si>
  <si>
    <t>I-55 / DAYS CREEK</t>
  </si>
  <si>
    <t>RAINES RD / I-55</t>
  </si>
  <si>
    <t>MILL BRANCH RD</t>
  </si>
  <si>
    <t>WINCHESTER RD / I-55</t>
  </si>
  <si>
    <t>I-55 N.B. / BROOKS RD</t>
  </si>
  <si>
    <t>I-55 S.B. / BROOKS RD</t>
  </si>
  <si>
    <t>I-55 N.B. / SR-3</t>
  </si>
  <si>
    <t>I-55 S.B. / SR-3</t>
  </si>
  <si>
    <t>NONCONNAH CREEK</t>
  </si>
  <si>
    <t>I240 EB RAMP</t>
  </si>
  <si>
    <t>I-55 N.B. / I-240</t>
  </si>
  <si>
    <t>TARENT BRANCH</t>
  </si>
  <si>
    <t>I55 NB / BRANCH</t>
  </si>
  <si>
    <t>CANE CREEK</t>
  </si>
  <si>
    <t>I-55 NB / PVT. RD</t>
  </si>
  <si>
    <t>I-55 SB / PVT. RD</t>
  </si>
  <si>
    <t>ICG RAILROAD</t>
  </si>
  <si>
    <t>I55</t>
  </si>
  <si>
    <t>ICG RAILROAD / I-55</t>
  </si>
  <si>
    <t>I-55 RP / SR-14 &amp; I-55</t>
  </si>
  <si>
    <t>(18.0' Rail to Rail measurement, one lane of traffic) Ramp closure to perform top deck inspections.</t>
  </si>
  <si>
    <t>NEW HORN LAKE RD / I-55</t>
  </si>
  <si>
    <t>MALLORY BAYOU</t>
  </si>
  <si>
    <t>RIVERPORT RD &amp; ICG R.R.</t>
  </si>
  <si>
    <t>CNIC RAILROAD</t>
  </si>
  <si>
    <t xml:space="preserve">CNIC RAILROAD         </t>
  </si>
  <si>
    <t>I-55 N.B. / MALLORY AVE</t>
  </si>
  <si>
    <t>I-55 S.B. / MALLORY AVE</t>
  </si>
  <si>
    <t>PERSON AVE / I-55</t>
  </si>
  <si>
    <t>S PARKWAY W. / I-55</t>
  </si>
  <si>
    <t>INDUST. ACCESS RD / I-55</t>
  </si>
  <si>
    <t>OLIVE AVE / I-55</t>
  </si>
  <si>
    <t>TRIGG AVE / I-55</t>
  </si>
  <si>
    <t>RIVERSIDE BLVD / I-55</t>
  </si>
  <si>
    <t>UNION PACIFIC RR / I-55</t>
  </si>
  <si>
    <t>I-55 N.B. / MCLEMORE AVE</t>
  </si>
  <si>
    <t>I-55 S.B. / MCLEMORE AVE</t>
  </si>
  <si>
    <t>I-55 EXIT RAMP / CSX RR</t>
  </si>
  <si>
    <t>(23.5' Rail to Rail measurement, one lane of traffic) Ramp closure to perform top deck inspections.</t>
  </si>
  <si>
    <t>I-55</t>
  </si>
  <si>
    <t>W Alston Ave and Ramp</t>
  </si>
  <si>
    <t>79I00550057</t>
  </si>
  <si>
    <t>SR-14 / I-55</t>
  </si>
  <si>
    <t>79I00550009</t>
  </si>
  <si>
    <t>SR175</t>
  </si>
  <si>
    <t>SR-175 / I-55</t>
  </si>
  <si>
    <t>I0240</t>
  </si>
  <si>
    <t>I-240 EB / I-40</t>
  </si>
  <si>
    <t>I-240 WB RP / I40 &amp; I240</t>
  </si>
  <si>
    <t>I-240 &amp; I-40 RAMPS</t>
  </si>
  <si>
    <t>JEFFERSON AVE / I-240</t>
  </si>
  <si>
    <t>I-240 &amp; MADISON AVE</t>
  </si>
  <si>
    <t>MADISON AVE RP K / I-240</t>
  </si>
  <si>
    <t>(22.5' Rail to Rail measurement, one lane of traffic) Ramp closure to perform top deck inspections.</t>
  </si>
  <si>
    <t>I-240 EX RAMP / I-240</t>
  </si>
  <si>
    <t>(29.0' Rail to Rail measurement, one lane of traffic) Top deck inspection performed w/ 79I02400027 closure</t>
  </si>
  <si>
    <t>EASTMORELAND AVE / I-240</t>
  </si>
  <si>
    <t>LINDEN AVE / 4 ROUTES</t>
  </si>
  <si>
    <t>I240 EX RP / I240 ENT RP</t>
  </si>
  <si>
    <t>I240 RP / SR4 RP &amp; 5218</t>
  </si>
  <si>
    <t>NSTM Inspection (Ramp closed to traffic, Reach-all and manlifts used for inspection)</t>
  </si>
  <si>
    <t>I-240 E.B. / PEABODY AVE</t>
  </si>
  <si>
    <t>I-240 W.B. / PEABODY AVE</t>
  </si>
  <si>
    <t>I-240 EB RP / PEABODY</t>
  </si>
  <si>
    <t>I-240 EB. / SR-4</t>
  </si>
  <si>
    <t>I-240 WB. / SR-4</t>
  </si>
  <si>
    <t>I-240 E.B. / CENTRAL AVE</t>
  </si>
  <si>
    <t>I-240 W.B. / CENTRAL AVE</t>
  </si>
  <si>
    <t>I-240 EB / AGNES PL &amp; RR</t>
  </si>
  <si>
    <t>I240 WB / AGNES PL &amp; RR</t>
  </si>
  <si>
    <t>I-240 EB. / WALKER AVE</t>
  </si>
  <si>
    <t>I-240 WB. / WALKER AVE</t>
  </si>
  <si>
    <t>E. MCLEMORE AVE. / I-240</t>
  </si>
  <si>
    <t>TRIGG AVE / I240 &amp; RAMPS</t>
  </si>
  <si>
    <t>SOUTH PARKWAY WB / I-240</t>
  </si>
  <si>
    <t>SOUTH PARKWAY EB / I-240</t>
  </si>
  <si>
    <t>I-240 EB. / KERR AVE.</t>
  </si>
  <si>
    <t>I-240 WB / KERR AVE</t>
  </si>
  <si>
    <t>ABANDONED RAILROAD</t>
  </si>
  <si>
    <t>PED WALKWAY / I-240</t>
  </si>
  <si>
    <t>PERSON AVE / I-240</t>
  </si>
  <si>
    <t>I-240 EB. / ALICE AVE.</t>
  </si>
  <si>
    <t>I-240 WB. / ALICE AVE.</t>
  </si>
  <si>
    <t>NORRIS RD / I-240</t>
  </si>
  <si>
    <t>ALCY RD / I-240</t>
  </si>
  <si>
    <t>I-240 EB / NB RP TO I-55</t>
  </si>
  <si>
    <t>I-240 / I-55</t>
  </si>
  <si>
    <t>I-240 RP / CORPORATE AVE</t>
  </si>
  <si>
    <t>34.0' Rail to Rail measurement, one lane of traffic</t>
  </si>
  <si>
    <t>I-240 EX RP / I-240</t>
  </si>
  <si>
    <t>30.5' Rail to Rail measurement, one lane of traffic</t>
  </si>
  <si>
    <t>MILL BRACH RD / I-240</t>
  </si>
  <si>
    <t>I-240 EB / AIRWAYS BLVD</t>
  </si>
  <si>
    <t>I-240 WB / AIRWAYS BLVD</t>
  </si>
  <si>
    <t>I-240 RP / AIRWAYS BLVD</t>
  </si>
  <si>
    <t>I-240 EB / RAMP</t>
  </si>
  <si>
    <t>I-240 EB / BNSF RAILROAD</t>
  </si>
  <si>
    <t>I-240 WB. / BNSF RWY.</t>
  </si>
  <si>
    <t>DITCH</t>
  </si>
  <si>
    <t>CHEROKEE BAYOU</t>
  </si>
  <si>
    <t>I-240 RAMP / DITCH</t>
  </si>
  <si>
    <t>BLACK BAYOU</t>
  </si>
  <si>
    <t>PERKINS RD / I-240</t>
  </si>
  <si>
    <t>MT MORIAH RD / I-240</t>
  </si>
  <si>
    <t>RAMP TO MT MORIAH RD</t>
  </si>
  <si>
    <t>I-240 WB EX RP / I-240</t>
  </si>
  <si>
    <t>NSTM Inspection (Lane and Ramp Closures requried for access with manlift)</t>
  </si>
  <si>
    <t>QUINCE AVE / I-240</t>
  </si>
  <si>
    <t>PARK AVE / I-240</t>
  </si>
  <si>
    <t>I-240 and Ramps</t>
  </si>
  <si>
    <t>SHADY GROVE RD / I-240</t>
  </si>
  <si>
    <t>PEDESTRIAN FACILITY</t>
  </si>
  <si>
    <t>I240 WB / I40 / SR001</t>
  </si>
  <si>
    <t>I-240 / SAM COOPER BLVD</t>
  </si>
  <si>
    <t>I40 LL / I40</t>
  </si>
  <si>
    <t>I40-LL / RIGHT-OF-WAY</t>
  </si>
  <si>
    <t>I40 EB / I40 EXIT RAMP</t>
  </si>
  <si>
    <t>WHITE STATION CREEK</t>
  </si>
  <si>
    <t>SR1/I40 WBL/RAMP 12BF</t>
  </si>
  <si>
    <t>SR1 I40EB I240EB&amp;RAMPS</t>
  </si>
  <si>
    <t>I-40 E.B. / SR-1</t>
  </si>
  <si>
    <t>I-240 W.B. / SR-1</t>
  </si>
  <si>
    <t>SR003</t>
  </si>
  <si>
    <t>SR-3 / I-240 &amp; RAMPS</t>
  </si>
  <si>
    <t>I240 &amp; RAMPS</t>
  </si>
  <si>
    <t>SR004</t>
  </si>
  <si>
    <t>SR-4 RAMP / I-240</t>
  </si>
  <si>
    <t>I240 EB &amp; WB &amp; RAMP</t>
  </si>
  <si>
    <t>RAMPS FROM I-240 &amp; SR-4</t>
  </si>
  <si>
    <t>SR023</t>
  </si>
  <si>
    <t>WALNUT GROVE RD / I-240</t>
  </si>
  <si>
    <t>SR057</t>
  </si>
  <si>
    <t>SR-57 EB. / I-240</t>
  </si>
  <si>
    <t>SR-57 WB. / I-240</t>
  </si>
  <si>
    <t>SR176</t>
  </si>
  <si>
    <t>I-240 &amp; RAMPS</t>
  </si>
  <si>
    <t>SR385</t>
  </si>
  <si>
    <t>SR385 WB RP / I240</t>
  </si>
  <si>
    <t>SR385 WB RP / I240 WB RP</t>
  </si>
  <si>
    <t>SR 4 (LAMAR AVE)</t>
  </si>
  <si>
    <t>NSTM Inspection (Ramp closed to traffic, Reach-all or manlifts used for inspection)</t>
  </si>
  <si>
    <t>I0269</t>
  </si>
  <si>
    <t>SR086</t>
  </si>
  <si>
    <t>SHELBY DR</t>
  </si>
  <si>
    <t>WOLF RIVER OVERFLOW</t>
  </si>
  <si>
    <t>0D994</t>
  </si>
  <si>
    <t>TRIBUTARY TO WOLF RIVER</t>
  </si>
  <si>
    <t>GRAY'S CREEK</t>
  </si>
  <si>
    <t>ARLINGTON RD</t>
  </si>
  <si>
    <t>SR15</t>
  </si>
  <si>
    <t>CYPRESS CREEK</t>
  </si>
  <si>
    <t>DONALDSON FARMS PKWY/I-269</t>
  </si>
  <si>
    <t>I40</t>
  </si>
  <si>
    <t>MACON RD / I-269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</si>
</sst>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FF0000"/>
      <name val="Calibri"/>
      <family val="2"/>
    </font>
    <font>
      <sz val="8"/>
      <name val="Aptos Narrow"/>
      <family val="2"/>
      <scheme val="minor"/>
    </font>
    <font>
      <u/>
      <sz val="11"/>
      <color theme="3"/>
      <name val="Calibri"/>
      <family val="2"/>
    </font>
    <font>
      <sz val="11"/>
      <color theme="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9A9A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2" fontId="0" fillId="0" borderId="0" xfId="0" applyNumberFormat="1" applyFill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2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6" fillId="0" borderId="0" xfId="0" applyNumberFormat="1" applyFont="1" applyFill="1" applyAlignment="1">
      <alignment horizontal="left"/>
    </xf>
    <xf numFmtId="49" fontId="7" fillId="0" borderId="0" xfId="0" applyNumberFormat="1" applyFont="1" applyFill="1" applyAlignment="1">
      <alignment horizontal="left"/>
    </xf>
    <xf numFmtId="2" fontId="7" fillId="0" borderId="0" xfId="0" applyNumberFormat="1" applyFont="1" applyFill="1" applyAlignment="1">
      <alignment horizontal="left"/>
    </xf>
    <xf numFmtId="164" fontId="7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4589-9271-4E94-81C8-806B72A34ED9}">
  <dimension ref="A1:J75"/>
  <sheetViews>
    <sheetView workbookViewId="0">
      <selection activeCell="K12" sqref="K12"/>
    </sheetView>
  </sheetViews>
  <sheetFormatPr defaultRowHeight="15"/>
  <cols>
    <col min="1" max="1" width="19.28515625" bestFit="1" customWidth="1"/>
    <col min="2" max="2" width="12" bestFit="1" customWidth="1"/>
    <col min="3" max="3" width="12.140625" bestFit="1" customWidth="1"/>
    <col min="4" max="4" width="15.5703125" bestFit="1" customWidth="1"/>
    <col min="5" max="5" width="20.85546875" bestFit="1" customWidth="1"/>
    <col min="6" max="6" width="25.85546875" bestFit="1" customWidth="1"/>
    <col min="7" max="7" width="34.42578125" bestFit="1" customWidth="1"/>
    <col min="8" max="8" width="14.140625" bestFit="1" customWidth="1"/>
    <col min="9" max="9" width="15.855468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>
      <c r="A2" s="20" t="str">
        <f>HYPERLINK("https://tdot-ixmultiasset.biprod.cloud/#/asset/inventory/nbibridges/16763", "79I00400143")</f>
        <v>79I00400143</v>
      </c>
      <c r="B2" s="21" t="s">
        <v>9</v>
      </c>
      <c r="C2" s="21" t="s">
        <v>10</v>
      </c>
      <c r="D2" s="21" t="s">
        <v>11</v>
      </c>
      <c r="E2" s="22">
        <v>0.51</v>
      </c>
      <c r="F2" s="21" t="s">
        <v>12</v>
      </c>
      <c r="G2" s="21" t="s">
        <v>13</v>
      </c>
      <c r="H2" s="23">
        <v>35.1528611111111</v>
      </c>
      <c r="I2" s="23">
        <v>-90.056305555555497</v>
      </c>
    </row>
    <row r="3" spans="1:10">
      <c r="A3" s="12" t="str">
        <f>HYPERLINK("https://tdot-ixmultiasset.biprod.cloud/#/asset/inventory/nbibridges/16779", "79I00400145")</f>
        <v>79I00400145</v>
      </c>
      <c r="B3" s="13" t="s">
        <v>9</v>
      </c>
      <c r="C3" s="13" t="s">
        <v>10</v>
      </c>
      <c r="D3" s="13" t="s">
        <v>11</v>
      </c>
      <c r="E3" s="14">
        <v>0.55000000000000004</v>
      </c>
      <c r="F3" s="13" t="s">
        <v>12</v>
      </c>
      <c r="G3" s="13" t="s">
        <v>13</v>
      </c>
      <c r="H3" s="15">
        <v>35.154694444444402</v>
      </c>
      <c r="I3" s="15">
        <v>-90.050805555555499</v>
      </c>
      <c r="J3" t="s">
        <v>14</v>
      </c>
    </row>
    <row r="4" spans="1:10">
      <c r="A4" s="12" t="str">
        <f>HYPERLINK("https://tdot-ixmultiasset.biprod.cloud/#/asset/inventory/nbibridges/16801", "79I00400147")</f>
        <v>79I00400147</v>
      </c>
      <c r="B4" s="13" t="s">
        <v>9</v>
      </c>
      <c r="C4" s="13" t="s">
        <v>10</v>
      </c>
      <c r="D4" s="13" t="s">
        <v>11</v>
      </c>
      <c r="E4" s="14">
        <v>0.68</v>
      </c>
      <c r="F4" s="13" t="s">
        <v>15</v>
      </c>
      <c r="G4" s="13" t="s">
        <v>13</v>
      </c>
      <c r="H4" s="15">
        <v>35.1516666666666</v>
      </c>
      <c r="I4" s="15">
        <v>-90.052722222222201</v>
      </c>
      <c r="J4" t="s">
        <v>16</v>
      </c>
    </row>
    <row r="5" spans="1:10">
      <c r="A5" s="12" t="str">
        <f>HYPERLINK("https://tdot-ixmultiasset.biprod.cloud/#/asset/inventory/nbibridges/16811", "79I00400149")</f>
        <v>79I00400149</v>
      </c>
      <c r="B5" s="13" t="s">
        <v>9</v>
      </c>
      <c r="C5" s="13" t="s">
        <v>10</v>
      </c>
      <c r="D5" s="13" t="s">
        <v>11</v>
      </c>
      <c r="E5" s="14">
        <v>0.72</v>
      </c>
      <c r="F5" s="13" t="s">
        <v>17</v>
      </c>
      <c r="G5" s="13" t="s">
        <v>13</v>
      </c>
      <c r="H5" s="15">
        <v>35.152111111111097</v>
      </c>
      <c r="I5" s="15">
        <v>-90.053083333333305</v>
      </c>
      <c r="J5" t="s">
        <v>16</v>
      </c>
    </row>
    <row r="6" spans="1:10">
      <c r="A6" s="12" t="str">
        <f>HYPERLINK("https://tdot-ixmultiasset.biprod.cloud/#/asset/inventory/nbibridges/16820", "79I00400151")</f>
        <v>79I00400151</v>
      </c>
      <c r="B6" s="13" t="s">
        <v>9</v>
      </c>
      <c r="C6" s="13" t="s">
        <v>10</v>
      </c>
      <c r="D6" s="13" t="s">
        <v>11</v>
      </c>
      <c r="E6" s="14">
        <v>0.77</v>
      </c>
      <c r="F6" s="13" t="s">
        <v>18</v>
      </c>
      <c r="G6" s="13" t="s">
        <v>13</v>
      </c>
      <c r="H6" s="15">
        <v>35.153361111111103</v>
      </c>
      <c r="I6" s="15">
        <v>-90.049416666666602</v>
      </c>
      <c r="J6" t="s">
        <v>19</v>
      </c>
    </row>
    <row r="7" spans="1:10">
      <c r="A7" s="12" t="str">
        <f>HYPERLINK("https://tdot-ixmultiasset.biprod.cloud/#/asset/inventory/nbibridges/16740", "79I00400141")</f>
        <v>79I00400141</v>
      </c>
      <c r="B7" s="13" t="s">
        <v>9</v>
      </c>
      <c r="C7" s="13" t="s">
        <v>10</v>
      </c>
      <c r="D7" s="13" t="s">
        <v>11</v>
      </c>
      <c r="E7" s="14">
        <v>0.79</v>
      </c>
      <c r="F7" s="13" t="s">
        <v>20</v>
      </c>
      <c r="G7" s="13" t="s">
        <v>13</v>
      </c>
      <c r="H7" s="15">
        <v>35.152111111111097</v>
      </c>
      <c r="I7" s="15">
        <v>-90.052444444444404</v>
      </c>
      <c r="J7" t="s">
        <v>19</v>
      </c>
    </row>
    <row r="8" spans="1:10">
      <c r="A8" s="12" t="str">
        <f>HYPERLINK("https://tdot-ixmultiasset.biprod.cloud/#/asset/inventory/nbibridges/16892", "79I00400164")</f>
        <v>79I00400164</v>
      </c>
      <c r="B8" s="13" t="s">
        <v>9</v>
      </c>
      <c r="C8" s="13" t="s">
        <v>10</v>
      </c>
      <c r="D8" s="13" t="s">
        <v>11</v>
      </c>
      <c r="E8" s="14">
        <v>1.08</v>
      </c>
      <c r="F8" s="13" t="s">
        <v>21</v>
      </c>
      <c r="G8" s="13" t="s">
        <v>13</v>
      </c>
      <c r="H8" s="15">
        <v>35.1533333333333</v>
      </c>
      <c r="I8" s="15">
        <v>-90.047138888888796</v>
      </c>
      <c r="J8" t="s">
        <v>19</v>
      </c>
    </row>
    <row r="9" spans="1:10">
      <c r="A9" s="7" t="str">
        <f>HYPERLINK("https://tdot-ixmultiasset.biprod.cloud/#/asset/inventory/nbibridges/16414", "79I00400003")</f>
        <v>79I00400003</v>
      </c>
      <c r="B9" s="8" t="s">
        <v>9</v>
      </c>
      <c r="C9" s="8" t="s">
        <v>10</v>
      </c>
      <c r="D9" s="8" t="s">
        <v>11</v>
      </c>
      <c r="E9" s="9">
        <v>1.21</v>
      </c>
      <c r="F9" s="8" t="s">
        <v>22</v>
      </c>
      <c r="G9" s="8" t="s">
        <v>13</v>
      </c>
      <c r="H9" s="10">
        <v>35.151527777777702</v>
      </c>
      <c r="I9" s="10">
        <v>-90.044694444444403</v>
      </c>
    </row>
    <row r="10" spans="1:10">
      <c r="A10" s="7" t="str">
        <f>HYPERLINK("https://tdot-ixmultiasset.biprod.cloud/#/asset/inventory/nbibridges/16449", "79I00400007")</f>
        <v>79I00400007</v>
      </c>
      <c r="B10" s="8" t="s">
        <v>9</v>
      </c>
      <c r="C10" s="8" t="s">
        <v>10</v>
      </c>
      <c r="D10" s="8" t="s">
        <v>11</v>
      </c>
      <c r="E10" s="9">
        <v>1.82</v>
      </c>
      <c r="F10" s="8" t="s">
        <v>23</v>
      </c>
      <c r="G10" s="8" t="s">
        <v>13</v>
      </c>
      <c r="H10" s="10">
        <v>35.150527777777697</v>
      </c>
      <c r="I10" s="10">
        <v>-90.034444444444404</v>
      </c>
    </row>
    <row r="11" spans="1:10">
      <c r="A11" s="7" t="str">
        <f>HYPERLINK("https://tdot-ixmultiasset.biprod.cloud/#/asset/inventory/nbibridges/16471", "79I00400009")</f>
        <v>79I00400009</v>
      </c>
      <c r="B11" s="8" t="s">
        <v>9</v>
      </c>
      <c r="C11" s="8" t="s">
        <v>10</v>
      </c>
      <c r="D11" s="8" t="s">
        <v>11</v>
      </c>
      <c r="E11" s="9">
        <v>1.85</v>
      </c>
      <c r="F11" s="8" t="s">
        <v>24</v>
      </c>
      <c r="G11" s="8" t="s">
        <v>13</v>
      </c>
      <c r="H11" s="10">
        <v>35.149888888888803</v>
      </c>
      <c r="I11" s="10">
        <v>-90.033055555555507</v>
      </c>
    </row>
    <row r="12" spans="1:10">
      <c r="A12" s="7" t="str">
        <f>HYPERLINK("https://tdot-ixmultiasset.biprod.cloud/#/asset/inventory/nbibridges/16483", "79I00400011")</f>
        <v>79I00400011</v>
      </c>
      <c r="B12" s="8" t="s">
        <v>9</v>
      </c>
      <c r="C12" s="8" t="s">
        <v>10</v>
      </c>
      <c r="D12" s="8" t="s">
        <v>11</v>
      </c>
      <c r="E12" s="9">
        <v>1.95</v>
      </c>
      <c r="F12" s="8" t="s">
        <v>25</v>
      </c>
      <c r="G12" s="8" t="s">
        <v>13</v>
      </c>
      <c r="H12" s="10">
        <v>35.016222222222197</v>
      </c>
      <c r="I12" s="10">
        <v>-90.032388888888804</v>
      </c>
    </row>
    <row r="13" spans="1:10">
      <c r="A13" s="7" t="str">
        <f>HYPERLINK("https://tdot-ixmultiasset.biprod.cloud/#/asset/inventory/nbibridges/16505", "79I00400013")</f>
        <v>79I00400013</v>
      </c>
      <c r="B13" s="8" t="s">
        <v>9</v>
      </c>
      <c r="C13" s="8" t="s">
        <v>10</v>
      </c>
      <c r="D13" s="8" t="s">
        <v>11</v>
      </c>
      <c r="E13" s="9">
        <v>2.09</v>
      </c>
      <c r="F13" s="8" t="s">
        <v>26</v>
      </c>
      <c r="G13" s="8" t="s">
        <v>13</v>
      </c>
      <c r="H13" s="10">
        <v>35.149972222222203</v>
      </c>
      <c r="I13" s="10">
        <v>-90.0296666666666</v>
      </c>
    </row>
    <row r="14" spans="1:10">
      <c r="A14" s="7" t="str">
        <f>HYPERLINK("https://tdot-ixmultiasset.biprod.cloud/#/asset/inventory/nbibridges/16523", "79I00400014")</f>
        <v>79I00400014</v>
      </c>
      <c r="B14" s="8" t="s">
        <v>9</v>
      </c>
      <c r="C14" s="8" t="s">
        <v>10</v>
      </c>
      <c r="D14" s="8" t="s">
        <v>11</v>
      </c>
      <c r="E14" s="9">
        <v>2.09</v>
      </c>
      <c r="F14" s="8" t="s">
        <v>27</v>
      </c>
      <c r="G14" s="8" t="s">
        <v>13</v>
      </c>
      <c r="H14" s="10">
        <v>35.150111111111102</v>
      </c>
      <c r="I14" s="10">
        <v>-90.029722222222205</v>
      </c>
    </row>
    <row r="15" spans="1:10">
      <c r="A15" s="7" t="str">
        <f>HYPERLINK("https://tdot-ixmultiasset.biprod.cloud/#/asset/inventory/nbibridges/20897", "79I00400015")</f>
        <v>79I00400015</v>
      </c>
      <c r="B15" s="8" t="s">
        <v>9</v>
      </c>
      <c r="C15" s="8" t="s">
        <v>10</v>
      </c>
      <c r="D15" s="8" t="s">
        <v>11</v>
      </c>
      <c r="E15" s="9">
        <v>2.2999999999999998</v>
      </c>
      <c r="F15" s="8" t="s">
        <v>28</v>
      </c>
      <c r="G15" s="8" t="s">
        <v>13</v>
      </c>
      <c r="H15" s="10">
        <v>35.150199999999998</v>
      </c>
      <c r="I15" s="10">
        <v>-90</v>
      </c>
    </row>
    <row r="16" spans="1:10">
      <c r="A16" s="7" t="str">
        <f>HYPERLINK("https://tdot-ixmultiasset.biprod.cloud/#/asset/inventory/nbibridges/16575", "79I00400021")</f>
        <v>79I00400021</v>
      </c>
      <c r="B16" s="8" t="s">
        <v>9</v>
      </c>
      <c r="C16" s="8" t="s">
        <v>10</v>
      </c>
      <c r="D16" s="8" t="s">
        <v>11</v>
      </c>
      <c r="E16" s="9">
        <v>2.4900000000000002</v>
      </c>
      <c r="F16" s="8" t="s">
        <v>29</v>
      </c>
      <c r="G16" s="8" t="s">
        <v>13</v>
      </c>
      <c r="H16" s="10">
        <v>35.146666666666597</v>
      </c>
      <c r="I16" s="10">
        <v>-90.022805555555493</v>
      </c>
    </row>
    <row r="17" spans="1:9">
      <c r="A17" s="7" t="str">
        <f>HYPERLINK("https://tdot-ixmultiasset.biprod.cloud/#/asset/inventory/nbibridges/16605", "79I00400037")</f>
        <v>79I00400037</v>
      </c>
      <c r="B17" s="8" t="s">
        <v>9</v>
      </c>
      <c r="C17" s="8" t="s">
        <v>10</v>
      </c>
      <c r="D17" s="8" t="s">
        <v>11</v>
      </c>
      <c r="E17" s="9">
        <v>2.87</v>
      </c>
      <c r="F17" s="8" t="s">
        <v>30</v>
      </c>
      <c r="G17" s="8" t="s">
        <v>13</v>
      </c>
      <c r="H17" s="10">
        <v>35.155483333333301</v>
      </c>
      <c r="I17" s="10">
        <v>-90.02</v>
      </c>
    </row>
    <row r="18" spans="1:9">
      <c r="A18" s="7" t="str">
        <f>HYPERLINK("https://tdot-ixmultiasset.biprod.cloud/#/asset/inventory/nbibridges/20864", "79I00400041")</f>
        <v>79I00400041</v>
      </c>
      <c r="B18" s="8" t="s">
        <v>9</v>
      </c>
      <c r="C18" s="8" t="s">
        <v>10</v>
      </c>
      <c r="D18" s="8" t="s">
        <v>11</v>
      </c>
      <c r="E18" s="9">
        <v>3.28</v>
      </c>
      <c r="F18" s="8" t="s">
        <v>31</v>
      </c>
      <c r="G18" s="8" t="s">
        <v>13</v>
      </c>
      <c r="H18" s="10">
        <v>35.161920000000002</v>
      </c>
      <c r="I18" s="10">
        <v>-90.019419999999997</v>
      </c>
    </row>
    <row r="19" spans="1:9">
      <c r="A19" s="7" t="str">
        <f>HYPERLINK("https://tdot-ixmultiasset.biprod.cloud/#/asset/inventory/nbibridges/16633", "79I00400043")</f>
        <v>79I00400043</v>
      </c>
      <c r="B19" s="8" t="s">
        <v>9</v>
      </c>
      <c r="C19" s="8" t="s">
        <v>10</v>
      </c>
      <c r="D19" s="8" t="s">
        <v>11</v>
      </c>
      <c r="E19" s="9">
        <v>3.57</v>
      </c>
      <c r="F19" s="8" t="s">
        <v>32</v>
      </c>
      <c r="G19" s="8" t="s">
        <v>13</v>
      </c>
      <c r="H19" s="10">
        <v>35.165333333333301</v>
      </c>
      <c r="I19" s="10">
        <v>-90.018694444444407</v>
      </c>
    </row>
    <row r="20" spans="1:9">
      <c r="A20" s="7" t="str">
        <f>HYPERLINK("https://tdot-ixmultiasset.biprod.cloud/#/asset/inventory/nbibridges/16657", "79I00400045")</f>
        <v>79I00400045</v>
      </c>
      <c r="B20" s="8" t="s">
        <v>9</v>
      </c>
      <c r="C20" s="8" t="s">
        <v>10</v>
      </c>
      <c r="D20" s="8" t="s">
        <v>11</v>
      </c>
      <c r="E20" s="9">
        <v>3.72</v>
      </c>
      <c r="F20" s="8" t="s">
        <v>33</v>
      </c>
      <c r="G20" s="8" t="s">
        <v>13</v>
      </c>
      <c r="H20" s="10">
        <v>35.167444444444399</v>
      </c>
      <c r="I20" s="10">
        <v>-90.018416666666596</v>
      </c>
    </row>
    <row r="21" spans="1:9">
      <c r="A21" s="7" t="str">
        <f>HYPERLINK("https://tdot-ixmultiasset.biprod.cloud/#/asset/inventory/nbibridges/16676", "79I00400047")</f>
        <v>79I00400047</v>
      </c>
      <c r="B21" s="8" t="s">
        <v>9</v>
      </c>
      <c r="C21" s="8" t="s">
        <v>10</v>
      </c>
      <c r="D21" s="8" t="s">
        <v>11</v>
      </c>
      <c r="E21" s="9">
        <v>3.92</v>
      </c>
      <c r="F21" s="8" t="s">
        <v>34</v>
      </c>
      <c r="G21" s="8" t="s">
        <v>13</v>
      </c>
      <c r="H21" s="10">
        <v>35.170333333333303</v>
      </c>
      <c r="I21" s="10">
        <v>-90.018249999999995</v>
      </c>
    </row>
    <row r="22" spans="1:9">
      <c r="A22" s="7" t="str">
        <f>HYPERLINK("https://tdot-ixmultiasset.biprod.cloud/#/asset/inventory/nbibridges/16698", "79I00400049")</f>
        <v>79I00400049</v>
      </c>
      <c r="B22" s="8" t="s">
        <v>9</v>
      </c>
      <c r="C22" s="8" t="s">
        <v>10</v>
      </c>
      <c r="D22" s="8" t="s">
        <v>11</v>
      </c>
      <c r="E22" s="9">
        <v>4.09</v>
      </c>
      <c r="F22" s="8" t="s">
        <v>35</v>
      </c>
      <c r="G22" s="8" t="s">
        <v>13</v>
      </c>
      <c r="H22" s="10">
        <v>35.172835999999997</v>
      </c>
      <c r="I22" s="10">
        <v>-90.018313000000006</v>
      </c>
    </row>
    <row r="23" spans="1:9">
      <c r="A23" s="7" t="str">
        <f>HYPERLINK("https://tdot-ixmultiasset.biprod.cloud/#/asset/inventory/nbibridges/16709", "79I00400051")</f>
        <v>79I00400051</v>
      </c>
      <c r="B23" s="8" t="s">
        <v>9</v>
      </c>
      <c r="C23" s="8" t="s">
        <v>10</v>
      </c>
      <c r="D23" s="8" t="s">
        <v>11</v>
      </c>
      <c r="E23" s="9">
        <v>4.2</v>
      </c>
      <c r="F23" s="8" t="s">
        <v>36</v>
      </c>
      <c r="G23" s="8" t="s">
        <v>13</v>
      </c>
      <c r="H23" s="10">
        <v>35.174335999999997</v>
      </c>
      <c r="I23" s="10">
        <v>-90.018248</v>
      </c>
    </row>
    <row r="24" spans="1:9">
      <c r="A24" s="7" t="str">
        <f>HYPERLINK("https://tdot-ixmultiasset.biprod.cloud/#/asset/inventory/nbibridges/16726", "79I00400053")</f>
        <v>79I00400053</v>
      </c>
      <c r="B24" s="8" t="s">
        <v>9</v>
      </c>
      <c r="C24" s="8" t="s">
        <v>10</v>
      </c>
      <c r="D24" s="8" t="s">
        <v>11</v>
      </c>
      <c r="E24" s="9">
        <v>4.43</v>
      </c>
      <c r="F24" s="8" t="s">
        <v>31</v>
      </c>
      <c r="G24" s="8" t="s">
        <v>13</v>
      </c>
      <c r="H24" s="10">
        <v>35.177734000000001</v>
      </c>
      <c r="I24" s="10">
        <v>-90.017949000000002</v>
      </c>
    </row>
    <row r="25" spans="1:9">
      <c r="A25" s="7" t="str">
        <f>HYPERLINK("https://tdot-ixmultiasset.biprod.cloud/#/asset/inventory/nbibridges/16733", "79I00400055")</f>
        <v>79I00400055</v>
      </c>
      <c r="B25" s="8" t="s">
        <v>9</v>
      </c>
      <c r="C25" s="8" t="s">
        <v>10</v>
      </c>
      <c r="D25" s="8" t="s">
        <v>11</v>
      </c>
      <c r="E25" s="9">
        <v>4.58</v>
      </c>
      <c r="F25" s="8" t="s">
        <v>37</v>
      </c>
      <c r="G25" s="8" t="s">
        <v>13</v>
      </c>
      <c r="H25" s="10">
        <v>35.18</v>
      </c>
      <c r="I25" s="10">
        <v>-90.017805555555498</v>
      </c>
    </row>
    <row r="26" spans="1:9">
      <c r="A26" s="7" t="str">
        <f>HYPERLINK("https://tdot-ixmultiasset.biprod.cloud/#/asset/inventory/nbibridges/16751", "79I00400057")</f>
        <v>79I00400057</v>
      </c>
      <c r="B26" s="8" t="s">
        <v>9</v>
      </c>
      <c r="C26" s="8" t="s">
        <v>10</v>
      </c>
      <c r="D26" s="8" t="s">
        <v>11</v>
      </c>
      <c r="E26" s="9">
        <v>4.62</v>
      </c>
      <c r="F26" s="8" t="s">
        <v>38</v>
      </c>
      <c r="G26" s="8" t="s">
        <v>13</v>
      </c>
      <c r="H26" s="10">
        <v>35.180416666666602</v>
      </c>
      <c r="I26" s="10">
        <v>-90.017749999999893</v>
      </c>
    </row>
    <row r="27" spans="1:9">
      <c r="A27" s="7" t="str">
        <f>HYPERLINK("https://tdot-ixmultiasset.biprod.cloud/#/asset/inventory/nbibridges/16767", "79I00400059")</f>
        <v>79I00400059</v>
      </c>
      <c r="B27" s="8" t="s">
        <v>9</v>
      </c>
      <c r="C27" s="8" t="s">
        <v>10</v>
      </c>
      <c r="D27" s="8" t="s">
        <v>11</v>
      </c>
      <c r="E27" s="9">
        <v>5.01</v>
      </c>
      <c r="F27" s="8" t="s">
        <v>39</v>
      </c>
      <c r="G27" s="8" t="s">
        <v>13</v>
      </c>
      <c r="H27" s="10">
        <v>35.186083333333301</v>
      </c>
      <c r="I27" s="10">
        <v>-90.017194444444399</v>
      </c>
    </row>
    <row r="28" spans="1:9">
      <c r="A28" s="7" t="str">
        <f>HYPERLINK("https://tdot-ixmultiasset.biprod.cloud/#/asset/inventory/nbibridges/16784", "79I00400060")</f>
        <v>79I00400060</v>
      </c>
      <c r="B28" s="8" t="s">
        <v>9</v>
      </c>
      <c r="C28" s="8" t="s">
        <v>10</v>
      </c>
      <c r="D28" s="8" t="s">
        <v>11</v>
      </c>
      <c r="E28" s="9">
        <v>5.01</v>
      </c>
      <c r="F28" s="8" t="s">
        <v>40</v>
      </c>
      <c r="G28" s="8" t="s">
        <v>13</v>
      </c>
      <c r="H28" s="10">
        <v>35.186111111111103</v>
      </c>
      <c r="I28" s="10">
        <v>-90.017861111111102</v>
      </c>
    </row>
    <row r="29" spans="1:9">
      <c r="A29" s="7" t="str">
        <f>HYPERLINK("https://tdot-ixmultiasset.biprod.cloud/#/asset/inventory/nbibridges/16812", "79I00400063")</f>
        <v>79I00400063</v>
      </c>
      <c r="B29" s="8" t="s">
        <v>9</v>
      </c>
      <c r="C29" s="8" t="s">
        <v>10</v>
      </c>
      <c r="D29" s="8" t="s">
        <v>11</v>
      </c>
      <c r="E29" s="9">
        <v>5.27</v>
      </c>
      <c r="F29" s="8" t="s">
        <v>41</v>
      </c>
      <c r="G29" s="8" t="s">
        <v>13</v>
      </c>
      <c r="H29" s="10">
        <v>35.1905</v>
      </c>
      <c r="I29" s="10">
        <v>-90.016027777777694</v>
      </c>
    </row>
    <row r="30" spans="1:9">
      <c r="A30" s="7" t="str">
        <f>HYPERLINK("https://tdot-ixmultiasset.biprod.cloud/#/asset/inventory/nbibridges/16839", "79I00400067")</f>
        <v>79I00400067</v>
      </c>
      <c r="B30" s="8" t="s">
        <v>9</v>
      </c>
      <c r="C30" s="8" t="s">
        <v>10</v>
      </c>
      <c r="D30" s="8" t="s">
        <v>11</v>
      </c>
      <c r="E30" s="9">
        <v>5.44</v>
      </c>
      <c r="F30" s="8" t="s">
        <v>42</v>
      </c>
      <c r="G30" s="8" t="s">
        <v>13</v>
      </c>
      <c r="H30" s="10">
        <v>35.192416666666603</v>
      </c>
      <c r="I30" s="10">
        <v>-90.014305555555495</v>
      </c>
    </row>
    <row r="31" spans="1:9">
      <c r="A31" s="7" t="str">
        <f>HYPERLINK("https://tdot-ixmultiasset.biprod.cloud/#/asset/inventory/nbibridges/16852", "79I00400069")</f>
        <v>79I00400069</v>
      </c>
      <c r="B31" s="8" t="s">
        <v>9</v>
      </c>
      <c r="C31" s="8" t="s">
        <v>10</v>
      </c>
      <c r="D31" s="8" t="s">
        <v>11</v>
      </c>
      <c r="E31" s="9">
        <v>5.68</v>
      </c>
      <c r="F31" s="8" t="s">
        <v>43</v>
      </c>
      <c r="G31" s="8" t="s">
        <v>13</v>
      </c>
      <c r="H31" s="10">
        <v>35.1914444444444</v>
      </c>
      <c r="I31" s="10">
        <v>-90.008277777777707</v>
      </c>
    </row>
    <row r="32" spans="1:9">
      <c r="A32" s="7" t="str">
        <f>HYPERLINK("https://tdot-ixmultiasset.biprod.cloud/#/asset/inventory/nbibridges/16870", "79I00400070")</f>
        <v>79I00400070</v>
      </c>
      <c r="B32" s="8" t="s">
        <v>9</v>
      </c>
      <c r="C32" s="8" t="s">
        <v>10</v>
      </c>
      <c r="D32" s="8" t="s">
        <v>11</v>
      </c>
      <c r="E32" s="9">
        <v>5.68</v>
      </c>
      <c r="F32" s="8" t="s">
        <v>44</v>
      </c>
      <c r="G32" s="8" t="s">
        <v>13</v>
      </c>
      <c r="H32" s="10">
        <v>35.192027777777703</v>
      </c>
      <c r="I32" s="10">
        <v>-90.008250000000004</v>
      </c>
    </row>
    <row r="33" spans="1:9">
      <c r="A33" s="7" t="str">
        <f>HYPERLINK("https://tdot-ixmultiasset.biprod.cloud/#/asset/inventory/nbibridges/16885", "79I00400071")</f>
        <v>79I00400071</v>
      </c>
      <c r="B33" s="8" t="s">
        <v>9</v>
      </c>
      <c r="C33" s="8" t="s">
        <v>10</v>
      </c>
      <c r="D33" s="8" t="s">
        <v>11</v>
      </c>
      <c r="E33" s="9">
        <v>6.52</v>
      </c>
      <c r="F33" s="8" t="s">
        <v>45</v>
      </c>
      <c r="G33" s="8" t="s">
        <v>13</v>
      </c>
      <c r="H33" s="10">
        <v>35.192361111111097</v>
      </c>
      <c r="I33" s="10">
        <v>-89.993250000000003</v>
      </c>
    </row>
    <row r="34" spans="1:9">
      <c r="A34" s="7" t="str">
        <f>HYPERLINK("https://tdot-ixmultiasset.biprod.cloud/#/asset/inventory/nbibridges/16905", "79I00400073")</f>
        <v>79I00400073</v>
      </c>
      <c r="B34" s="8" t="s">
        <v>9</v>
      </c>
      <c r="C34" s="8" t="s">
        <v>10</v>
      </c>
      <c r="D34" s="8" t="s">
        <v>11</v>
      </c>
      <c r="E34" s="9">
        <v>7.51</v>
      </c>
      <c r="F34" s="8" t="s">
        <v>46</v>
      </c>
      <c r="G34" s="8" t="s">
        <v>13</v>
      </c>
      <c r="H34" s="10">
        <v>35.191499999999998</v>
      </c>
      <c r="I34" s="10">
        <v>-89.976027777777702</v>
      </c>
    </row>
    <row r="35" spans="1:9">
      <c r="A35" s="7" t="str">
        <f>HYPERLINK("https://tdot-ixmultiasset.biprod.cloud/#/asset/inventory/nbibridges/16923", "79I00400074")</f>
        <v>79I00400074</v>
      </c>
      <c r="B35" s="8" t="s">
        <v>9</v>
      </c>
      <c r="C35" s="8" t="s">
        <v>10</v>
      </c>
      <c r="D35" s="8" t="s">
        <v>11</v>
      </c>
      <c r="E35" s="9">
        <v>7.51</v>
      </c>
      <c r="F35" s="8" t="s">
        <v>47</v>
      </c>
      <c r="G35" s="8" t="s">
        <v>13</v>
      </c>
      <c r="H35" s="10">
        <v>35.191777777777702</v>
      </c>
      <c r="I35" s="10">
        <v>-89.975888888888804</v>
      </c>
    </row>
    <row r="36" spans="1:9">
      <c r="A36" s="7" t="str">
        <f>HYPERLINK("https://tdot-ixmultiasset.biprod.cloud/#/asset/inventory/nbibridges/16940", "79I00400075")</f>
        <v>79I00400075</v>
      </c>
      <c r="B36" s="8" t="s">
        <v>9</v>
      </c>
      <c r="C36" s="8" t="s">
        <v>10</v>
      </c>
      <c r="D36" s="8" t="s">
        <v>11</v>
      </c>
      <c r="E36" s="9">
        <v>7.76</v>
      </c>
      <c r="F36" s="8" t="s">
        <v>24</v>
      </c>
      <c r="G36" s="8" t="s">
        <v>13</v>
      </c>
      <c r="H36" s="10">
        <v>35.191194444444399</v>
      </c>
      <c r="I36" s="10">
        <v>-89.972333333333296</v>
      </c>
    </row>
    <row r="37" spans="1:9">
      <c r="A37" s="7" t="str">
        <f>HYPERLINK("https://tdot-ixmultiasset.biprod.cloud/#/asset/inventory/nbibridges/16951", "79I00400077")</f>
        <v>79I00400077</v>
      </c>
      <c r="B37" s="8" t="s">
        <v>9</v>
      </c>
      <c r="C37" s="8" t="s">
        <v>10</v>
      </c>
      <c r="D37" s="8" t="s">
        <v>11</v>
      </c>
      <c r="E37" s="9">
        <v>8.17</v>
      </c>
      <c r="F37" s="8" t="s">
        <v>48</v>
      </c>
      <c r="G37" s="8" t="s">
        <v>13</v>
      </c>
      <c r="H37" s="10">
        <v>35.190805555555499</v>
      </c>
      <c r="I37" s="10">
        <v>-89.964444444444396</v>
      </c>
    </row>
    <row r="38" spans="1:9">
      <c r="A38" s="7" t="str">
        <f>HYPERLINK("https://tdot-ixmultiasset.biprod.cloud/#/asset/inventory/nbibridges/16962", "79I00400078")</f>
        <v>79I00400078</v>
      </c>
      <c r="B38" s="8" t="s">
        <v>9</v>
      </c>
      <c r="C38" s="8" t="s">
        <v>10</v>
      </c>
      <c r="D38" s="8" t="s">
        <v>11</v>
      </c>
      <c r="E38" s="9">
        <v>8.17</v>
      </c>
      <c r="F38" s="8" t="s">
        <v>49</v>
      </c>
      <c r="G38" s="8" t="s">
        <v>13</v>
      </c>
      <c r="H38" s="10">
        <v>35.191055555555501</v>
      </c>
      <c r="I38" s="10">
        <v>-89.964138888888897</v>
      </c>
    </row>
    <row r="39" spans="1:9">
      <c r="A39" s="7" t="str">
        <f>HYPERLINK("https://tdot-ixmultiasset.biprod.cloud/#/asset/inventory/nbibridges/16975", "79I00400079")</f>
        <v>79I00400079</v>
      </c>
      <c r="B39" s="8" t="s">
        <v>9</v>
      </c>
      <c r="C39" s="8" t="s">
        <v>10</v>
      </c>
      <c r="D39" s="8" t="s">
        <v>11</v>
      </c>
      <c r="E39" s="9">
        <v>8.6</v>
      </c>
      <c r="F39" s="8" t="s">
        <v>50</v>
      </c>
      <c r="G39" s="8" t="s">
        <v>13</v>
      </c>
      <c r="H39" s="10">
        <v>35.190333333333299</v>
      </c>
      <c r="I39" s="10">
        <v>-89.956805555555505</v>
      </c>
    </row>
    <row r="40" spans="1:9">
      <c r="A40" s="7" t="str">
        <f>HYPERLINK("https://tdot-ixmultiasset.biprod.cloud/#/asset/inventory/nbibridges/16993", "79I00400080")</f>
        <v>79I00400080</v>
      </c>
      <c r="B40" s="8" t="s">
        <v>9</v>
      </c>
      <c r="C40" s="8" t="s">
        <v>10</v>
      </c>
      <c r="D40" s="8" t="s">
        <v>11</v>
      </c>
      <c r="E40" s="9">
        <v>8.6</v>
      </c>
      <c r="F40" s="8" t="s">
        <v>51</v>
      </c>
      <c r="G40" s="8" t="s">
        <v>13</v>
      </c>
      <c r="H40" s="10">
        <v>35.190638888888799</v>
      </c>
      <c r="I40" s="10">
        <v>-89.956833333333293</v>
      </c>
    </row>
    <row r="41" spans="1:9">
      <c r="A41" s="7" t="str">
        <f>HYPERLINK("https://tdot-ixmultiasset.biprod.cloud/#/asset/inventory/nbibridges/17008", "79I00400081")</f>
        <v>79I00400081</v>
      </c>
      <c r="B41" s="8" t="s">
        <v>9</v>
      </c>
      <c r="C41" s="8" t="s">
        <v>10</v>
      </c>
      <c r="D41" s="8" t="s">
        <v>11</v>
      </c>
      <c r="E41" s="9">
        <v>9.2799999999999994</v>
      </c>
      <c r="F41" s="8" t="s">
        <v>52</v>
      </c>
      <c r="G41" s="8" t="s">
        <v>13</v>
      </c>
      <c r="H41" s="10">
        <v>35.189694444444399</v>
      </c>
      <c r="I41" s="10">
        <v>-89.944583333333298</v>
      </c>
    </row>
    <row r="42" spans="1:9">
      <c r="A42" s="7" t="str">
        <f>HYPERLINK("https://tdot-ixmultiasset.biprod.cloud/#/asset/inventory/nbibridges/17028", "79I00400083")</f>
        <v>79I00400083</v>
      </c>
      <c r="B42" s="8" t="s">
        <v>9</v>
      </c>
      <c r="C42" s="8" t="s">
        <v>10</v>
      </c>
      <c r="D42" s="8" t="s">
        <v>11</v>
      </c>
      <c r="E42" s="9">
        <v>9.42</v>
      </c>
      <c r="F42" s="8" t="s">
        <v>39</v>
      </c>
      <c r="G42" s="8" t="s">
        <v>13</v>
      </c>
      <c r="H42" s="10">
        <v>35.189888888888802</v>
      </c>
      <c r="I42" s="10">
        <v>-89.942527777777698</v>
      </c>
    </row>
    <row r="43" spans="1:9">
      <c r="A43" s="7" t="str">
        <f>HYPERLINK("https://tdot-ixmultiasset.biprod.cloud/#/asset/inventory/nbibridges/17039", "79I00400084")</f>
        <v>79I00400084</v>
      </c>
      <c r="B43" s="8" t="s">
        <v>9</v>
      </c>
      <c r="C43" s="8" t="s">
        <v>10</v>
      </c>
      <c r="D43" s="8" t="s">
        <v>11</v>
      </c>
      <c r="E43" s="9">
        <v>9.42</v>
      </c>
      <c r="F43" s="8" t="s">
        <v>40</v>
      </c>
      <c r="G43" s="8" t="s">
        <v>13</v>
      </c>
      <c r="H43" s="10">
        <v>35.190083333333298</v>
      </c>
      <c r="I43" s="10">
        <v>-89.942472222222193</v>
      </c>
    </row>
    <row r="44" spans="1:9">
      <c r="A44" s="7" t="str">
        <f>HYPERLINK("https://tdot-ixmultiasset.biprod.cloud/#/asset/inventory/nbibridges/17055", "79I00400085")</f>
        <v>79I00400085</v>
      </c>
      <c r="B44" s="8" t="s">
        <v>9</v>
      </c>
      <c r="C44" s="8" t="s">
        <v>10</v>
      </c>
      <c r="D44" s="8" t="s">
        <v>11</v>
      </c>
      <c r="E44" s="9">
        <v>10.32</v>
      </c>
      <c r="F44" s="8" t="s">
        <v>53</v>
      </c>
      <c r="G44" s="8" t="s">
        <v>13</v>
      </c>
      <c r="H44" s="10">
        <v>35.191083333333303</v>
      </c>
      <c r="I44" s="10">
        <v>-89.926861111111094</v>
      </c>
    </row>
    <row r="45" spans="1:9">
      <c r="A45" s="7" t="str">
        <f>HYPERLINK("https://tdot-ixmultiasset.biprod.cloud/#/asset/inventory/nbibridges/17074", "79I00400087")</f>
        <v>79I00400087</v>
      </c>
      <c r="B45" s="8" t="s">
        <v>9</v>
      </c>
      <c r="C45" s="8" t="s">
        <v>10</v>
      </c>
      <c r="D45" s="8" t="s">
        <v>11</v>
      </c>
      <c r="E45" s="9">
        <v>10.34</v>
      </c>
      <c r="F45" s="8" t="s">
        <v>54</v>
      </c>
      <c r="G45" s="8" t="s">
        <v>13</v>
      </c>
      <c r="H45" s="10">
        <v>35.192499999999903</v>
      </c>
      <c r="I45" s="10">
        <v>-89.9266111111111</v>
      </c>
    </row>
    <row r="46" spans="1:9">
      <c r="A46" s="7" t="str">
        <f>HYPERLINK("https://tdot-ixmultiasset.biprod.cloud/#/asset/inventory/nbibridges/17090", "79I00400089")</f>
        <v>79I00400089</v>
      </c>
      <c r="B46" s="8" t="s">
        <v>9</v>
      </c>
      <c r="C46" s="8" t="s">
        <v>10</v>
      </c>
      <c r="D46" s="8" t="s">
        <v>11</v>
      </c>
      <c r="E46" s="9">
        <v>10.43</v>
      </c>
      <c r="F46" s="8" t="s">
        <v>55</v>
      </c>
      <c r="G46" s="8" t="s">
        <v>13</v>
      </c>
      <c r="H46" s="10">
        <v>35.192444444444398</v>
      </c>
      <c r="I46" s="10">
        <v>-89.924944444444407</v>
      </c>
    </row>
    <row r="47" spans="1:9">
      <c r="A47" s="7" t="str">
        <f>HYPERLINK("https://tdot-ixmultiasset.biprod.cloud/#/asset/inventory/nbibridges/17107", "79I00400091")</f>
        <v>79I00400091</v>
      </c>
      <c r="B47" s="8" t="s">
        <v>9</v>
      </c>
      <c r="C47" s="8" t="s">
        <v>10</v>
      </c>
      <c r="D47" s="8" t="s">
        <v>11</v>
      </c>
      <c r="E47" s="9">
        <v>11.37</v>
      </c>
      <c r="F47" s="8" t="s">
        <v>56</v>
      </c>
      <c r="G47" s="8" t="s">
        <v>13</v>
      </c>
      <c r="H47" s="10">
        <v>35.183583333333303</v>
      </c>
      <c r="I47" s="10">
        <v>-89.913638888888897</v>
      </c>
    </row>
    <row r="48" spans="1:9">
      <c r="A48" s="7" t="str">
        <f>HYPERLINK("https://tdot-ixmultiasset.biprod.cloud/#/asset/inventory/nbibridges/17123", "79I00400093")</f>
        <v>79I00400093</v>
      </c>
      <c r="B48" s="8" t="s">
        <v>9</v>
      </c>
      <c r="C48" s="8" t="s">
        <v>10</v>
      </c>
      <c r="D48" s="8" t="s">
        <v>11</v>
      </c>
      <c r="E48" s="9">
        <v>12.54</v>
      </c>
      <c r="F48" s="8" t="s">
        <v>57</v>
      </c>
      <c r="G48" s="8" t="s">
        <v>13</v>
      </c>
      <c r="H48" s="10">
        <v>35.169083333333298</v>
      </c>
      <c r="I48" s="10">
        <v>-89.902666666666605</v>
      </c>
    </row>
    <row r="49" spans="1:9">
      <c r="A49" s="7" t="str">
        <f>HYPERLINK("https://tdot-ixmultiasset.biprod.cloud/#/asset/inventory/nbibridges/16329", "79I00400103")</f>
        <v>79I00400103</v>
      </c>
      <c r="B49" s="8" t="s">
        <v>9</v>
      </c>
      <c r="C49" s="8" t="s">
        <v>10</v>
      </c>
      <c r="D49" s="8" t="s">
        <v>11</v>
      </c>
      <c r="E49" s="9">
        <v>14.51</v>
      </c>
      <c r="F49" s="8" t="s">
        <v>58</v>
      </c>
      <c r="G49" s="8" t="s">
        <v>13</v>
      </c>
      <c r="H49" s="10">
        <v>35.155805555555503</v>
      </c>
      <c r="I49" s="10">
        <v>-89.879749999999902</v>
      </c>
    </row>
    <row r="50" spans="1:9">
      <c r="A50" s="7" t="str">
        <f>HYPERLINK("https://tdot-ixmultiasset.biprod.cloud/#/asset/inventory/nbibridges/16344", "79I00400105")</f>
        <v>79I00400105</v>
      </c>
      <c r="B50" s="8" t="s">
        <v>9</v>
      </c>
      <c r="C50" s="8" t="s">
        <v>10</v>
      </c>
      <c r="D50" s="8" t="s">
        <v>11</v>
      </c>
      <c r="E50" s="9">
        <v>15.75</v>
      </c>
      <c r="F50" s="8" t="s">
        <v>59</v>
      </c>
      <c r="G50" s="8" t="s">
        <v>13</v>
      </c>
      <c r="H50" s="10">
        <v>35.165027777777702</v>
      </c>
      <c r="I50" s="10">
        <v>-89.8615833333333</v>
      </c>
    </row>
    <row r="51" spans="1:9">
      <c r="A51" s="7" t="str">
        <f>HYPERLINK("https://tdot-ixmultiasset.biprod.cloud/#/asset/inventory/nbibridges/16371", "79I00400107")</f>
        <v>79I00400107</v>
      </c>
      <c r="B51" s="8" t="s">
        <v>9</v>
      </c>
      <c r="C51" s="8" t="s">
        <v>10</v>
      </c>
      <c r="D51" s="8" t="s">
        <v>11</v>
      </c>
      <c r="E51" s="9">
        <v>16.45</v>
      </c>
      <c r="F51" s="8" t="s">
        <v>24</v>
      </c>
      <c r="G51" s="8" t="s">
        <v>13</v>
      </c>
      <c r="H51" s="10">
        <v>35.169277777777701</v>
      </c>
      <c r="I51" s="10">
        <v>-89.850444444444406</v>
      </c>
    </row>
    <row r="52" spans="1:9">
      <c r="A52" s="7" t="str">
        <f>HYPERLINK("https://tdot-ixmultiasset.biprod.cloud/#/asset/inventory/nbibridges/16387", "79I00400109")</f>
        <v>79I00400109</v>
      </c>
      <c r="B52" s="8" t="s">
        <v>9</v>
      </c>
      <c r="C52" s="8" t="s">
        <v>10</v>
      </c>
      <c r="D52" s="8" t="s">
        <v>11</v>
      </c>
      <c r="E52" s="9">
        <v>17.13</v>
      </c>
      <c r="F52" s="8" t="s">
        <v>24</v>
      </c>
      <c r="G52" s="8" t="s">
        <v>13</v>
      </c>
      <c r="H52" s="10">
        <v>35.173555555555502</v>
      </c>
      <c r="I52" s="10">
        <v>-89.839611111111097</v>
      </c>
    </row>
    <row r="53" spans="1:9">
      <c r="A53" s="2" t="str">
        <f>HYPERLINK("https://tdot-ixmultiasset.biprod.cloud/#/asset/inventory/nbibridges/16401", "79I00400111")</f>
        <v>79I00400111</v>
      </c>
      <c r="B53" s="3" t="s">
        <v>9</v>
      </c>
      <c r="C53" s="3" t="s">
        <v>10</v>
      </c>
      <c r="D53" s="5" t="s">
        <v>11</v>
      </c>
      <c r="E53" s="5">
        <v>17.32</v>
      </c>
      <c r="F53" s="3" t="s">
        <v>60</v>
      </c>
      <c r="G53" s="3" t="s">
        <v>13</v>
      </c>
      <c r="H53" s="4">
        <v>35.174861111111099</v>
      </c>
      <c r="I53" s="4">
        <v>-89.836249999999893</v>
      </c>
    </row>
    <row r="54" spans="1:9">
      <c r="A54" s="7" t="str">
        <f>HYPERLINK("https://tdot-ixmultiasset.biprod.cloud/#/asset/inventory/nbibridges/16424", "79I00400113")</f>
        <v>79I00400113</v>
      </c>
      <c r="B54" s="8" t="s">
        <v>9</v>
      </c>
      <c r="C54" s="8" t="s">
        <v>10</v>
      </c>
      <c r="D54" s="8" t="s">
        <v>11</v>
      </c>
      <c r="E54" s="9">
        <v>18.829999999999998</v>
      </c>
      <c r="F54" s="8" t="s">
        <v>61</v>
      </c>
      <c r="G54" s="8" t="s">
        <v>13</v>
      </c>
      <c r="H54" s="10">
        <v>35.185416666666598</v>
      </c>
      <c r="I54" s="10">
        <v>-89.8129722222222</v>
      </c>
    </row>
    <row r="55" spans="1:9">
      <c r="A55" s="7" t="str">
        <f>HYPERLINK("https://tdot-ixmultiasset.biprod.cloud/#/asset/inventory/nbibridges/16445", "79I00400115")</f>
        <v>79I00400115</v>
      </c>
      <c r="B55" s="8" t="s">
        <v>9</v>
      </c>
      <c r="C55" s="8" t="s">
        <v>10</v>
      </c>
      <c r="D55" s="8" t="s">
        <v>11</v>
      </c>
      <c r="E55" s="9">
        <v>19.420000000000002</v>
      </c>
      <c r="F55" s="8" t="s">
        <v>62</v>
      </c>
      <c r="G55" s="8" t="s">
        <v>13</v>
      </c>
      <c r="H55" s="10">
        <v>35.189527777777698</v>
      </c>
      <c r="I55" s="10">
        <v>-89.804222222222194</v>
      </c>
    </row>
    <row r="56" spans="1:9">
      <c r="A56" s="7" t="str">
        <f>HYPERLINK("https://tdot-ixmultiasset.biprod.cloud/#/asset/inventory/nbibridges/16482", "79I00400119")</f>
        <v>79I00400119</v>
      </c>
      <c r="B56" s="8" t="s">
        <v>9</v>
      </c>
      <c r="C56" s="8" t="s">
        <v>10</v>
      </c>
      <c r="D56" s="8" t="s">
        <v>11</v>
      </c>
      <c r="E56" s="9">
        <v>21.47</v>
      </c>
      <c r="F56" s="8" t="s">
        <v>63</v>
      </c>
      <c r="G56" s="8" t="s">
        <v>13</v>
      </c>
      <c r="H56" s="10">
        <v>35.204111111111096</v>
      </c>
      <c r="I56" s="10">
        <v>-89.772499999999994</v>
      </c>
    </row>
    <row r="57" spans="1:9">
      <c r="A57" s="7" t="str">
        <f>HYPERLINK("https://tdot-ixmultiasset.biprod.cloud/#/asset/inventory/nbibridges/16504", "79I00400121")</f>
        <v>79I00400121</v>
      </c>
      <c r="B57" s="8" t="s">
        <v>9</v>
      </c>
      <c r="C57" s="8" t="s">
        <v>10</v>
      </c>
      <c r="D57" s="8" t="s">
        <v>11</v>
      </c>
      <c r="E57" s="9">
        <v>23.16</v>
      </c>
      <c r="F57" s="8" t="s">
        <v>64</v>
      </c>
      <c r="G57" s="8" t="s">
        <v>13</v>
      </c>
      <c r="H57" s="10">
        <v>35.216888888888803</v>
      </c>
      <c r="I57" s="10">
        <v>-89.747222222222206</v>
      </c>
    </row>
    <row r="58" spans="1:9">
      <c r="A58" s="7" t="str">
        <f>HYPERLINK("https://tdot-ixmultiasset.biprod.cloud/#/asset/inventory/nbibridges/16521", "79I00400123")</f>
        <v>79I00400123</v>
      </c>
      <c r="B58" s="8" t="s">
        <v>9</v>
      </c>
      <c r="C58" s="8" t="s">
        <v>10</v>
      </c>
      <c r="D58" s="8" t="s">
        <v>11</v>
      </c>
      <c r="E58" s="9">
        <v>23.86</v>
      </c>
      <c r="F58" s="8" t="s">
        <v>65</v>
      </c>
      <c r="G58" s="8" t="s">
        <v>13</v>
      </c>
      <c r="H58" s="10">
        <v>35.2230833333333</v>
      </c>
      <c r="I58" s="10">
        <v>-89.736750000000001</v>
      </c>
    </row>
    <row r="59" spans="1:9">
      <c r="A59" s="7" t="str">
        <f>HYPERLINK("https://tdot-ixmultiasset.biprod.cloud/#/asset/inventory/nbibridges/16534", "79I00400125")</f>
        <v>79I00400125</v>
      </c>
      <c r="B59" s="8" t="s">
        <v>9</v>
      </c>
      <c r="C59" s="8" t="s">
        <v>10</v>
      </c>
      <c r="D59" s="8" t="s">
        <v>11</v>
      </c>
      <c r="E59" s="9">
        <v>26.34</v>
      </c>
      <c r="F59" s="8" t="s">
        <v>66</v>
      </c>
      <c r="G59" s="8" t="s">
        <v>13</v>
      </c>
      <c r="H59" s="10">
        <v>35.243277777777699</v>
      </c>
      <c r="I59" s="10">
        <v>-89.700888888888898</v>
      </c>
    </row>
    <row r="60" spans="1:9">
      <c r="A60" s="7" t="str">
        <f>HYPERLINK("https://tdot-ixmultiasset.biprod.cloud/#/asset/inventory/nbibridges/16547", "79I00400127")</f>
        <v>79I00400127</v>
      </c>
      <c r="B60" s="8" t="s">
        <v>9</v>
      </c>
      <c r="C60" s="8" t="s">
        <v>10</v>
      </c>
      <c r="D60" s="8" t="s">
        <v>11</v>
      </c>
      <c r="E60" s="9">
        <v>27.1</v>
      </c>
      <c r="F60" s="8" t="s">
        <v>67</v>
      </c>
      <c r="G60" s="8" t="s">
        <v>13</v>
      </c>
      <c r="H60" s="10">
        <v>35.249194444444399</v>
      </c>
      <c r="I60" s="10">
        <v>-89.689888888888802</v>
      </c>
    </row>
    <row r="61" spans="1:9">
      <c r="A61" s="7" t="str">
        <f>HYPERLINK("https://tdot-ixmultiasset.biprod.cloud/#/asset/inventory/nbibridges/16560", "79I00400128")</f>
        <v>79I00400128</v>
      </c>
      <c r="B61" s="8" t="s">
        <v>9</v>
      </c>
      <c r="C61" s="8" t="s">
        <v>10</v>
      </c>
      <c r="D61" s="8" t="s">
        <v>11</v>
      </c>
      <c r="E61" s="9">
        <v>27.1</v>
      </c>
      <c r="F61" s="8" t="s">
        <v>67</v>
      </c>
      <c r="G61" s="8" t="s">
        <v>13</v>
      </c>
      <c r="H61" s="10">
        <v>35.249361111111099</v>
      </c>
      <c r="I61" s="10">
        <v>-89.689944444444393</v>
      </c>
    </row>
    <row r="62" spans="1:9">
      <c r="A62" s="7" t="str">
        <f>HYPERLINK("https://tdot-ixmultiasset.biprod.cloud/#/asset/inventory/nbibridges/16574", "79I00400129")</f>
        <v>79I00400129</v>
      </c>
      <c r="B62" s="8" t="s">
        <v>9</v>
      </c>
      <c r="C62" s="8" t="s">
        <v>10</v>
      </c>
      <c r="D62" s="8" t="s">
        <v>11</v>
      </c>
      <c r="E62" s="9">
        <v>27.4</v>
      </c>
      <c r="F62" s="8" t="s">
        <v>68</v>
      </c>
      <c r="G62" s="8" t="s">
        <v>13</v>
      </c>
      <c r="H62" s="10">
        <v>35.251527777777703</v>
      </c>
      <c r="I62" s="10">
        <v>-89.683611111111105</v>
      </c>
    </row>
    <row r="63" spans="1:9">
      <c r="A63" s="7" t="str">
        <f>HYPERLINK("https://tdot-ixmultiasset.biprod.cloud/#/asset/inventory/nbibridges/16585", "79I00400130")</f>
        <v>79I00400130</v>
      </c>
      <c r="B63" s="8" t="s">
        <v>9</v>
      </c>
      <c r="C63" s="8" t="s">
        <v>10</v>
      </c>
      <c r="D63" s="8" t="s">
        <v>11</v>
      </c>
      <c r="E63" s="9">
        <v>27.4</v>
      </c>
      <c r="F63" s="8" t="s">
        <v>68</v>
      </c>
      <c r="G63" s="8" t="s">
        <v>13</v>
      </c>
      <c r="H63" s="10">
        <v>35.251722222222199</v>
      </c>
      <c r="I63" s="10">
        <v>-89.685500000000005</v>
      </c>
    </row>
    <row r="64" spans="1:9">
      <c r="A64" s="7" t="str">
        <f>HYPERLINK("https://tdot-ixmultiasset.biprod.cloud/#/asset/inventory/nbibridges/16598", "79I00400131")</f>
        <v>79I00400131</v>
      </c>
      <c r="B64" s="8" t="s">
        <v>9</v>
      </c>
      <c r="C64" s="8" t="s">
        <v>10</v>
      </c>
      <c r="D64" s="8" t="s">
        <v>11</v>
      </c>
      <c r="E64" s="9">
        <v>28.76</v>
      </c>
      <c r="F64" s="8" t="s">
        <v>69</v>
      </c>
      <c r="G64" s="8" t="s">
        <v>13</v>
      </c>
      <c r="H64" s="10">
        <v>35.262027777777703</v>
      </c>
      <c r="I64" s="10">
        <v>-89.664555555555495</v>
      </c>
    </row>
    <row r="65" spans="1:9">
      <c r="A65" s="7" t="str">
        <f>HYPERLINK("https://tdot-ixmultiasset.biprod.cloud/#/asset/inventory/nbibridges/16723", "79I00400139")</f>
        <v>79I00400139</v>
      </c>
      <c r="B65" s="8" t="s">
        <v>9</v>
      </c>
      <c r="C65" s="8" t="s">
        <v>10</v>
      </c>
      <c r="D65" s="8" t="s">
        <v>11</v>
      </c>
      <c r="E65" s="9">
        <v>28.93</v>
      </c>
      <c r="F65" s="8" t="s">
        <v>70</v>
      </c>
      <c r="G65" s="8" t="s">
        <v>13</v>
      </c>
      <c r="H65" s="10">
        <v>35.263833333333302</v>
      </c>
      <c r="I65" s="10">
        <v>-89.662694444444398</v>
      </c>
    </row>
    <row r="66" spans="1:9">
      <c r="A66" s="7" t="str">
        <f>HYPERLINK("https://tdot-ixmultiasset.biprod.cloud/#/asset/inventory/nbibridges/16624", "79I00400133")</f>
        <v>79I00400133</v>
      </c>
      <c r="B66" s="8" t="s">
        <v>9</v>
      </c>
      <c r="C66" s="8" t="s">
        <v>10</v>
      </c>
      <c r="D66" s="8" t="s">
        <v>11</v>
      </c>
      <c r="E66" s="9">
        <v>28.98</v>
      </c>
      <c r="F66" s="8" t="s">
        <v>70</v>
      </c>
      <c r="G66" s="8" t="s">
        <v>13</v>
      </c>
      <c r="H66" s="10">
        <v>35.263666666666602</v>
      </c>
      <c r="I66" s="10">
        <v>-89.661277777777698</v>
      </c>
    </row>
    <row r="67" spans="1:9">
      <c r="A67" s="7" t="str">
        <f>HYPERLINK("https://tdot-ixmultiasset.biprod.cloud/#/asset/inventory/nbibridges/16636", "79I00400134")</f>
        <v>79I00400134</v>
      </c>
      <c r="B67" s="8" t="s">
        <v>9</v>
      </c>
      <c r="C67" s="8" t="s">
        <v>10</v>
      </c>
      <c r="D67" s="8" t="s">
        <v>11</v>
      </c>
      <c r="E67" s="9">
        <v>28.98</v>
      </c>
      <c r="F67" s="8" t="s">
        <v>70</v>
      </c>
      <c r="G67" s="8" t="s">
        <v>13</v>
      </c>
      <c r="H67" s="10">
        <v>35.263861111111098</v>
      </c>
      <c r="I67" s="10">
        <v>-89.662166666666593</v>
      </c>
    </row>
    <row r="68" spans="1:9">
      <c r="A68" s="7" t="str">
        <f>HYPERLINK("https://tdot-ixmultiasset.biprod.cloud/#/asset/inventory/nbibridges/16651", "79I00400135")</f>
        <v>79I00400135</v>
      </c>
      <c r="B68" s="8" t="s">
        <v>9</v>
      </c>
      <c r="C68" s="8" t="s">
        <v>10</v>
      </c>
      <c r="D68" s="8" t="s">
        <v>11</v>
      </c>
      <c r="E68" s="9">
        <v>29.74</v>
      </c>
      <c r="F68" s="8" t="s">
        <v>71</v>
      </c>
      <c r="G68" s="8" t="s">
        <v>13</v>
      </c>
      <c r="H68" s="10">
        <v>35.269694444444397</v>
      </c>
      <c r="I68" s="10">
        <v>-89.650388888888898</v>
      </c>
    </row>
    <row r="69" spans="1:9">
      <c r="A69" s="7" t="str">
        <f>HYPERLINK("https://tdot-ixmultiasset.biprod.cloud/#/asset/inventory/nbibridges/16670", "79I00400136")</f>
        <v>79I00400136</v>
      </c>
      <c r="B69" s="8" t="s">
        <v>9</v>
      </c>
      <c r="C69" s="8" t="s">
        <v>10</v>
      </c>
      <c r="D69" s="8" t="s">
        <v>11</v>
      </c>
      <c r="E69" s="9">
        <v>29.74</v>
      </c>
      <c r="F69" s="8" t="s">
        <v>72</v>
      </c>
      <c r="G69" s="8" t="s">
        <v>13</v>
      </c>
      <c r="H69" s="10">
        <v>35.269944444444398</v>
      </c>
      <c r="I69" s="10">
        <v>-89.650472222222206</v>
      </c>
    </row>
    <row r="70" spans="1:9">
      <c r="A70" s="7" t="s">
        <v>73</v>
      </c>
      <c r="B70" s="8" t="s">
        <v>9</v>
      </c>
      <c r="C70" s="8" t="s">
        <v>10</v>
      </c>
      <c r="D70" s="8" t="s">
        <v>74</v>
      </c>
      <c r="E70" s="9">
        <v>3.11</v>
      </c>
      <c r="F70" s="8" t="s">
        <v>75</v>
      </c>
      <c r="G70" s="8" t="s">
        <v>13</v>
      </c>
      <c r="H70" s="10">
        <v>35.151222222222202</v>
      </c>
      <c r="I70" s="10">
        <v>-90.0407222222222</v>
      </c>
    </row>
    <row r="71" spans="1:9">
      <c r="A71" s="7" t="s">
        <v>76</v>
      </c>
      <c r="B71" s="8" t="s">
        <v>9</v>
      </c>
      <c r="C71" s="8" t="s">
        <v>10</v>
      </c>
      <c r="D71" s="8" t="s">
        <v>77</v>
      </c>
      <c r="E71" s="9">
        <v>10.14</v>
      </c>
      <c r="F71" s="8" t="s">
        <v>78</v>
      </c>
      <c r="G71" s="8" t="s">
        <v>13</v>
      </c>
      <c r="H71" s="10">
        <v>35.194722222222197</v>
      </c>
      <c r="I71" s="10">
        <v>-89.791944444444397</v>
      </c>
    </row>
    <row r="72" spans="1:9">
      <c r="A72" s="7" t="s">
        <v>79</v>
      </c>
      <c r="B72" s="8" t="s">
        <v>9</v>
      </c>
      <c r="C72" s="8" t="s">
        <v>10</v>
      </c>
      <c r="D72" s="8" t="s">
        <v>74</v>
      </c>
      <c r="E72" s="9">
        <v>4.38</v>
      </c>
      <c r="F72" s="8" t="s">
        <v>75</v>
      </c>
      <c r="G72" s="8" t="s">
        <v>13</v>
      </c>
      <c r="H72" s="10">
        <v>35.154216666666599</v>
      </c>
      <c r="I72" s="10">
        <v>-90.021616666666603</v>
      </c>
    </row>
    <row r="73" spans="1:9">
      <c r="A73" s="7" t="s">
        <v>80</v>
      </c>
      <c r="B73" s="8" t="s">
        <v>9</v>
      </c>
      <c r="C73" s="8" t="s">
        <v>10</v>
      </c>
      <c r="D73" s="8" t="s">
        <v>81</v>
      </c>
      <c r="E73" s="9">
        <v>13.31</v>
      </c>
      <c r="F73" s="8" t="s">
        <v>82</v>
      </c>
      <c r="G73" s="8" t="s">
        <v>13</v>
      </c>
      <c r="H73" s="10">
        <v>35.157916666666601</v>
      </c>
      <c r="I73" s="10">
        <v>-90.021100000000004</v>
      </c>
    </row>
    <row r="74" spans="1:9">
      <c r="A74" s="7" t="s">
        <v>83</v>
      </c>
      <c r="B74" s="8" t="s">
        <v>9</v>
      </c>
      <c r="C74" s="8" t="s">
        <v>10</v>
      </c>
      <c r="D74" s="8" t="s">
        <v>84</v>
      </c>
      <c r="E74" s="9">
        <v>1.21</v>
      </c>
      <c r="F74" s="8" t="s">
        <v>85</v>
      </c>
      <c r="G74" s="8" t="s">
        <v>13</v>
      </c>
      <c r="H74" s="10">
        <v>35.191083333333303</v>
      </c>
      <c r="I74" s="10">
        <v>-90.016488888888802</v>
      </c>
    </row>
    <row r="75" spans="1:9">
      <c r="A75" s="7" t="s">
        <v>86</v>
      </c>
      <c r="B75" s="8" t="s">
        <v>9</v>
      </c>
      <c r="C75" s="8" t="s">
        <v>10</v>
      </c>
      <c r="D75" s="8" t="s">
        <v>84</v>
      </c>
      <c r="E75" s="9">
        <v>1.5</v>
      </c>
      <c r="F75" s="8" t="s">
        <v>87</v>
      </c>
      <c r="G75" s="8" t="s">
        <v>13</v>
      </c>
      <c r="H75" s="10">
        <v>35.190092</v>
      </c>
      <c r="I75" s="10">
        <v>-90.014228000000003</v>
      </c>
    </row>
  </sheetData>
  <autoFilter ref="A1:I1" xr:uid="{B1CF4589-9271-4E94-81C8-806B72A34ED9}">
    <sortState xmlns:xlrd2="http://schemas.microsoft.com/office/spreadsheetml/2017/richdata2" ref="A2:I69">
      <sortCondition ref="E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320A-FFE2-4E7E-A734-DD3A0424FCD4}">
  <dimension ref="A1:J54"/>
  <sheetViews>
    <sheetView workbookViewId="0">
      <selection activeCell="O38" sqref="O38"/>
    </sheetView>
  </sheetViews>
  <sheetFormatPr defaultRowHeight="15"/>
  <cols>
    <col min="1" max="1" width="19.28515625" bestFit="1" customWidth="1"/>
    <col min="2" max="2" width="12" bestFit="1" customWidth="1"/>
    <col min="3" max="3" width="12.140625" bestFit="1" customWidth="1"/>
    <col min="4" max="4" width="15.5703125" bestFit="1" customWidth="1"/>
    <col min="5" max="5" width="20.85546875" bestFit="1" customWidth="1"/>
    <col min="6" max="6" width="25.85546875" bestFit="1" customWidth="1"/>
    <col min="7" max="7" width="34.42578125" bestFit="1" customWidth="1"/>
    <col min="8" max="8" width="14.140625" bestFit="1" customWidth="1"/>
    <col min="9" max="9" width="15.8554687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7" t="str">
        <f>HYPERLINK("https://tdot-ixmultiasset.biprod.cloud/#/asset/inventory/nbibridges/16972", "79I00550001")</f>
        <v>79I00550001</v>
      </c>
      <c r="B2" s="8" t="s">
        <v>9</v>
      </c>
      <c r="C2" s="8" t="s">
        <v>10</v>
      </c>
      <c r="D2" s="8" t="s">
        <v>88</v>
      </c>
      <c r="E2" s="9">
        <v>0.78</v>
      </c>
      <c r="F2" s="8" t="s">
        <v>89</v>
      </c>
      <c r="G2" s="8" t="s">
        <v>13</v>
      </c>
      <c r="H2" s="10">
        <v>35.006611111111098</v>
      </c>
      <c r="I2" s="10">
        <v>-90.002277777777707</v>
      </c>
    </row>
    <row r="3" spans="1:9">
      <c r="A3" s="7" t="str">
        <f>HYPERLINK("https://tdot-ixmultiasset.biprod.cloud/#/asset/inventory/nbibridges/16992", "79I00550003")</f>
        <v>79I00550003</v>
      </c>
      <c r="B3" s="8" t="s">
        <v>9</v>
      </c>
      <c r="C3" s="8" t="s">
        <v>10</v>
      </c>
      <c r="D3" s="8" t="s">
        <v>88</v>
      </c>
      <c r="E3" s="9">
        <v>1.28</v>
      </c>
      <c r="F3" s="8" t="s">
        <v>90</v>
      </c>
      <c r="G3" s="8" t="s">
        <v>13</v>
      </c>
      <c r="H3" s="10">
        <v>35.013777777777698</v>
      </c>
      <c r="I3" s="10">
        <v>-90.002333333333297</v>
      </c>
    </row>
    <row r="4" spans="1:9">
      <c r="A4" s="7" t="str">
        <f>HYPERLINK("https://tdot-ixmultiasset.biprod.cloud/#/asset/inventory/nbibridges/17010", "79I00550005")</f>
        <v>79I00550005</v>
      </c>
      <c r="B4" s="8" t="s">
        <v>9</v>
      </c>
      <c r="C4" s="8" t="s">
        <v>10</v>
      </c>
      <c r="D4" s="8" t="s">
        <v>88</v>
      </c>
      <c r="E4" s="9">
        <v>1.32</v>
      </c>
      <c r="F4" s="8" t="s">
        <v>91</v>
      </c>
      <c r="G4" s="8" t="s">
        <v>13</v>
      </c>
      <c r="H4" s="10">
        <v>35.014138888888802</v>
      </c>
      <c r="I4" s="10">
        <v>-90.002277777777707</v>
      </c>
    </row>
    <row r="5" spans="1:9">
      <c r="A5" s="7" t="str">
        <f>HYPERLINK("https://tdot-ixmultiasset.biprod.cloud/#/asset/inventory/nbibridges/17040", "79I00550011")</f>
        <v>79I00550011</v>
      </c>
      <c r="B5" s="8" t="s">
        <v>9</v>
      </c>
      <c r="C5" s="8" t="s">
        <v>10</v>
      </c>
      <c r="D5" s="8" t="s">
        <v>88</v>
      </c>
      <c r="E5" s="9">
        <v>2.17</v>
      </c>
      <c r="F5" s="8" t="s">
        <v>24</v>
      </c>
      <c r="G5" s="8" t="s">
        <v>13</v>
      </c>
      <c r="H5" s="10">
        <v>35.026638888888797</v>
      </c>
      <c r="I5" s="10">
        <v>-90.002222222222201</v>
      </c>
    </row>
    <row r="6" spans="1:9">
      <c r="A6" s="7" t="str">
        <f>HYPERLINK("https://tdot-ixmultiasset.biprod.cloud/#/asset/inventory/nbibridges/17048", "79I00550015")</f>
        <v>79I00550015</v>
      </c>
      <c r="B6" s="8" t="s">
        <v>9</v>
      </c>
      <c r="C6" s="8" t="s">
        <v>10</v>
      </c>
      <c r="D6" s="8" t="s">
        <v>88</v>
      </c>
      <c r="E6" s="9">
        <v>2.21</v>
      </c>
      <c r="F6" s="8" t="s">
        <v>92</v>
      </c>
      <c r="G6" s="8" t="s">
        <v>13</v>
      </c>
      <c r="H6" s="10">
        <v>35.027361111111098</v>
      </c>
      <c r="I6" s="10">
        <v>-90.002333333333297</v>
      </c>
    </row>
    <row r="7" spans="1:9">
      <c r="A7" s="7" t="str">
        <f>HYPERLINK("https://tdot-ixmultiasset.biprod.cloud/#/asset/inventory/nbibridges/17066", "79I00550017")</f>
        <v>79I00550017</v>
      </c>
      <c r="B7" s="8" t="s">
        <v>9</v>
      </c>
      <c r="C7" s="8" t="s">
        <v>10</v>
      </c>
      <c r="D7" s="8" t="s">
        <v>88</v>
      </c>
      <c r="E7" s="9">
        <v>2.48</v>
      </c>
      <c r="F7" s="8" t="s">
        <v>93</v>
      </c>
      <c r="G7" s="8" t="s">
        <v>13</v>
      </c>
      <c r="H7" s="10">
        <v>35.031138888888798</v>
      </c>
      <c r="I7" s="10">
        <v>-90.002166666666596</v>
      </c>
    </row>
    <row r="8" spans="1:9">
      <c r="A8" s="7" t="str">
        <f>HYPERLINK("https://tdot-ixmultiasset.biprod.cloud/#/asset/inventory/nbibridges/17078", "79I00550019")</f>
        <v>79I00550019</v>
      </c>
      <c r="B8" s="8" t="s">
        <v>9</v>
      </c>
      <c r="C8" s="8" t="s">
        <v>10</v>
      </c>
      <c r="D8" s="8" t="s">
        <v>88</v>
      </c>
      <c r="E8" s="9">
        <v>2.79</v>
      </c>
      <c r="F8" s="8" t="s">
        <v>94</v>
      </c>
      <c r="G8" s="8" t="s">
        <v>13</v>
      </c>
      <c r="H8" s="10">
        <v>35.035722222222198</v>
      </c>
      <c r="I8" s="10">
        <v>-90.002055555555501</v>
      </c>
    </row>
    <row r="9" spans="1:9">
      <c r="A9" s="7" t="str">
        <f>HYPERLINK("https://tdot-ixmultiasset.biprod.cloud/#/asset/inventory/nbibridges/17093", "79I00550021")</f>
        <v>79I00550021</v>
      </c>
      <c r="B9" s="8" t="s">
        <v>9</v>
      </c>
      <c r="C9" s="8" t="s">
        <v>10</v>
      </c>
      <c r="D9" s="8" t="s">
        <v>88</v>
      </c>
      <c r="E9" s="9">
        <v>3.54</v>
      </c>
      <c r="F9" s="8" t="s">
        <v>95</v>
      </c>
      <c r="G9" s="8" t="s">
        <v>13</v>
      </c>
      <c r="H9" s="10">
        <v>35.045972222222197</v>
      </c>
      <c r="I9" s="10">
        <v>-90.007249999999999</v>
      </c>
    </row>
    <row r="10" spans="1:9">
      <c r="A10" s="7" t="str">
        <f>HYPERLINK("https://tdot-ixmultiasset.biprod.cloud/#/asset/inventory/nbibridges/17109", "79I00550023")</f>
        <v>79I00550023</v>
      </c>
      <c r="B10" s="8" t="s">
        <v>9</v>
      </c>
      <c r="C10" s="8" t="s">
        <v>10</v>
      </c>
      <c r="D10" s="8" t="s">
        <v>88</v>
      </c>
      <c r="E10" s="9">
        <v>4.1900000000000004</v>
      </c>
      <c r="F10" s="8" t="s">
        <v>96</v>
      </c>
      <c r="G10" s="8" t="s">
        <v>13</v>
      </c>
      <c r="H10" s="10">
        <v>35.053805555555499</v>
      </c>
      <c r="I10" s="10">
        <v>-90.013527777777696</v>
      </c>
    </row>
    <row r="11" spans="1:9">
      <c r="A11" s="7" t="str">
        <f>HYPERLINK("https://tdot-ixmultiasset.biprod.cloud/#/asset/inventory/nbibridges/17122", "79I00550027")</f>
        <v>79I00550027</v>
      </c>
      <c r="B11" s="8" t="s">
        <v>9</v>
      </c>
      <c r="C11" s="8" t="s">
        <v>10</v>
      </c>
      <c r="D11" s="8" t="s">
        <v>88</v>
      </c>
      <c r="E11" s="9">
        <v>4.8099999999999996</v>
      </c>
      <c r="F11" s="8" t="s">
        <v>97</v>
      </c>
      <c r="G11" s="8" t="s">
        <v>13</v>
      </c>
      <c r="H11" s="10">
        <v>35.061166666666601</v>
      </c>
      <c r="I11" s="10">
        <v>-90.018833333333305</v>
      </c>
    </row>
    <row r="12" spans="1:9">
      <c r="A12" s="7" t="str">
        <f>HYPERLINK("https://tdot-ixmultiasset.biprod.cloud/#/asset/inventory/nbibridges/17139", "79I00550028")</f>
        <v>79I00550028</v>
      </c>
      <c r="B12" s="8" t="s">
        <v>9</v>
      </c>
      <c r="C12" s="8" t="s">
        <v>10</v>
      </c>
      <c r="D12" s="8" t="s">
        <v>88</v>
      </c>
      <c r="E12" s="9">
        <v>4.8099999999999996</v>
      </c>
      <c r="F12" s="8" t="s">
        <v>98</v>
      </c>
      <c r="G12" s="8" t="s">
        <v>13</v>
      </c>
      <c r="H12" s="10">
        <v>35.061222222222199</v>
      </c>
      <c r="I12" s="10">
        <v>-90.019833333333295</v>
      </c>
    </row>
    <row r="13" spans="1:9">
      <c r="A13" s="7" t="str">
        <f>HYPERLINK("https://tdot-ixmultiasset.biprod.cloud/#/asset/inventory/nbibridges/17157", "79I00550029")</f>
        <v>79I00550029</v>
      </c>
      <c r="B13" s="8" t="s">
        <v>9</v>
      </c>
      <c r="C13" s="8" t="s">
        <v>10</v>
      </c>
      <c r="D13" s="8" t="s">
        <v>88</v>
      </c>
      <c r="E13" s="9">
        <v>5.09</v>
      </c>
      <c r="F13" s="8" t="s">
        <v>99</v>
      </c>
      <c r="G13" s="8" t="s">
        <v>13</v>
      </c>
      <c r="H13" s="10">
        <v>35.063499999999998</v>
      </c>
      <c r="I13" s="10">
        <v>-90.022750000000002</v>
      </c>
    </row>
    <row r="14" spans="1:9">
      <c r="A14" s="7" t="str">
        <f>HYPERLINK("https://tdot-ixmultiasset.biprod.cloud/#/asset/inventory/nbibridges/17183", "79I00550030")</f>
        <v>79I00550030</v>
      </c>
      <c r="B14" s="8" t="s">
        <v>9</v>
      </c>
      <c r="C14" s="8" t="s">
        <v>10</v>
      </c>
      <c r="D14" s="8" t="s">
        <v>88</v>
      </c>
      <c r="E14" s="9">
        <v>5.09</v>
      </c>
      <c r="F14" s="8" t="s">
        <v>100</v>
      </c>
      <c r="G14" s="8" t="s">
        <v>13</v>
      </c>
      <c r="H14" s="10">
        <v>35.063222222222201</v>
      </c>
      <c r="I14" s="10">
        <v>-90.022888888888801</v>
      </c>
    </row>
    <row r="15" spans="1:9">
      <c r="A15" s="7" t="str">
        <f>HYPERLINK("https://tdot-ixmultiasset.biprod.cloud/#/asset/inventory/nbibridges/17206", "79I00550031")</f>
        <v>79I00550031</v>
      </c>
      <c r="B15" s="8" t="s">
        <v>9</v>
      </c>
      <c r="C15" s="8" t="s">
        <v>10</v>
      </c>
      <c r="D15" s="8" t="s">
        <v>88</v>
      </c>
      <c r="E15" s="9">
        <v>5.25</v>
      </c>
      <c r="F15" s="8" t="s">
        <v>101</v>
      </c>
      <c r="G15" s="8" t="s">
        <v>13</v>
      </c>
      <c r="H15" s="10">
        <v>35.065333333333299</v>
      </c>
      <c r="I15" s="10">
        <v>-90.024194444444404</v>
      </c>
    </row>
    <row r="16" spans="1:9">
      <c r="A16" s="7" t="str">
        <f>HYPERLINK("https://tdot-ixmultiasset.biprod.cloud/#/asset/inventory/nbibridges/17222", "79I00550032")</f>
        <v>79I00550032</v>
      </c>
      <c r="B16" s="8" t="s">
        <v>9</v>
      </c>
      <c r="C16" s="8" t="s">
        <v>10</v>
      </c>
      <c r="D16" s="8" t="s">
        <v>88</v>
      </c>
      <c r="E16" s="9">
        <v>5.36</v>
      </c>
      <c r="F16" s="8" t="s">
        <v>101</v>
      </c>
      <c r="G16" s="8" t="s">
        <v>13</v>
      </c>
      <c r="H16" s="10">
        <v>35.066972222222198</v>
      </c>
      <c r="I16" s="10">
        <v>-90.027027777777704</v>
      </c>
    </row>
    <row r="17" spans="1:10">
      <c r="A17" s="7" t="str">
        <f>HYPERLINK("https://tdot-ixmultiasset.biprod.cloud/#/asset/inventory/nbibridges/17232", "79I00550035")</f>
        <v>79I00550035</v>
      </c>
      <c r="B17" s="8" t="s">
        <v>9</v>
      </c>
      <c r="C17" s="8" t="s">
        <v>10</v>
      </c>
      <c r="D17" s="8" t="s">
        <v>88</v>
      </c>
      <c r="E17" s="9">
        <v>5.58</v>
      </c>
      <c r="F17" s="8" t="s">
        <v>102</v>
      </c>
      <c r="G17" s="8" t="s">
        <v>13</v>
      </c>
      <c r="H17" s="10">
        <v>35.069305555555502</v>
      </c>
      <c r="I17" s="10">
        <v>-90.025583333333302</v>
      </c>
    </row>
    <row r="18" spans="1:10">
      <c r="A18" s="7" t="str">
        <f>HYPERLINK("https://tdot-ixmultiasset.biprod.cloud/#/asset/inventory/nbibridges/17252", "79I00550037")</f>
        <v>79I00550037</v>
      </c>
      <c r="B18" s="8" t="s">
        <v>9</v>
      </c>
      <c r="C18" s="8" t="s">
        <v>10</v>
      </c>
      <c r="D18" s="8" t="s">
        <v>88</v>
      </c>
      <c r="E18" s="9">
        <v>5.71</v>
      </c>
      <c r="F18" s="8" t="s">
        <v>103</v>
      </c>
      <c r="G18" s="8" t="s">
        <v>13</v>
      </c>
      <c r="H18" s="10">
        <v>35.0713333333333</v>
      </c>
      <c r="I18" s="10">
        <v>-90.025611111111104</v>
      </c>
    </row>
    <row r="19" spans="1:10">
      <c r="A19" s="7" t="str">
        <f>HYPERLINK("https://tdot-ixmultiasset.biprod.cloud/#/asset/inventory/nbibridges/17295", "79I00550041")</f>
        <v>79I00550041</v>
      </c>
      <c r="B19" s="8" t="s">
        <v>9</v>
      </c>
      <c r="C19" s="8" t="s">
        <v>10</v>
      </c>
      <c r="D19" s="8" t="s">
        <v>88</v>
      </c>
      <c r="E19" s="9">
        <v>5.94</v>
      </c>
      <c r="F19" s="8" t="s">
        <v>104</v>
      </c>
      <c r="G19" s="8" t="s">
        <v>13</v>
      </c>
      <c r="H19" s="10">
        <v>35.073638888888802</v>
      </c>
      <c r="I19" s="10">
        <v>-90.030277777777698</v>
      </c>
    </row>
    <row r="20" spans="1:10">
      <c r="A20" s="7" t="str">
        <f>HYPERLINK("https://tdot-ixmultiasset.biprod.cloud/#/asset/inventory/nbibridges/17281", "79I00550039")</f>
        <v>79I00550039</v>
      </c>
      <c r="B20" s="8" t="s">
        <v>9</v>
      </c>
      <c r="C20" s="8" t="s">
        <v>10</v>
      </c>
      <c r="D20" s="8" t="s">
        <v>88</v>
      </c>
      <c r="E20" s="9">
        <v>5.95</v>
      </c>
      <c r="F20" s="8" t="s">
        <v>105</v>
      </c>
      <c r="G20" s="8" t="s">
        <v>13</v>
      </c>
      <c r="H20" s="10">
        <v>35.074777777777697</v>
      </c>
      <c r="I20" s="10">
        <v>-90.030361111111105</v>
      </c>
    </row>
    <row r="21" spans="1:10">
      <c r="A21" s="7" t="str">
        <f>HYPERLINK("https://tdot-ixmultiasset.biprod.cloud/#/asset/inventory/nbibridges/16247", "79I00550044")</f>
        <v>79I00550044</v>
      </c>
      <c r="B21" s="8" t="s">
        <v>9</v>
      </c>
      <c r="C21" s="8" t="s">
        <v>10</v>
      </c>
      <c r="D21" s="8" t="s">
        <v>88</v>
      </c>
      <c r="E21" s="9">
        <v>6.47</v>
      </c>
      <c r="F21" s="8" t="s">
        <v>106</v>
      </c>
      <c r="G21" s="8" t="s">
        <v>13</v>
      </c>
      <c r="H21" s="10">
        <v>35.075388888888803</v>
      </c>
      <c r="I21" s="10">
        <v>-90.039694444444393</v>
      </c>
    </row>
    <row r="22" spans="1:10">
      <c r="A22" s="7" t="str">
        <f>HYPERLINK("https://tdot-ixmultiasset.biprod.cloud/#/asset/inventory/nbibridges/17310", "79I00550043")</f>
        <v>79I00550043</v>
      </c>
      <c r="B22" s="8" t="s">
        <v>9</v>
      </c>
      <c r="C22" s="8" t="s">
        <v>10</v>
      </c>
      <c r="D22" s="8" t="s">
        <v>88</v>
      </c>
      <c r="E22" s="9">
        <v>6.47</v>
      </c>
      <c r="F22" s="8" t="s">
        <v>106</v>
      </c>
      <c r="G22" s="8" t="s">
        <v>13</v>
      </c>
      <c r="H22" s="10">
        <v>35.0753611111111</v>
      </c>
      <c r="I22" s="10">
        <v>-90.039222222222193</v>
      </c>
    </row>
    <row r="23" spans="1:10">
      <c r="A23" s="7" t="str">
        <f>HYPERLINK("https://tdot-ixmultiasset.biprod.cloud/#/asset/inventory/nbibridges/16264", "79I00550045")</f>
        <v>79I00550045</v>
      </c>
      <c r="B23" s="8" t="s">
        <v>9</v>
      </c>
      <c r="C23" s="8" t="s">
        <v>10</v>
      </c>
      <c r="D23" s="8" t="s">
        <v>88</v>
      </c>
      <c r="E23" s="9">
        <v>6.66</v>
      </c>
      <c r="F23" s="8" t="s">
        <v>107</v>
      </c>
      <c r="G23" s="8" t="s">
        <v>13</v>
      </c>
      <c r="H23" s="10">
        <v>35.076361111111098</v>
      </c>
      <c r="I23" s="10">
        <v>-90.042416666666597</v>
      </c>
    </row>
    <row r="24" spans="1:10">
      <c r="A24" s="7" t="str">
        <f>HYPERLINK("https://tdot-ixmultiasset.biprod.cloud/#/asset/inventory/nbibridges/16285", "79I00550046")</f>
        <v>79I00550046</v>
      </c>
      <c r="B24" s="8" t="s">
        <v>9</v>
      </c>
      <c r="C24" s="8" t="s">
        <v>10</v>
      </c>
      <c r="D24" s="8" t="s">
        <v>88</v>
      </c>
      <c r="E24" s="9">
        <v>6.66</v>
      </c>
      <c r="F24" s="8" t="s">
        <v>108</v>
      </c>
      <c r="G24" s="8" t="s">
        <v>13</v>
      </c>
      <c r="H24" s="10">
        <v>35.076138888888799</v>
      </c>
      <c r="I24" s="10">
        <v>-90.042527777777707</v>
      </c>
    </row>
    <row r="25" spans="1:10">
      <c r="A25" s="7" t="str">
        <f>HYPERLINK("https://tdot-ixmultiasset.biprod.cloud/#/asset/inventory/nbibridges/16302", "79I00550047")</f>
        <v>79I00550047</v>
      </c>
      <c r="B25" s="8" t="s">
        <v>9</v>
      </c>
      <c r="C25" s="8" t="s">
        <v>10</v>
      </c>
      <c r="D25" s="8" t="s">
        <v>88</v>
      </c>
      <c r="E25" s="9">
        <v>6.7</v>
      </c>
      <c r="F25" s="8" t="s">
        <v>109</v>
      </c>
      <c r="G25" s="8" t="s">
        <v>13</v>
      </c>
      <c r="H25" s="10">
        <v>35.0763888888888</v>
      </c>
      <c r="I25" s="10">
        <v>-90.042944444444402</v>
      </c>
    </row>
    <row r="26" spans="1:10">
      <c r="A26" s="7" t="str">
        <f>HYPERLINK("https://tdot-ixmultiasset.biprod.cloud/#/asset/inventory/nbibridges/16322", "79I00550048")</f>
        <v>79I00550048</v>
      </c>
      <c r="B26" s="8" t="s">
        <v>9</v>
      </c>
      <c r="C26" s="8" t="s">
        <v>10</v>
      </c>
      <c r="D26" s="8" t="s">
        <v>88</v>
      </c>
      <c r="E26" s="9">
        <v>6.7</v>
      </c>
      <c r="F26" s="8" t="s">
        <v>109</v>
      </c>
      <c r="G26" s="8" t="s">
        <v>13</v>
      </c>
      <c r="H26" s="10">
        <v>35.0763888888888</v>
      </c>
      <c r="I26" s="10">
        <v>-90.044416666666606</v>
      </c>
    </row>
    <row r="27" spans="1:10">
      <c r="A27" s="7" t="str">
        <f>HYPERLINK("https://tdot-ixmultiasset.biprod.cloud/#/asset/inventory/nbibridges/16339", "79I00550049")</f>
        <v>79I00550049</v>
      </c>
      <c r="B27" s="8" t="s">
        <v>9</v>
      </c>
      <c r="C27" s="8" t="s">
        <v>10</v>
      </c>
      <c r="D27" s="8" t="s">
        <v>88</v>
      </c>
      <c r="E27" s="9">
        <v>7.23</v>
      </c>
      <c r="F27" s="8" t="s">
        <v>110</v>
      </c>
      <c r="G27" s="8" t="s">
        <v>13</v>
      </c>
      <c r="H27" s="10">
        <v>35.078333333333298</v>
      </c>
      <c r="I27" s="10">
        <v>-90.051999999999893</v>
      </c>
    </row>
    <row r="28" spans="1:10">
      <c r="A28" s="7" t="str">
        <f>HYPERLINK("https://tdot-ixmultiasset.biprod.cloud/#/asset/inventory/nbibridges/16358", "79I00550051")</f>
        <v>79I00550051</v>
      </c>
      <c r="B28" s="8" t="s">
        <v>9</v>
      </c>
      <c r="C28" s="8" t="s">
        <v>10</v>
      </c>
      <c r="D28" s="8" t="s">
        <v>88</v>
      </c>
      <c r="E28" s="9">
        <v>7.25</v>
      </c>
      <c r="F28" s="8" t="s">
        <v>111</v>
      </c>
      <c r="G28" s="8" t="s">
        <v>13</v>
      </c>
      <c r="H28" s="10">
        <v>35.078166666666597</v>
      </c>
      <c r="I28" s="10">
        <v>-90.052194444444396</v>
      </c>
    </row>
    <row r="29" spans="1:10">
      <c r="A29" s="7" t="str">
        <f>HYPERLINK("https://tdot-ixmultiasset.biprod.cloud/#/asset/inventory/nbibridges/16368", "79I00550053")</f>
        <v>79I00550053</v>
      </c>
      <c r="B29" s="8" t="s">
        <v>9</v>
      </c>
      <c r="C29" s="8" t="s">
        <v>10</v>
      </c>
      <c r="D29" s="8" t="s">
        <v>88</v>
      </c>
      <c r="E29" s="9">
        <v>7.26</v>
      </c>
      <c r="F29" s="8" t="s">
        <v>111</v>
      </c>
      <c r="G29" s="8" t="s">
        <v>13</v>
      </c>
      <c r="H29" s="10">
        <v>35.0782777777777</v>
      </c>
      <c r="I29" s="10">
        <v>-90.052666666666596</v>
      </c>
    </row>
    <row r="30" spans="1:10">
      <c r="A30" s="12" t="str">
        <f>HYPERLINK("https://tdot-ixmultiasset.biprod.cloud/#/asset/inventory/nbibridges/16381", "79I00550055")</f>
        <v>79I00550055</v>
      </c>
      <c r="B30" s="13" t="s">
        <v>9</v>
      </c>
      <c r="C30" s="13" t="s">
        <v>10</v>
      </c>
      <c r="D30" s="13" t="s">
        <v>88</v>
      </c>
      <c r="E30" s="14">
        <v>7.44</v>
      </c>
      <c r="F30" s="13" t="s">
        <v>112</v>
      </c>
      <c r="G30" s="13" t="s">
        <v>13</v>
      </c>
      <c r="H30" s="15">
        <v>35.079083333333301</v>
      </c>
      <c r="I30" s="15">
        <v>-90.056194444444401</v>
      </c>
      <c r="J30" t="s">
        <v>113</v>
      </c>
    </row>
    <row r="31" spans="1:10">
      <c r="A31" s="7" t="str">
        <f>HYPERLINK("https://tdot-ixmultiasset.biprod.cloud/#/asset/inventory/nbibridges/16427", "79I00550059")</f>
        <v>79I00550059</v>
      </c>
      <c r="B31" s="8" t="s">
        <v>9</v>
      </c>
      <c r="C31" s="8" t="s">
        <v>10</v>
      </c>
      <c r="D31" s="8" t="s">
        <v>88</v>
      </c>
      <c r="E31" s="9">
        <v>7.65</v>
      </c>
      <c r="F31" s="8" t="s">
        <v>24</v>
      </c>
      <c r="G31" s="8" t="s">
        <v>13</v>
      </c>
      <c r="H31" s="10">
        <v>35.080138888888797</v>
      </c>
      <c r="I31" s="10">
        <v>-90.059083333333305</v>
      </c>
    </row>
    <row r="32" spans="1:10">
      <c r="A32" s="7" t="str">
        <f>HYPERLINK("https://tdot-ixmultiasset.biprod.cloud/#/asset/inventory/nbibridges/16440", "79I00550061")</f>
        <v>79I00550061</v>
      </c>
      <c r="B32" s="8" t="s">
        <v>9</v>
      </c>
      <c r="C32" s="8" t="s">
        <v>10</v>
      </c>
      <c r="D32" s="8" t="s">
        <v>88</v>
      </c>
      <c r="E32" s="9">
        <v>7.87</v>
      </c>
      <c r="F32" s="8" t="s">
        <v>114</v>
      </c>
      <c r="G32" s="8" t="s">
        <v>13</v>
      </c>
      <c r="H32" s="10">
        <v>35.080416666666601</v>
      </c>
      <c r="I32" s="10">
        <v>-90.063222222222194</v>
      </c>
    </row>
    <row r="33" spans="1:9">
      <c r="A33" s="7" t="str">
        <f>HYPERLINK("https://tdot-ixmultiasset.biprod.cloud/#/asset/inventory/nbibridges/16455", "79I00550063")</f>
        <v>79I00550063</v>
      </c>
      <c r="B33" s="8" t="s">
        <v>9</v>
      </c>
      <c r="C33" s="8" t="s">
        <v>10</v>
      </c>
      <c r="D33" s="8" t="s">
        <v>88</v>
      </c>
      <c r="E33" s="9">
        <v>8.1999999999999993</v>
      </c>
      <c r="F33" s="8" t="s">
        <v>115</v>
      </c>
      <c r="G33" s="8" t="s">
        <v>13</v>
      </c>
      <c r="H33" s="10">
        <v>35.0797777777777</v>
      </c>
      <c r="I33" s="10">
        <v>-90.068666666666601</v>
      </c>
    </row>
    <row r="34" spans="1:9">
      <c r="A34" s="7" t="str">
        <f>HYPERLINK("https://tdot-ixmultiasset.biprod.cloud/#/asset/inventory/nbibridges/16472", "79I00550065")</f>
        <v>79I00550065</v>
      </c>
      <c r="B34" s="8" t="s">
        <v>9</v>
      </c>
      <c r="C34" s="8" t="s">
        <v>10</v>
      </c>
      <c r="D34" s="8" t="s">
        <v>88</v>
      </c>
      <c r="E34" s="9">
        <v>8.67</v>
      </c>
      <c r="F34" s="8" t="s">
        <v>116</v>
      </c>
      <c r="G34" s="8" t="s">
        <v>13</v>
      </c>
      <c r="H34" s="10">
        <v>35.084083333333297</v>
      </c>
      <c r="I34" s="10">
        <v>-90.074833333333302</v>
      </c>
    </row>
    <row r="35" spans="1:9">
      <c r="A35" s="7" t="str">
        <f>HYPERLINK("https://tdot-ixmultiasset.biprod.cloud/#/asset/inventory/nbibridges/16490", "79I00550067")</f>
        <v>79I00550067</v>
      </c>
      <c r="B35" s="8" t="s">
        <v>9</v>
      </c>
      <c r="C35" s="8" t="s">
        <v>10</v>
      </c>
      <c r="D35" s="8" t="s">
        <v>88</v>
      </c>
      <c r="E35" s="9">
        <v>8.7799999999999994</v>
      </c>
      <c r="F35" s="8" t="s">
        <v>117</v>
      </c>
      <c r="G35" s="8" t="s">
        <v>13</v>
      </c>
      <c r="H35" s="10">
        <v>35.0852222222222</v>
      </c>
      <c r="I35" s="10">
        <v>-90.075638888888804</v>
      </c>
    </row>
    <row r="36" spans="1:9">
      <c r="A36" s="7" t="str">
        <f>HYPERLINK("https://tdot-ixmultiasset.biprod.cloud/#/asset/inventory/nbibridges/16500", "79I00550068")</f>
        <v>79I00550068</v>
      </c>
      <c r="B36" s="8" t="s">
        <v>9</v>
      </c>
      <c r="C36" s="8" t="s">
        <v>10</v>
      </c>
      <c r="D36" s="8" t="s">
        <v>88</v>
      </c>
      <c r="E36" s="9">
        <v>8.7799999999999994</v>
      </c>
      <c r="F36" s="8" t="s">
        <v>117</v>
      </c>
      <c r="G36" s="8" t="s">
        <v>13</v>
      </c>
      <c r="H36" s="10">
        <v>35.085277777777698</v>
      </c>
      <c r="I36" s="10">
        <v>-90.075777777777702</v>
      </c>
    </row>
    <row r="37" spans="1:9">
      <c r="A37" s="7" t="str">
        <f>HYPERLINK("https://tdot-ixmultiasset.biprod.cloud/#/asset/inventory/nbibridges/16511", "79I00550069")</f>
        <v>79I00550069</v>
      </c>
      <c r="B37" s="8" t="s">
        <v>9</v>
      </c>
      <c r="C37" s="8" t="s">
        <v>10</v>
      </c>
      <c r="D37" s="8" t="s">
        <v>88</v>
      </c>
      <c r="E37" s="9">
        <v>8.8000000000000007</v>
      </c>
      <c r="F37" s="8" t="s">
        <v>118</v>
      </c>
      <c r="G37" s="8" t="s">
        <v>13</v>
      </c>
      <c r="H37" s="10">
        <v>35.085277777777698</v>
      </c>
      <c r="I37" s="10">
        <v>-90.0754444444444</v>
      </c>
    </row>
    <row r="38" spans="1:9">
      <c r="A38" s="7" t="str">
        <f>HYPERLINK("https://tdot-ixmultiasset.biprod.cloud/#/asset/inventory/nbibridges/16519", "79I00550071")</f>
        <v>79I00550071</v>
      </c>
      <c r="B38" s="8" t="s">
        <v>9</v>
      </c>
      <c r="C38" s="8" t="s">
        <v>10</v>
      </c>
      <c r="D38" s="8" t="s">
        <v>88</v>
      </c>
      <c r="E38" s="9">
        <v>8.8800000000000008</v>
      </c>
      <c r="F38" s="8" t="s">
        <v>119</v>
      </c>
      <c r="G38" s="8" t="s">
        <v>13</v>
      </c>
      <c r="H38" s="10">
        <v>35.087027777777699</v>
      </c>
      <c r="I38" s="10">
        <v>-90.076555555555501</v>
      </c>
    </row>
    <row r="39" spans="1:9">
      <c r="A39" s="7" t="str">
        <f>HYPERLINK("https://tdot-ixmultiasset.biprod.cloud/#/asset/inventory/nbibridges/16535", "79I00550072")</f>
        <v>79I00550072</v>
      </c>
      <c r="B39" s="8" t="s">
        <v>9</v>
      </c>
      <c r="C39" s="8" t="s">
        <v>10</v>
      </c>
      <c r="D39" s="8" t="s">
        <v>88</v>
      </c>
      <c r="E39" s="9">
        <v>8.8800000000000008</v>
      </c>
      <c r="F39" s="8" t="s">
        <v>120</v>
      </c>
      <c r="G39" s="8" t="s">
        <v>13</v>
      </c>
      <c r="H39" s="10">
        <v>35.087027777777699</v>
      </c>
      <c r="I39" s="10">
        <v>-90.076694444444399</v>
      </c>
    </row>
    <row r="40" spans="1:9">
      <c r="A40" s="7" t="str">
        <f>HYPERLINK("https://tdot-ixmultiasset.biprod.cloud/#/asset/inventory/nbibridges/16550", "79I00550073")</f>
        <v>79I00550073</v>
      </c>
      <c r="B40" s="8" t="s">
        <v>9</v>
      </c>
      <c r="C40" s="8" t="s">
        <v>10</v>
      </c>
      <c r="D40" s="8" t="s">
        <v>88</v>
      </c>
      <c r="E40" s="9">
        <v>9.9499999999999993</v>
      </c>
      <c r="F40" s="8" t="s">
        <v>121</v>
      </c>
      <c r="G40" s="8" t="s">
        <v>13</v>
      </c>
      <c r="H40" s="10">
        <v>35.1021111111111</v>
      </c>
      <c r="I40" s="10">
        <v>-90.076527777777699</v>
      </c>
    </row>
    <row r="41" spans="1:9">
      <c r="A41" s="7" t="str">
        <f>HYPERLINK("https://tdot-ixmultiasset.biprod.cloud/#/asset/inventory/nbibridges/16570", "79I00550075")</f>
        <v>79I00550075</v>
      </c>
      <c r="B41" s="8" t="s">
        <v>9</v>
      </c>
      <c r="C41" s="8" t="s">
        <v>10</v>
      </c>
      <c r="D41" s="8" t="s">
        <v>88</v>
      </c>
      <c r="E41" s="9">
        <v>10.36</v>
      </c>
      <c r="F41" s="8" t="s">
        <v>122</v>
      </c>
      <c r="G41" s="8" t="s">
        <v>13</v>
      </c>
      <c r="H41" s="10">
        <v>35.107972222222202</v>
      </c>
      <c r="I41" s="10">
        <v>-90.066944444444403</v>
      </c>
    </row>
    <row r="42" spans="1:9">
      <c r="A42" s="7" t="str">
        <f>HYPERLINK("https://tdot-ixmultiasset.biprod.cloud/#/asset/inventory/nbibridges/16590", "79I00550077")</f>
        <v>79I00550077</v>
      </c>
      <c r="B42" s="8" t="s">
        <v>9</v>
      </c>
      <c r="C42" s="8" t="s">
        <v>10</v>
      </c>
      <c r="D42" s="8" t="s">
        <v>88</v>
      </c>
      <c r="E42" s="9">
        <v>10.43</v>
      </c>
      <c r="F42" s="8" t="s">
        <v>123</v>
      </c>
      <c r="G42" s="8" t="s">
        <v>13</v>
      </c>
      <c r="H42" s="10">
        <v>35.109027777777698</v>
      </c>
      <c r="I42" s="10">
        <v>-90.075583333333299</v>
      </c>
    </row>
    <row r="43" spans="1:9">
      <c r="A43" s="7" t="str">
        <f>HYPERLINK("https://tdot-ixmultiasset.biprod.cloud/#/asset/inventory/nbibridges/16602", "79I00550081")</f>
        <v>79I00550081</v>
      </c>
      <c r="B43" s="8" t="s">
        <v>9</v>
      </c>
      <c r="C43" s="8" t="s">
        <v>10</v>
      </c>
      <c r="D43" s="8" t="s">
        <v>88</v>
      </c>
      <c r="E43" s="9">
        <v>10.55</v>
      </c>
      <c r="F43" s="8" t="s">
        <v>124</v>
      </c>
      <c r="G43" s="8" t="s">
        <v>13</v>
      </c>
      <c r="H43" s="10">
        <v>35.110750000000003</v>
      </c>
      <c r="I43" s="10">
        <v>-90.075222222222195</v>
      </c>
    </row>
    <row r="44" spans="1:9">
      <c r="A44" s="7" t="str">
        <f>HYPERLINK("https://tdot-ixmultiasset.biprod.cloud/#/asset/inventory/nbibridges/16613", "79I00550083")</f>
        <v>79I00550083</v>
      </c>
      <c r="B44" s="8" t="s">
        <v>9</v>
      </c>
      <c r="C44" s="8" t="s">
        <v>10</v>
      </c>
      <c r="D44" s="8" t="s">
        <v>88</v>
      </c>
      <c r="E44" s="9">
        <v>10.69</v>
      </c>
      <c r="F44" s="8" t="s">
        <v>125</v>
      </c>
      <c r="G44" s="8" t="s">
        <v>13</v>
      </c>
      <c r="H44" s="10">
        <v>35.112694444444401</v>
      </c>
      <c r="I44" s="10">
        <v>-90.074416666666593</v>
      </c>
    </row>
    <row r="45" spans="1:9">
      <c r="A45" s="7" t="str">
        <f>HYPERLINK("https://tdot-ixmultiasset.biprod.cloud/#/asset/inventory/nbibridges/16634", "79I00550085")</f>
        <v>79I00550085</v>
      </c>
      <c r="B45" s="8" t="s">
        <v>9</v>
      </c>
      <c r="C45" s="8" t="s">
        <v>10</v>
      </c>
      <c r="D45" s="8" t="s">
        <v>88</v>
      </c>
      <c r="E45" s="9">
        <v>10.71</v>
      </c>
      <c r="F45" s="8" t="s">
        <v>126</v>
      </c>
      <c r="G45" s="8" t="s">
        <v>13</v>
      </c>
      <c r="H45" s="10">
        <v>35.113444444444397</v>
      </c>
      <c r="I45" s="10">
        <v>-90.074138888888797</v>
      </c>
    </row>
    <row r="46" spans="1:9">
      <c r="A46" s="7" t="str">
        <f>HYPERLINK("https://tdot-ixmultiasset.biprod.cloud/#/asset/inventory/nbibridges/16654", "79I00550087")</f>
        <v>79I00550087</v>
      </c>
      <c r="B46" s="8" t="s">
        <v>9</v>
      </c>
      <c r="C46" s="8" t="s">
        <v>10</v>
      </c>
      <c r="D46" s="8" t="s">
        <v>88</v>
      </c>
      <c r="E46" s="9">
        <v>10.84</v>
      </c>
      <c r="F46" s="8" t="s">
        <v>127</v>
      </c>
      <c r="G46" s="8" t="s">
        <v>13</v>
      </c>
      <c r="H46" s="10">
        <v>35.114422222222203</v>
      </c>
      <c r="I46" s="10">
        <v>-90.073555555555501</v>
      </c>
    </row>
    <row r="47" spans="1:9">
      <c r="A47" s="7" t="str">
        <f>HYPERLINK("https://tdot-ixmultiasset.biprod.cloud/#/asset/inventory/nbibridges/16664", "79I00550089")</f>
        <v>79I00550089</v>
      </c>
      <c r="B47" s="8" t="s">
        <v>9</v>
      </c>
      <c r="C47" s="8" t="s">
        <v>10</v>
      </c>
      <c r="D47" s="8" t="s">
        <v>88</v>
      </c>
      <c r="E47" s="9">
        <v>10.97</v>
      </c>
      <c r="F47" s="8" t="s">
        <v>128</v>
      </c>
      <c r="G47" s="8" t="s">
        <v>13</v>
      </c>
      <c r="H47" s="10">
        <v>35.116333333333301</v>
      </c>
      <c r="I47" s="10">
        <v>-90.071861111111104</v>
      </c>
    </row>
    <row r="48" spans="1:9">
      <c r="A48" s="7" t="str">
        <f>HYPERLINK("https://tdot-ixmultiasset.biprod.cloud/#/asset/inventory/nbibridges/16688", "79I00550090")</f>
        <v>79I00550090</v>
      </c>
      <c r="B48" s="8" t="s">
        <v>9</v>
      </c>
      <c r="C48" s="8" t="s">
        <v>10</v>
      </c>
      <c r="D48" s="8" t="s">
        <v>88</v>
      </c>
      <c r="E48" s="9">
        <v>10.97</v>
      </c>
      <c r="F48" s="8" t="s">
        <v>129</v>
      </c>
      <c r="G48" s="8" t="s">
        <v>13</v>
      </c>
      <c r="H48" s="10">
        <v>35.116305555555499</v>
      </c>
      <c r="I48" s="10">
        <v>-90.072111111111099</v>
      </c>
    </row>
    <row r="49" spans="1:10">
      <c r="A49" s="12" t="str">
        <f>HYPERLINK("https://tdot-ixmultiasset.biprod.cloud/#/asset/inventory/nbibridges/16788", "79I00550107")</f>
        <v>79I00550107</v>
      </c>
      <c r="B49" s="13" t="s">
        <v>9</v>
      </c>
      <c r="C49" s="13" t="s">
        <v>10</v>
      </c>
      <c r="D49" s="13" t="s">
        <v>88</v>
      </c>
      <c r="E49" s="14">
        <v>11.03</v>
      </c>
      <c r="F49" s="13" t="s">
        <v>130</v>
      </c>
      <c r="G49" s="13" t="s">
        <v>13</v>
      </c>
      <c r="H49" s="15">
        <v>35.1175</v>
      </c>
      <c r="I49" s="15">
        <v>-90.072499999999906</v>
      </c>
      <c r="J49" t="s">
        <v>131</v>
      </c>
    </row>
    <row r="50" spans="1:10">
      <c r="A50" s="7" t="str">
        <f>HYPERLINK("https://tdot-ixmultiasset.biprod.cloud/#/asset/inventory/nbibridges/16711", "79I00550093")</f>
        <v>79I00550093</v>
      </c>
      <c r="B50" s="8" t="s">
        <v>9</v>
      </c>
      <c r="C50" s="8" t="s">
        <v>10</v>
      </c>
      <c r="D50" s="8" t="s">
        <v>88</v>
      </c>
      <c r="E50" s="9">
        <v>11.27</v>
      </c>
      <c r="F50" s="8" t="s">
        <v>132</v>
      </c>
      <c r="G50" s="8" t="s">
        <v>13</v>
      </c>
      <c r="H50" s="10">
        <v>35.120055555555503</v>
      </c>
      <c r="I50" s="10">
        <v>-90.069972222222205</v>
      </c>
    </row>
    <row r="51" spans="1:10">
      <c r="A51" s="7" t="str">
        <f>HYPERLINK("https://tdot-ixmultiasset.biprod.cloud/#/asset/inventory/nbibridges/20942", "79I00550112")</f>
        <v>79I00550112</v>
      </c>
      <c r="B51" s="8" t="s">
        <v>9</v>
      </c>
      <c r="C51" s="8" t="s">
        <v>10</v>
      </c>
      <c r="D51" s="8" t="s">
        <v>88</v>
      </c>
      <c r="E51" s="9">
        <v>11.454000000000001</v>
      </c>
      <c r="F51" s="8" t="s">
        <v>133</v>
      </c>
      <c r="G51" s="8" t="s">
        <v>13</v>
      </c>
      <c r="H51" s="10">
        <v>35.122314000000003</v>
      </c>
      <c r="I51" s="10">
        <v>-90.067741999999996</v>
      </c>
    </row>
    <row r="52" spans="1:10">
      <c r="A52" s="7" t="str">
        <f>HYPERLINK("https://tdot-ixmultiasset.biprod.cloud/#/asset/inventory/nbibridges/20971", "79I00550111")</f>
        <v>79I00550111</v>
      </c>
      <c r="B52" s="8" t="s">
        <v>9</v>
      </c>
      <c r="C52" s="8" t="s">
        <v>10</v>
      </c>
      <c r="D52" s="8" t="s">
        <v>88</v>
      </c>
      <c r="E52" s="9">
        <v>11.454000000000001</v>
      </c>
      <c r="F52" s="8" t="s">
        <v>133</v>
      </c>
      <c r="G52" s="8" t="s">
        <v>13</v>
      </c>
      <c r="H52" s="10">
        <v>35.122314000000003</v>
      </c>
      <c r="I52" s="10">
        <v>-90.067741999999996</v>
      </c>
    </row>
    <row r="53" spans="1:10">
      <c r="A53" s="7" t="s">
        <v>134</v>
      </c>
      <c r="B53" s="8" t="s">
        <v>9</v>
      </c>
      <c r="C53" s="8" t="s">
        <v>10</v>
      </c>
      <c r="D53" s="8" t="s">
        <v>81</v>
      </c>
      <c r="E53" s="9">
        <v>7.46</v>
      </c>
      <c r="F53" s="8" t="s">
        <v>135</v>
      </c>
      <c r="G53" s="8" t="s">
        <v>13</v>
      </c>
      <c r="H53" s="10">
        <v>35.079055555555499</v>
      </c>
      <c r="I53" s="10">
        <v>-90.057166666666603</v>
      </c>
    </row>
    <row r="54" spans="1:10">
      <c r="A54" s="7" t="s">
        <v>136</v>
      </c>
      <c r="B54" s="8" t="s">
        <v>9</v>
      </c>
      <c r="C54" s="8" t="s">
        <v>10</v>
      </c>
      <c r="D54" s="8" t="s">
        <v>137</v>
      </c>
      <c r="E54" s="9">
        <v>6.03</v>
      </c>
      <c r="F54" s="8" t="s">
        <v>138</v>
      </c>
      <c r="G54" s="8" t="s">
        <v>13</v>
      </c>
      <c r="H54" s="10">
        <v>35.0211388888888</v>
      </c>
      <c r="I54" s="10">
        <v>-90.002111111111105</v>
      </c>
    </row>
  </sheetData>
  <autoFilter ref="A1:I1" xr:uid="{B1CF4589-9271-4E94-81C8-806B72A34ED9}">
    <sortState xmlns:xlrd2="http://schemas.microsoft.com/office/spreadsheetml/2017/richdata2" ref="A2:I52">
      <sortCondition ref="E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F7D8-6C7E-4B91-BC07-906A4C224DB3}">
  <dimension ref="A1:J93"/>
  <sheetViews>
    <sheetView topLeftCell="A76" workbookViewId="0">
      <selection activeCell="L40" sqref="L40"/>
    </sheetView>
  </sheetViews>
  <sheetFormatPr defaultRowHeight="15"/>
  <cols>
    <col min="1" max="1" width="19.28515625" bestFit="1" customWidth="1"/>
    <col min="2" max="2" width="12" bestFit="1" customWidth="1"/>
    <col min="3" max="3" width="12.140625" bestFit="1" customWidth="1"/>
    <col min="4" max="4" width="15.5703125" bestFit="1" customWidth="1"/>
    <col min="5" max="5" width="20.85546875" bestFit="1" customWidth="1"/>
    <col min="6" max="6" width="25.85546875" bestFit="1" customWidth="1"/>
    <col min="7" max="7" width="34.42578125" bestFit="1" customWidth="1"/>
    <col min="8" max="8" width="14.140625" bestFit="1" customWidth="1"/>
    <col min="9" max="9" width="15.8554687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>
      <c r="A2" s="7" t="str">
        <f>HYPERLINK("https://tdot-ixmultiasset.biprod.cloud/#/asset/inventory/nbibridges/16954", "79I00400169")</f>
        <v>79I00400169</v>
      </c>
      <c r="B2" s="8" t="s">
        <v>9</v>
      </c>
      <c r="C2" s="8" t="s">
        <v>10</v>
      </c>
      <c r="D2" s="8" t="s">
        <v>139</v>
      </c>
      <c r="E2" s="9">
        <v>0.19</v>
      </c>
      <c r="F2" s="8" t="s">
        <v>140</v>
      </c>
      <c r="G2" s="8" t="s">
        <v>13</v>
      </c>
      <c r="H2" s="10">
        <v>35.1503333333333</v>
      </c>
      <c r="I2" s="10">
        <v>-90.022083333333299</v>
      </c>
    </row>
    <row r="3" spans="1:10">
      <c r="A3" s="7" t="str">
        <f>HYPERLINK("https://tdot-ixmultiasset.biprod.cloud/#/asset/inventory/nbibridges/16545", "79I00400017")</f>
        <v>79I00400017</v>
      </c>
      <c r="B3" s="8" t="s">
        <v>9</v>
      </c>
      <c r="C3" s="8" t="s">
        <v>10</v>
      </c>
      <c r="D3" s="8" t="s">
        <v>139</v>
      </c>
      <c r="E3" s="9">
        <v>0.28000000000000003</v>
      </c>
      <c r="F3" s="8" t="s">
        <v>141</v>
      </c>
      <c r="G3" s="8" t="s">
        <v>13</v>
      </c>
      <c r="H3" s="10">
        <v>35.150133333333301</v>
      </c>
      <c r="I3" s="10">
        <v>-90.0246833333333</v>
      </c>
    </row>
    <row r="4" spans="1:10">
      <c r="A4" s="7" t="str">
        <f>HYPERLINK("https://tdot-ixmultiasset.biprod.cloud/#/asset/inventory/nbibridges/16841", "79I00400155")</f>
        <v>79I00400155</v>
      </c>
      <c r="B4" s="8" t="s">
        <v>9</v>
      </c>
      <c r="C4" s="8" t="s">
        <v>10</v>
      </c>
      <c r="D4" s="8" t="s">
        <v>139</v>
      </c>
      <c r="E4" s="9">
        <v>0.44</v>
      </c>
      <c r="F4" s="8" t="s">
        <v>142</v>
      </c>
      <c r="G4" s="8" t="s">
        <v>13</v>
      </c>
      <c r="H4" s="10">
        <v>35.144666666666602</v>
      </c>
      <c r="I4" s="10">
        <v>-90.022027777777694</v>
      </c>
    </row>
    <row r="5" spans="1:10">
      <c r="A5" s="7" t="str">
        <f>HYPERLINK("https://tdot-ixmultiasset.biprod.cloud/#/asset/inventory/nbibridges/16864", "79I00400157")</f>
        <v>79I00400157</v>
      </c>
      <c r="B5" s="8" t="s">
        <v>9</v>
      </c>
      <c r="C5" s="8" t="s">
        <v>10</v>
      </c>
      <c r="D5" s="8" t="s">
        <v>139</v>
      </c>
      <c r="E5" s="9">
        <v>0.6</v>
      </c>
      <c r="F5" s="8" t="s">
        <v>143</v>
      </c>
      <c r="G5" s="8" t="s">
        <v>13</v>
      </c>
      <c r="H5" s="10">
        <v>35.142694444444402</v>
      </c>
      <c r="I5" s="10">
        <v>-90.023111111111106</v>
      </c>
    </row>
    <row r="6" spans="1:10">
      <c r="A6" s="7" t="str">
        <f>HYPERLINK("https://tdot-ixmultiasset.biprod.cloud/#/asset/inventory/nbibridges/16816", "79I02400009")</f>
        <v>79I02400009</v>
      </c>
      <c r="B6" s="8" t="s">
        <v>9</v>
      </c>
      <c r="C6" s="8" t="s">
        <v>10</v>
      </c>
      <c r="D6" s="8" t="s">
        <v>139</v>
      </c>
      <c r="E6" s="9">
        <v>0.79</v>
      </c>
      <c r="F6" s="8" t="s">
        <v>144</v>
      </c>
      <c r="G6" s="8" t="s">
        <v>13</v>
      </c>
      <c r="H6" s="10">
        <v>35.139638888888797</v>
      </c>
      <c r="I6" s="10">
        <v>-90.022833333333296</v>
      </c>
    </row>
    <row r="7" spans="1:10">
      <c r="A7" s="12" t="str">
        <f>HYPERLINK("https://tdot-ixmultiasset.biprod.cloud/#/asset/inventory/nbibridges/16834", "79I02400011")</f>
        <v>79I02400011</v>
      </c>
      <c r="B7" s="13" t="s">
        <v>9</v>
      </c>
      <c r="C7" s="13" t="s">
        <v>10</v>
      </c>
      <c r="D7" s="13" t="s">
        <v>139</v>
      </c>
      <c r="E7" s="14">
        <v>0.86</v>
      </c>
      <c r="F7" s="13" t="s">
        <v>145</v>
      </c>
      <c r="G7" s="13" t="s">
        <v>13</v>
      </c>
      <c r="H7" s="15">
        <v>35.1388055555555</v>
      </c>
      <c r="I7" s="15">
        <v>-90.024361111111105</v>
      </c>
      <c r="J7" t="s">
        <v>146</v>
      </c>
    </row>
    <row r="8" spans="1:10">
      <c r="A8" s="12" t="str">
        <f>HYPERLINK("https://tdot-ixmultiasset.biprod.cloud/#/asset/inventory/nbibridges/16850", "79I02400013")</f>
        <v>79I02400013</v>
      </c>
      <c r="B8" s="13" t="s">
        <v>9</v>
      </c>
      <c r="C8" s="13" t="s">
        <v>10</v>
      </c>
      <c r="D8" s="13" t="s">
        <v>139</v>
      </c>
      <c r="E8" s="14">
        <v>0.87</v>
      </c>
      <c r="F8" s="13" t="s">
        <v>147</v>
      </c>
      <c r="G8" s="13" t="s">
        <v>13</v>
      </c>
      <c r="H8" s="15">
        <v>35.138527777777703</v>
      </c>
      <c r="I8" s="15">
        <v>-90.024416666666596</v>
      </c>
      <c r="J8" t="s">
        <v>148</v>
      </c>
    </row>
    <row r="9" spans="1:10">
      <c r="A9" s="7" t="str">
        <f>HYPERLINK("https://tdot-ixmultiasset.biprod.cloud/#/asset/inventory/nbibridges/16882", "79I02400017")</f>
        <v>79I02400017</v>
      </c>
      <c r="B9" s="8" t="s">
        <v>9</v>
      </c>
      <c r="C9" s="8" t="s">
        <v>10</v>
      </c>
      <c r="D9" s="8" t="s">
        <v>139</v>
      </c>
      <c r="E9" s="9">
        <v>0.93</v>
      </c>
      <c r="F9" s="8" t="s">
        <v>149</v>
      </c>
      <c r="G9" s="8" t="s">
        <v>13</v>
      </c>
      <c r="H9" s="10">
        <v>35.136000000000003</v>
      </c>
      <c r="I9" s="10">
        <v>-90.024555555555494</v>
      </c>
    </row>
    <row r="10" spans="1:10">
      <c r="A10" s="7" t="str">
        <f>HYPERLINK("https://tdot-ixmultiasset.biprod.cloud/#/asset/inventory/nbibridges/16900", "79I02400019")</f>
        <v>79I02400019</v>
      </c>
      <c r="B10" s="8" t="s">
        <v>9</v>
      </c>
      <c r="C10" s="8" t="s">
        <v>10</v>
      </c>
      <c r="D10" s="8" t="s">
        <v>139</v>
      </c>
      <c r="E10" s="9">
        <v>1</v>
      </c>
      <c r="F10" s="8" t="s">
        <v>150</v>
      </c>
      <c r="G10" s="8" t="s">
        <v>13</v>
      </c>
      <c r="H10" s="10">
        <v>35.134833333333297</v>
      </c>
      <c r="I10" s="10">
        <v>-90.023694444444402</v>
      </c>
    </row>
    <row r="11" spans="1:10">
      <c r="A11" s="7" t="str">
        <f>HYPERLINK("https://tdot-ixmultiasset.biprod.cloud/#/asset/inventory/nbibridges/16920", "79I02400021")</f>
        <v>79I02400021</v>
      </c>
      <c r="B11" s="8" t="s">
        <v>9</v>
      </c>
      <c r="C11" s="8" t="s">
        <v>10</v>
      </c>
      <c r="D11" s="8" t="s">
        <v>139</v>
      </c>
      <c r="E11" s="9">
        <v>1.07</v>
      </c>
      <c r="F11" s="8" t="s">
        <v>151</v>
      </c>
      <c r="G11" s="8" t="s">
        <v>13</v>
      </c>
      <c r="H11" s="10">
        <v>35.135722222222199</v>
      </c>
      <c r="I11" s="10">
        <v>-90.024666666666604</v>
      </c>
    </row>
    <row r="12" spans="1:10">
      <c r="A12" s="12" t="str">
        <f>HYPERLINK("https://tdot-ixmultiasset.biprod.cloud/#/asset/inventory/nbibridges/16994", "79I02400027")</f>
        <v>79I02400027</v>
      </c>
      <c r="B12" s="13" t="s">
        <v>9</v>
      </c>
      <c r="C12" s="13" t="s">
        <v>10</v>
      </c>
      <c r="D12" s="13" t="s">
        <v>139</v>
      </c>
      <c r="E12" s="14">
        <v>1.2</v>
      </c>
      <c r="F12" s="13" t="s">
        <v>152</v>
      </c>
      <c r="G12" s="13" t="s">
        <v>13</v>
      </c>
      <c r="H12" s="15">
        <v>35.133083333333303</v>
      </c>
      <c r="I12" s="15">
        <v>-90.023638888888797</v>
      </c>
      <c r="J12" t="s">
        <v>153</v>
      </c>
    </row>
    <row r="13" spans="1:10">
      <c r="A13" s="7" t="str">
        <f>HYPERLINK("https://tdot-ixmultiasset.biprod.cloud/#/asset/inventory/nbibridges/16934", "79I02400023")</f>
        <v>79I02400023</v>
      </c>
      <c r="B13" s="8" t="s">
        <v>9</v>
      </c>
      <c r="C13" s="8" t="s">
        <v>10</v>
      </c>
      <c r="D13" s="8" t="s">
        <v>139</v>
      </c>
      <c r="E13" s="9">
        <v>1.26</v>
      </c>
      <c r="F13" s="8" t="s">
        <v>154</v>
      </c>
      <c r="G13" s="8" t="s">
        <v>13</v>
      </c>
      <c r="H13" s="10">
        <v>35.133083333333303</v>
      </c>
      <c r="I13" s="10">
        <v>-90.0243055555555</v>
      </c>
    </row>
    <row r="14" spans="1:10">
      <c r="A14" s="7" t="str">
        <f>HYPERLINK("https://tdot-ixmultiasset.biprod.cloud/#/asset/inventory/nbibridges/16955", "79I02400024")</f>
        <v>79I02400024</v>
      </c>
      <c r="B14" s="8" t="s">
        <v>9</v>
      </c>
      <c r="C14" s="8" t="s">
        <v>10</v>
      </c>
      <c r="D14" s="8" t="s">
        <v>139</v>
      </c>
      <c r="E14" s="9">
        <v>1.26</v>
      </c>
      <c r="F14" s="8" t="s">
        <v>155</v>
      </c>
      <c r="G14" s="8" t="s">
        <v>13</v>
      </c>
      <c r="H14" s="10">
        <v>35.133027777777698</v>
      </c>
      <c r="I14" s="10">
        <v>-90.024027777777704</v>
      </c>
    </row>
    <row r="15" spans="1:10">
      <c r="A15" s="7" t="str">
        <f>HYPERLINK("https://tdot-ixmultiasset.biprod.cloud/#/asset/inventory/nbibridges/16978", "79I02400025")</f>
        <v>79I02400025</v>
      </c>
      <c r="B15" s="8" t="s">
        <v>9</v>
      </c>
      <c r="C15" s="8" t="s">
        <v>10</v>
      </c>
      <c r="D15" s="8" t="s">
        <v>139</v>
      </c>
      <c r="E15" s="9">
        <v>1.26</v>
      </c>
      <c r="F15" s="8" t="s">
        <v>156</v>
      </c>
      <c r="G15" s="8" t="s">
        <v>13</v>
      </c>
      <c r="H15" s="10">
        <v>35.133138888888801</v>
      </c>
      <c r="I15" s="10">
        <v>-90.024749999999997</v>
      </c>
    </row>
    <row r="16" spans="1:10">
      <c r="A16" s="7" t="str">
        <f>HYPERLINK("https://tdot-ixmultiasset.biprod.cloud/#/asset/inventory/nbibridges/17022", "79I02400029")</f>
        <v>79I02400029</v>
      </c>
      <c r="B16" s="8" t="s">
        <v>9</v>
      </c>
      <c r="C16" s="8" t="s">
        <v>10</v>
      </c>
      <c r="D16" s="8" t="s">
        <v>139</v>
      </c>
      <c r="E16" s="9">
        <v>1.41</v>
      </c>
      <c r="F16" s="8" t="s">
        <v>157</v>
      </c>
      <c r="G16" s="8" t="s">
        <v>13</v>
      </c>
      <c r="H16" s="10">
        <v>35.1313055555555</v>
      </c>
      <c r="I16" s="10">
        <v>-90.024194444444404</v>
      </c>
    </row>
    <row r="17" spans="1:9">
      <c r="A17" s="7" t="str">
        <f>HYPERLINK("https://tdot-ixmultiasset.biprod.cloud/#/asset/inventory/nbibridges/17043", "79I02400030")</f>
        <v>79I02400030</v>
      </c>
      <c r="B17" s="8" t="s">
        <v>9</v>
      </c>
      <c r="C17" s="8" t="s">
        <v>10</v>
      </c>
      <c r="D17" s="8" t="s">
        <v>139</v>
      </c>
      <c r="E17" s="9">
        <v>1.41</v>
      </c>
      <c r="F17" s="8" t="s">
        <v>158</v>
      </c>
      <c r="G17" s="8" t="s">
        <v>13</v>
      </c>
      <c r="H17" s="10">
        <v>35.130555555555503</v>
      </c>
      <c r="I17" s="10">
        <v>-90.0238333333333</v>
      </c>
    </row>
    <row r="18" spans="1:9">
      <c r="A18" s="7" t="str">
        <f>HYPERLINK("https://tdot-ixmultiasset.biprod.cloud/#/asset/inventory/nbibridges/17064", "79I02400033")</f>
        <v>79I02400033</v>
      </c>
      <c r="B18" s="8" t="s">
        <v>9</v>
      </c>
      <c r="C18" s="8" t="s">
        <v>10</v>
      </c>
      <c r="D18" s="8" t="s">
        <v>139</v>
      </c>
      <c r="E18" s="9">
        <v>1.68</v>
      </c>
      <c r="F18" s="8" t="s">
        <v>159</v>
      </c>
      <c r="G18" s="8" t="s">
        <v>13</v>
      </c>
      <c r="H18" s="10">
        <v>35.1269722222222</v>
      </c>
      <c r="I18" s="10">
        <v>-90.024111111111097</v>
      </c>
    </row>
    <row r="19" spans="1:9">
      <c r="A19" s="7" t="str">
        <f>HYPERLINK("https://tdot-ixmultiasset.biprod.cloud/#/asset/inventory/nbibridges/17083", "79I02400034")</f>
        <v>79I02400034</v>
      </c>
      <c r="B19" s="8" t="s">
        <v>9</v>
      </c>
      <c r="C19" s="8" t="s">
        <v>10</v>
      </c>
      <c r="D19" s="8" t="s">
        <v>139</v>
      </c>
      <c r="E19" s="9">
        <v>1.68</v>
      </c>
      <c r="F19" s="8" t="s">
        <v>160</v>
      </c>
      <c r="G19" s="8" t="s">
        <v>13</v>
      </c>
      <c r="H19" s="10">
        <v>35.126944444444398</v>
      </c>
      <c r="I19" s="10">
        <v>-90.023944444444396</v>
      </c>
    </row>
    <row r="20" spans="1:9">
      <c r="A20" s="7" t="str">
        <f>HYPERLINK("https://tdot-ixmultiasset.biprod.cloud/#/asset/inventory/nbibridges/17101", "79I02400035")</f>
        <v>79I02400035</v>
      </c>
      <c r="B20" s="8" t="s">
        <v>9</v>
      </c>
      <c r="C20" s="8" t="s">
        <v>10</v>
      </c>
      <c r="D20" s="8" t="s">
        <v>139</v>
      </c>
      <c r="E20" s="9">
        <v>1.8</v>
      </c>
      <c r="F20" s="8" t="s">
        <v>161</v>
      </c>
      <c r="G20" s="8" t="s">
        <v>13</v>
      </c>
      <c r="H20" s="10">
        <v>35.125305555555499</v>
      </c>
      <c r="I20" s="10">
        <v>-90.024805555555503</v>
      </c>
    </row>
    <row r="21" spans="1:9">
      <c r="A21" s="7" t="str">
        <f>HYPERLINK("https://tdot-ixmultiasset.biprod.cloud/#/asset/inventory/nbibridges/17127", "79I02400036")</f>
        <v>79I02400036</v>
      </c>
      <c r="B21" s="8" t="s">
        <v>9</v>
      </c>
      <c r="C21" s="8" t="s">
        <v>10</v>
      </c>
      <c r="D21" s="8" t="s">
        <v>139</v>
      </c>
      <c r="E21" s="9">
        <v>1.8</v>
      </c>
      <c r="F21" s="8" t="s">
        <v>162</v>
      </c>
      <c r="G21" s="8" t="s">
        <v>13</v>
      </c>
      <c r="H21" s="10">
        <v>35.125083333333301</v>
      </c>
      <c r="I21" s="10">
        <v>-90.024638888888802</v>
      </c>
    </row>
    <row r="22" spans="1:9">
      <c r="A22" s="7" t="str">
        <f>HYPERLINK("https://tdot-ixmultiasset.biprod.cloud/#/asset/inventory/nbibridges/17148", "79I02400037")</f>
        <v>79I02400037</v>
      </c>
      <c r="B22" s="8" t="s">
        <v>9</v>
      </c>
      <c r="C22" s="8" t="s">
        <v>10</v>
      </c>
      <c r="D22" s="8" t="s">
        <v>139</v>
      </c>
      <c r="E22" s="9">
        <v>2.2200000000000002</v>
      </c>
      <c r="F22" s="8" t="s">
        <v>163</v>
      </c>
      <c r="G22" s="8" t="s">
        <v>13</v>
      </c>
      <c r="H22" s="10">
        <v>35.119333333333302</v>
      </c>
      <c r="I22" s="10">
        <v>-90.0263611111111</v>
      </c>
    </row>
    <row r="23" spans="1:9">
      <c r="A23" s="7" t="str">
        <f>HYPERLINK("https://tdot-ixmultiasset.biprod.cloud/#/asset/inventory/nbibridges/17168", "79I02400038")</f>
        <v>79I02400038</v>
      </c>
      <c r="B23" s="8" t="s">
        <v>9</v>
      </c>
      <c r="C23" s="8" t="s">
        <v>10</v>
      </c>
      <c r="D23" s="8" t="s">
        <v>139</v>
      </c>
      <c r="E23" s="9">
        <v>2.2200000000000002</v>
      </c>
      <c r="F23" s="8" t="s">
        <v>164</v>
      </c>
      <c r="G23" s="8" t="s">
        <v>13</v>
      </c>
      <c r="H23" s="10">
        <v>35.119333333333302</v>
      </c>
      <c r="I23" s="10">
        <v>-90.025805555555493</v>
      </c>
    </row>
    <row r="24" spans="1:9">
      <c r="A24" s="7" t="str">
        <f>HYPERLINK("https://tdot-ixmultiasset.biprod.cloud/#/asset/inventory/nbibridges/17189", "79I02400039")</f>
        <v>79I02400039</v>
      </c>
      <c r="B24" s="8" t="s">
        <v>9</v>
      </c>
      <c r="C24" s="8" t="s">
        <v>10</v>
      </c>
      <c r="D24" s="8" t="s">
        <v>139</v>
      </c>
      <c r="E24" s="9">
        <v>2.5</v>
      </c>
      <c r="F24" s="8" t="s">
        <v>165</v>
      </c>
      <c r="G24" s="8" t="s">
        <v>13</v>
      </c>
      <c r="H24" s="10">
        <v>35.115388888888802</v>
      </c>
      <c r="I24" s="10">
        <v>-90.028277777777703</v>
      </c>
    </row>
    <row r="25" spans="1:9">
      <c r="A25" s="7" t="str">
        <f>HYPERLINK("https://tdot-ixmultiasset.biprod.cloud/#/asset/inventory/nbibridges/17208", "79I02400041")</f>
        <v>79I02400041</v>
      </c>
      <c r="B25" s="8" t="s">
        <v>9</v>
      </c>
      <c r="C25" s="8" t="s">
        <v>10</v>
      </c>
      <c r="D25" s="8" t="s">
        <v>139</v>
      </c>
      <c r="E25" s="9">
        <v>2.63</v>
      </c>
      <c r="F25" s="8" t="s">
        <v>166</v>
      </c>
      <c r="G25" s="8" t="s">
        <v>13</v>
      </c>
      <c r="H25" s="10">
        <v>35.111804999999997</v>
      </c>
      <c r="I25" s="10">
        <v>-90.028619000000006</v>
      </c>
    </row>
    <row r="26" spans="1:9">
      <c r="A26" s="7" t="str">
        <f>HYPERLINK("https://tdot-ixmultiasset.biprod.cloud/#/asset/inventory/nbibridges/17263", "79I02400044")</f>
        <v>79I02400044</v>
      </c>
      <c r="B26" s="8" t="s">
        <v>9</v>
      </c>
      <c r="C26" s="8" t="s">
        <v>10</v>
      </c>
      <c r="D26" s="8" t="s">
        <v>139</v>
      </c>
      <c r="E26" s="9">
        <v>2.9</v>
      </c>
      <c r="F26" s="8" t="s">
        <v>167</v>
      </c>
      <c r="G26" s="8" t="s">
        <v>13</v>
      </c>
      <c r="H26" s="10">
        <v>35.109638888888803</v>
      </c>
      <c r="I26" s="10">
        <v>-90.029444444444394</v>
      </c>
    </row>
    <row r="27" spans="1:9">
      <c r="A27" s="7" t="str">
        <f>HYPERLINK("https://tdot-ixmultiasset.biprod.cloud/#/asset/inventory/nbibridges/17238", "79I02400043")</f>
        <v>79I02400043</v>
      </c>
      <c r="B27" s="8" t="s">
        <v>9</v>
      </c>
      <c r="C27" s="8" t="s">
        <v>10</v>
      </c>
      <c r="D27" s="8" t="s">
        <v>139</v>
      </c>
      <c r="E27" s="9">
        <v>2.91</v>
      </c>
      <c r="F27" s="8" t="s">
        <v>168</v>
      </c>
      <c r="G27" s="8" t="s">
        <v>13</v>
      </c>
      <c r="H27" s="10">
        <v>35.109631999999998</v>
      </c>
      <c r="I27" s="10">
        <v>-90.029472999999996</v>
      </c>
    </row>
    <row r="28" spans="1:9">
      <c r="A28" s="7" t="str">
        <f>HYPERLINK("https://tdot-ixmultiasset.biprod.cloud/#/asset/inventory/nbibridges/17282", "79I02400045")</f>
        <v>79I02400045</v>
      </c>
      <c r="B28" s="8" t="s">
        <v>9</v>
      </c>
      <c r="C28" s="8" t="s">
        <v>10</v>
      </c>
      <c r="D28" s="8" t="s">
        <v>139</v>
      </c>
      <c r="E28" s="9">
        <v>3.09</v>
      </c>
      <c r="F28" s="8" t="s">
        <v>169</v>
      </c>
      <c r="G28" s="8" t="s">
        <v>13</v>
      </c>
      <c r="H28" s="10">
        <v>35.107250000000001</v>
      </c>
      <c r="I28" s="10">
        <v>-90.029444444444394</v>
      </c>
    </row>
    <row r="29" spans="1:9">
      <c r="A29" s="7" t="str">
        <f>HYPERLINK("https://tdot-ixmultiasset.biprod.cloud/#/asset/inventory/nbibridges/17299", "79I02400046")</f>
        <v>79I02400046</v>
      </c>
      <c r="B29" s="8" t="s">
        <v>9</v>
      </c>
      <c r="C29" s="8" t="s">
        <v>10</v>
      </c>
      <c r="D29" s="8" t="s">
        <v>139</v>
      </c>
      <c r="E29" s="9">
        <v>3.09</v>
      </c>
      <c r="F29" s="8" t="s">
        <v>170</v>
      </c>
      <c r="G29" s="8" t="s">
        <v>13</v>
      </c>
      <c r="H29" s="10">
        <v>35.107194444444403</v>
      </c>
      <c r="I29" s="10">
        <v>-90.029166666666598</v>
      </c>
    </row>
    <row r="30" spans="1:9">
      <c r="A30" s="7" t="str">
        <f>HYPERLINK("https://tdot-ixmultiasset.biprod.cloud/#/asset/inventory/nbibridges/17317", "79I02400047")</f>
        <v>79I02400047</v>
      </c>
      <c r="B30" s="8" t="s">
        <v>9</v>
      </c>
      <c r="C30" s="8" t="s">
        <v>10</v>
      </c>
      <c r="D30" s="8" t="s">
        <v>139</v>
      </c>
      <c r="E30" s="9">
        <v>3.12</v>
      </c>
      <c r="F30" s="8" t="s">
        <v>171</v>
      </c>
      <c r="G30" s="8" t="s">
        <v>13</v>
      </c>
      <c r="H30" s="10">
        <v>35.106444444444399</v>
      </c>
      <c r="I30" s="10">
        <v>-90.029416666666606</v>
      </c>
    </row>
    <row r="31" spans="1:9">
      <c r="A31" s="7" t="str">
        <f>HYPERLINK("https://tdot-ixmultiasset.biprod.cloud/#/asset/inventory/nbibridges/17334", "79I02400048")</f>
        <v>79I02400048</v>
      </c>
      <c r="B31" s="8" t="s">
        <v>9</v>
      </c>
      <c r="C31" s="8" t="s">
        <v>10</v>
      </c>
      <c r="D31" s="8" t="s">
        <v>139</v>
      </c>
      <c r="E31" s="9">
        <v>3.12</v>
      </c>
      <c r="F31" s="8" t="s">
        <v>171</v>
      </c>
      <c r="G31" s="8" t="s">
        <v>13</v>
      </c>
      <c r="H31" s="10">
        <v>35.106749999999998</v>
      </c>
      <c r="I31" s="10">
        <v>-90.0291944444444</v>
      </c>
    </row>
    <row r="32" spans="1:9">
      <c r="A32" s="7" t="str">
        <f>HYPERLINK("https://tdot-ixmultiasset.biprod.cloud/#/asset/inventory/nbibridges/17351", "79I02400049")</f>
        <v>79I02400049</v>
      </c>
      <c r="B32" s="8" t="s">
        <v>9</v>
      </c>
      <c r="C32" s="8" t="s">
        <v>10</v>
      </c>
      <c r="D32" s="8" t="s">
        <v>139</v>
      </c>
      <c r="E32" s="9">
        <v>3.37</v>
      </c>
      <c r="F32" s="8" t="s">
        <v>172</v>
      </c>
      <c r="G32" s="8" t="s">
        <v>13</v>
      </c>
      <c r="H32" s="10">
        <v>35.106749999999998</v>
      </c>
      <c r="I32" s="10">
        <v>-90.0291944444444</v>
      </c>
    </row>
    <row r="33" spans="1:10">
      <c r="A33" s="7" t="str">
        <f>HYPERLINK("https://tdot-ixmultiasset.biprod.cloud/#/asset/inventory/nbibridges/17360", "79I02400051")</f>
        <v>79I02400051</v>
      </c>
      <c r="B33" s="8" t="s">
        <v>9</v>
      </c>
      <c r="C33" s="8" t="s">
        <v>10</v>
      </c>
      <c r="D33" s="8" t="s">
        <v>139</v>
      </c>
      <c r="E33" s="9">
        <v>3.52</v>
      </c>
      <c r="F33" s="8" t="s">
        <v>173</v>
      </c>
      <c r="G33" s="8" t="s">
        <v>13</v>
      </c>
      <c r="H33" s="10">
        <v>35.100794999999998</v>
      </c>
      <c r="I33" s="10">
        <v>-90.029326999999995</v>
      </c>
    </row>
    <row r="34" spans="1:10">
      <c r="A34" s="7" t="str">
        <f>HYPERLINK("https://tdot-ixmultiasset.biprod.cloud/#/asset/inventory/nbibridges/16309", "79I02400053")</f>
        <v>79I02400053</v>
      </c>
      <c r="B34" s="8" t="s">
        <v>9</v>
      </c>
      <c r="C34" s="8" t="s">
        <v>10</v>
      </c>
      <c r="D34" s="8" t="s">
        <v>139</v>
      </c>
      <c r="E34" s="9">
        <v>4.01</v>
      </c>
      <c r="F34" s="8" t="s">
        <v>174</v>
      </c>
      <c r="G34" s="8" t="s">
        <v>13</v>
      </c>
      <c r="H34" s="10">
        <v>35.094305555555501</v>
      </c>
      <c r="I34" s="10">
        <v>-90.026416666666606</v>
      </c>
    </row>
    <row r="35" spans="1:10">
      <c r="A35" s="7" t="str">
        <f>HYPERLINK("https://tdot-ixmultiasset.biprod.cloud/#/asset/inventory/nbibridges/16326", "79I02400054")</f>
        <v>79I02400054</v>
      </c>
      <c r="B35" s="8" t="s">
        <v>9</v>
      </c>
      <c r="C35" s="8" t="s">
        <v>10</v>
      </c>
      <c r="D35" s="8" t="s">
        <v>139</v>
      </c>
      <c r="E35" s="9">
        <v>4.01</v>
      </c>
      <c r="F35" s="8" t="s">
        <v>175</v>
      </c>
      <c r="G35" s="8" t="s">
        <v>13</v>
      </c>
      <c r="H35" s="10">
        <v>35.094305555555501</v>
      </c>
      <c r="I35" s="10">
        <v>-90.0261944444444</v>
      </c>
    </row>
    <row r="36" spans="1:10">
      <c r="A36" s="7" t="str">
        <f>HYPERLINK("https://tdot-ixmultiasset.biprod.cloud/#/asset/inventory/nbibridges/16346", "79I02400055")</f>
        <v>79I02400055</v>
      </c>
      <c r="B36" s="8" t="s">
        <v>9</v>
      </c>
      <c r="C36" s="8" t="s">
        <v>10</v>
      </c>
      <c r="D36" s="8" t="s">
        <v>139</v>
      </c>
      <c r="E36" s="9">
        <v>4.2699999999999996</v>
      </c>
      <c r="F36" s="8" t="s">
        <v>106</v>
      </c>
      <c r="G36" s="8" t="s">
        <v>13</v>
      </c>
      <c r="H36" s="10">
        <v>35.0906666666666</v>
      </c>
      <c r="I36" s="10">
        <v>-90.025694444444397</v>
      </c>
    </row>
    <row r="37" spans="1:10">
      <c r="A37" s="7" t="str">
        <f>HYPERLINK("https://tdot-ixmultiasset.biprod.cloud/#/asset/inventory/nbibridges/16363", "79I02400056")</f>
        <v>79I02400056</v>
      </c>
      <c r="B37" s="8" t="s">
        <v>9</v>
      </c>
      <c r="C37" s="8" t="s">
        <v>10</v>
      </c>
      <c r="D37" s="8" t="s">
        <v>139</v>
      </c>
      <c r="E37" s="9">
        <v>4.2699999999999996</v>
      </c>
      <c r="F37" s="8" t="s">
        <v>106</v>
      </c>
      <c r="G37" s="8" t="s">
        <v>13</v>
      </c>
      <c r="H37" s="10">
        <v>35.0906666666666</v>
      </c>
      <c r="I37" s="10">
        <v>-90.025527777777697</v>
      </c>
    </row>
    <row r="38" spans="1:10">
      <c r="A38" s="7" t="str">
        <f>HYPERLINK("https://tdot-ixmultiasset.biprod.cloud/#/asset/inventory/nbibridges/16382", "79I02400057")</f>
        <v>79I02400057</v>
      </c>
      <c r="B38" s="8" t="s">
        <v>9</v>
      </c>
      <c r="C38" s="8" t="s">
        <v>10</v>
      </c>
      <c r="D38" s="8" t="s">
        <v>139</v>
      </c>
      <c r="E38" s="9">
        <v>4.42</v>
      </c>
      <c r="F38" s="8" t="s">
        <v>109</v>
      </c>
      <c r="G38" s="8" t="s">
        <v>13</v>
      </c>
      <c r="H38" s="10">
        <v>35.086624</v>
      </c>
      <c r="I38" s="10">
        <v>-90.025700999999998</v>
      </c>
    </row>
    <row r="39" spans="1:10">
      <c r="A39" s="7" t="str">
        <f>HYPERLINK("https://tdot-ixmultiasset.biprod.cloud/#/asset/inventory/nbibridges/16392", "79I02400061")</f>
        <v>79I02400061</v>
      </c>
      <c r="B39" s="8" t="s">
        <v>9</v>
      </c>
      <c r="C39" s="8" t="s">
        <v>10</v>
      </c>
      <c r="D39" s="8" t="s">
        <v>139</v>
      </c>
      <c r="E39" s="9">
        <v>4.76</v>
      </c>
      <c r="F39" s="8" t="s">
        <v>176</v>
      </c>
      <c r="G39" s="8" t="s">
        <v>13</v>
      </c>
      <c r="H39" s="10">
        <v>35.083416666666601</v>
      </c>
      <c r="I39" s="10">
        <v>-90.025972222222194</v>
      </c>
    </row>
    <row r="40" spans="1:10">
      <c r="A40" s="7" t="str">
        <f>HYPERLINK("https://tdot-ixmultiasset.biprod.cloud/#/asset/inventory/nbibridges/16413", "79I02400063")</f>
        <v>79I02400063</v>
      </c>
      <c r="B40" s="8" t="s">
        <v>9</v>
      </c>
      <c r="C40" s="8" t="s">
        <v>10</v>
      </c>
      <c r="D40" s="8" t="s">
        <v>139</v>
      </c>
      <c r="E40" s="9">
        <v>5.08</v>
      </c>
      <c r="F40" s="8" t="s">
        <v>177</v>
      </c>
      <c r="G40" s="8" t="s">
        <v>13</v>
      </c>
      <c r="H40" s="10">
        <v>35.078611111111101</v>
      </c>
      <c r="I40" s="10">
        <v>-90.026111111111106</v>
      </c>
    </row>
    <row r="41" spans="1:10">
      <c r="A41" s="7" t="str">
        <f>HYPERLINK("https://tdot-ixmultiasset.biprod.cloud/#/asset/inventory/nbibridges/16428", "79I02400065")</f>
        <v>79I02400065</v>
      </c>
      <c r="B41" s="8" t="s">
        <v>9</v>
      </c>
      <c r="C41" s="8" t="s">
        <v>10</v>
      </c>
      <c r="D41" s="8" t="s">
        <v>139</v>
      </c>
      <c r="E41" s="9">
        <v>5.2</v>
      </c>
      <c r="F41" s="8" t="s">
        <v>104</v>
      </c>
      <c r="G41" s="8" t="s">
        <v>13</v>
      </c>
      <c r="H41" s="10">
        <v>35.076472222222201</v>
      </c>
      <c r="I41" s="10">
        <v>-90.026944444444396</v>
      </c>
    </row>
    <row r="42" spans="1:10">
      <c r="A42" s="7" t="str">
        <f>HYPERLINK("https://tdot-ixmultiasset.biprod.cloud/#/asset/inventory/nbibridges/16442", "79I02400066")</f>
        <v>79I02400066</v>
      </c>
      <c r="B42" s="8" t="s">
        <v>9</v>
      </c>
      <c r="C42" s="8" t="s">
        <v>10</v>
      </c>
      <c r="D42" s="8" t="s">
        <v>139</v>
      </c>
      <c r="E42" s="9">
        <v>5.2</v>
      </c>
      <c r="F42" s="8" t="s">
        <v>104</v>
      </c>
      <c r="G42" s="8" t="s">
        <v>13</v>
      </c>
      <c r="H42" s="10">
        <v>35.077277777777702</v>
      </c>
      <c r="I42" s="10">
        <v>-90.025638888888807</v>
      </c>
    </row>
    <row r="43" spans="1:10">
      <c r="A43" s="7" t="str">
        <f>HYPERLINK("https://tdot-ixmultiasset.biprod.cloud/#/asset/inventory/nbibridges/16450", "79I02400067")</f>
        <v>79I02400067</v>
      </c>
      <c r="B43" s="8" t="s">
        <v>9</v>
      </c>
      <c r="C43" s="8" t="s">
        <v>10</v>
      </c>
      <c r="D43" s="8" t="s">
        <v>139</v>
      </c>
      <c r="E43" s="9">
        <v>5.34</v>
      </c>
      <c r="F43" s="8" t="s">
        <v>178</v>
      </c>
      <c r="G43" s="8" t="s">
        <v>13</v>
      </c>
      <c r="H43" s="10">
        <v>35.0752777777777</v>
      </c>
      <c r="I43" s="10">
        <v>-90.027361111111105</v>
      </c>
    </row>
    <row r="44" spans="1:10">
      <c r="A44" s="7" t="str">
        <f>HYPERLINK("https://tdot-ixmultiasset.biprod.cloud/#/asset/inventory/nbibridges/17269", "79I00550038")</f>
        <v>79I00550038</v>
      </c>
      <c r="B44" s="8" t="s">
        <v>9</v>
      </c>
      <c r="C44" s="8" t="s">
        <v>10</v>
      </c>
      <c r="D44" s="8" t="s">
        <v>139</v>
      </c>
      <c r="E44" s="9">
        <v>5.48</v>
      </c>
      <c r="F44" s="8" t="s">
        <v>179</v>
      </c>
      <c r="G44" s="8" t="s">
        <v>13</v>
      </c>
      <c r="H44" s="10">
        <v>35.073194444444397</v>
      </c>
      <c r="I44" s="10">
        <v>-90.028111111111102</v>
      </c>
    </row>
    <row r="45" spans="1:10">
      <c r="A45" s="12" t="str">
        <f>HYPERLINK("https://tdot-ixmultiasset.biprod.cloud/#/asset/inventory/nbibridges/16468", "79I02400071")</f>
        <v>79I02400071</v>
      </c>
      <c r="B45" s="13" t="s">
        <v>9</v>
      </c>
      <c r="C45" s="13" t="s">
        <v>10</v>
      </c>
      <c r="D45" s="13" t="s">
        <v>139</v>
      </c>
      <c r="E45" s="14">
        <v>6.51</v>
      </c>
      <c r="F45" s="13" t="s">
        <v>180</v>
      </c>
      <c r="G45" s="13" t="s">
        <v>13</v>
      </c>
      <c r="H45" s="15">
        <v>35.072586000000001</v>
      </c>
      <c r="I45" s="15">
        <v>-90.010279999999995</v>
      </c>
      <c r="J45" t="s">
        <v>181</v>
      </c>
    </row>
    <row r="46" spans="1:10">
      <c r="A46" s="12" t="str">
        <f>HYPERLINK("https://tdot-ixmultiasset.biprod.cloud/#/asset/inventory/nbibridges/16486", "79I02400073")</f>
        <v>79I02400073</v>
      </c>
      <c r="B46" s="13" t="s">
        <v>9</v>
      </c>
      <c r="C46" s="13" t="s">
        <v>10</v>
      </c>
      <c r="D46" s="13" t="s">
        <v>139</v>
      </c>
      <c r="E46" s="14">
        <v>6.52</v>
      </c>
      <c r="F46" s="13" t="s">
        <v>182</v>
      </c>
      <c r="G46" s="13" t="s">
        <v>13</v>
      </c>
      <c r="H46" s="15">
        <v>35.072555555555503</v>
      </c>
      <c r="I46" s="15">
        <v>-90.009361111111104</v>
      </c>
      <c r="J46" t="s">
        <v>183</v>
      </c>
    </row>
    <row r="47" spans="1:10">
      <c r="A47" s="7" t="str">
        <f>HYPERLINK("https://tdot-ixmultiasset.biprod.cloud/#/asset/inventory/nbibridges/16509", "79I02400075")</f>
        <v>79I02400075</v>
      </c>
      <c r="B47" s="8" t="s">
        <v>9</v>
      </c>
      <c r="C47" s="8" t="s">
        <v>10</v>
      </c>
      <c r="D47" s="8" t="s">
        <v>139</v>
      </c>
      <c r="E47" s="9">
        <v>6.62</v>
      </c>
      <c r="F47" s="8" t="s">
        <v>184</v>
      </c>
      <c r="G47" s="8" t="s">
        <v>13</v>
      </c>
      <c r="H47" s="10">
        <v>35.0729166666666</v>
      </c>
      <c r="I47" s="10">
        <v>-90.007472222222205</v>
      </c>
    </row>
    <row r="48" spans="1:10">
      <c r="A48" s="7" t="str">
        <f>HYPERLINK("https://tdot-ixmultiasset.biprod.cloud/#/asset/inventory/nbibridges/16533", "79I02400077")</f>
        <v>79I02400077</v>
      </c>
      <c r="B48" s="8" t="s">
        <v>9</v>
      </c>
      <c r="C48" s="8" t="s">
        <v>10</v>
      </c>
      <c r="D48" s="8" t="s">
        <v>139</v>
      </c>
      <c r="E48" s="9">
        <v>7.83</v>
      </c>
      <c r="F48" s="8" t="s">
        <v>101</v>
      </c>
      <c r="G48" s="8" t="s">
        <v>13</v>
      </c>
      <c r="H48" s="10">
        <v>35.073416666666603</v>
      </c>
      <c r="I48" s="10">
        <v>-89.986611111111102</v>
      </c>
    </row>
    <row r="49" spans="1:10">
      <c r="A49" s="7" t="str">
        <f>HYPERLINK("https://tdot-ixmultiasset.biprod.cloud/#/asset/inventory/nbibridges/16556", "79I02400079")</f>
        <v>79I02400079</v>
      </c>
      <c r="B49" s="8" t="s">
        <v>9</v>
      </c>
      <c r="C49" s="8" t="s">
        <v>10</v>
      </c>
      <c r="D49" s="8" t="s">
        <v>139</v>
      </c>
      <c r="E49" s="9">
        <v>7.88</v>
      </c>
      <c r="F49" s="8" t="s">
        <v>185</v>
      </c>
      <c r="G49" s="8" t="s">
        <v>13</v>
      </c>
      <c r="H49" s="10">
        <v>35.076111111111103</v>
      </c>
      <c r="I49" s="10">
        <v>-89.985749999999996</v>
      </c>
    </row>
    <row r="50" spans="1:10">
      <c r="A50" s="7" t="str">
        <f>HYPERLINK("https://tdot-ixmultiasset.biprod.cloud/#/asset/inventory/nbibridges/16579", "79I02400080")</f>
        <v>79I02400080</v>
      </c>
      <c r="B50" s="8" t="s">
        <v>9</v>
      </c>
      <c r="C50" s="8" t="s">
        <v>10</v>
      </c>
      <c r="D50" s="8" t="s">
        <v>139</v>
      </c>
      <c r="E50" s="9">
        <v>7.88</v>
      </c>
      <c r="F50" s="8" t="s">
        <v>186</v>
      </c>
      <c r="G50" s="8" t="s">
        <v>13</v>
      </c>
      <c r="H50" s="10">
        <v>35.076888888888803</v>
      </c>
      <c r="I50" s="10">
        <v>-89.985666666666603</v>
      </c>
    </row>
    <row r="51" spans="1:10">
      <c r="A51" s="7" t="str">
        <f>HYPERLINK("https://tdot-ixmultiasset.biprod.cloud/#/asset/inventory/nbibridges/17019", "79I02400127")</f>
        <v>79I02400127</v>
      </c>
      <c r="B51" s="8" t="s">
        <v>9</v>
      </c>
      <c r="C51" s="8" t="s">
        <v>10</v>
      </c>
      <c r="D51" s="8" t="s">
        <v>139</v>
      </c>
      <c r="E51" s="9">
        <v>7.92</v>
      </c>
      <c r="F51" s="8" t="s">
        <v>187</v>
      </c>
      <c r="G51" s="8" t="s">
        <v>13</v>
      </c>
      <c r="H51" s="10">
        <v>35.070833333333297</v>
      </c>
      <c r="I51" s="10">
        <v>-89.987027777777698</v>
      </c>
    </row>
    <row r="52" spans="1:10">
      <c r="A52" s="7" t="str">
        <f>HYPERLINK("https://tdot-ixmultiasset.biprod.cloud/#/asset/inventory/nbibridges/16604", "79I02400083")</f>
        <v>79I02400083</v>
      </c>
      <c r="B52" s="8" t="s">
        <v>9</v>
      </c>
      <c r="C52" s="8" t="s">
        <v>10</v>
      </c>
      <c r="D52" s="8" t="s">
        <v>139</v>
      </c>
      <c r="E52" s="9">
        <v>8</v>
      </c>
      <c r="F52" s="8" t="s">
        <v>188</v>
      </c>
      <c r="G52" s="8" t="s">
        <v>13</v>
      </c>
      <c r="H52" s="10">
        <v>35.076027777777703</v>
      </c>
      <c r="I52" s="10">
        <v>-89.983888888888799</v>
      </c>
    </row>
    <row r="53" spans="1:10">
      <c r="A53" s="7" t="str">
        <f>HYPERLINK("https://tdot-ixmultiasset.biprod.cloud/#/asset/inventory/nbibridges/16627", "79I02400085")</f>
        <v>79I02400085</v>
      </c>
      <c r="B53" s="8" t="s">
        <v>9</v>
      </c>
      <c r="C53" s="8" t="s">
        <v>10</v>
      </c>
      <c r="D53" s="8" t="s">
        <v>139</v>
      </c>
      <c r="E53" s="9">
        <v>9.25</v>
      </c>
      <c r="F53" s="8" t="s">
        <v>189</v>
      </c>
      <c r="G53" s="8" t="s">
        <v>13</v>
      </c>
      <c r="H53" s="10">
        <v>35.077972222222201</v>
      </c>
      <c r="I53" s="10">
        <v>-89.961888888888893</v>
      </c>
    </row>
    <row r="54" spans="1:10">
      <c r="A54" s="7" t="str">
        <f>HYPERLINK("https://tdot-ixmultiasset.biprod.cloud/#/asset/inventory/nbibridges/16645", "79I02400086")</f>
        <v>79I02400086</v>
      </c>
      <c r="B54" s="8" t="s">
        <v>9</v>
      </c>
      <c r="C54" s="8" t="s">
        <v>10</v>
      </c>
      <c r="D54" s="8" t="s">
        <v>139</v>
      </c>
      <c r="E54" s="9">
        <v>9.25</v>
      </c>
      <c r="F54" s="8" t="s">
        <v>190</v>
      </c>
      <c r="G54" s="8" t="s">
        <v>13</v>
      </c>
      <c r="H54" s="10">
        <v>35.078194444444399</v>
      </c>
      <c r="I54" s="10">
        <v>-89.962194444444407</v>
      </c>
    </row>
    <row r="55" spans="1:10">
      <c r="A55" s="7" t="str">
        <f>HYPERLINK("https://tdot-ixmultiasset.biprod.cloud/#/asset/inventory/nbibridges/16662", "79I02400087")</f>
        <v>79I02400087</v>
      </c>
      <c r="B55" s="8" t="s">
        <v>9</v>
      </c>
      <c r="C55" s="8" t="s">
        <v>10</v>
      </c>
      <c r="D55" s="8" t="s">
        <v>139</v>
      </c>
      <c r="E55" s="9">
        <v>9.56</v>
      </c>
      <c r="F55" s="8" t="s">
        <v>191</v>
      </c>
      <c r="G55" s="8" t="s">
        <v>13</v>
      </c>
      <c r="H55" s="10">
        <v>35.078722222222197</v>
      </c>
      <c r="I55" s="10">
        <v>-89.956083333333297</v>
      </c>
    </row>
    <row r="56" spans="1:10">
      <c r="A56" s="7" t="str">
        <f>HYPERLINK("https://tdot-ixmultiasset.biprod.cloud/#/asset/inventory/nbibridges/16672", "79I02400089")</f>
        <v>79I02400089</v>
      </c>
      <c r="B56" s="8" t="s">
        <v>9</v>
      </c>
      <c r="C56" s="8" t="s">
        <v>10</v>
      </c>
      <c r="D56" s="8" t="s">
        <v>139</v>
      </c>
      <c r="E56" s="9">
        <v>9.58</v>
      </c>
      <c r="F56" s="8" t="s">
        <v>192</v>
      </c>
      <c r="G56" s="8" t="s">
        <v>13</v>
      </c>
      <c r="H56" s="10">
        <v>35.079444444444398</v>
      </c>
      <c r="I56" s="10">
        <v>-89.956583333333299</v>
      </c>
    </row>
    <row r="57" spans="1:10">
      <c r="A57" s="7" t="str">
        <f>HYPERLINK("https://tdot-ixmultiasset.biprod.cloud/#/asset/inventory/nbibridges/16685", "79I02400090")</f>
        <v>79I02400090</v>
      </c>
      <c r="B57" s="8" t="s">
        <v>9</v>
      </c>
      <c r="C57" s="8" t="s">
        <v>10</v>
      </c>
      <c r="D57" s="8" t="s">
        <v>139</v>
      </c>
      <c r="E57" s="9">
        <v>9.58</v>
      </c>
      <c r="F57" s="8" t="s">
        <v>192</v>
      </c>
      <c r="G57" s="8" t="s">
        <v>13</v>
      </c>
      <c r="H57" s="10">
        <v>35.080027777777701</v>
      </c>
      <c r="I57" s="10">
        <v>-89.956805555555505</v>
      </c>
    </row>
    <row r="58" spans="1:10">
      <c r="A58" s="7" t="str">
        <f>HYPERLINK("https://tdot-ixmultiasset.biprod.cloud/#/asset/inventory/nbibridges/17038", "79I02400130")</f>
        <v>79I02400130</v>
      </c>
      <c r="B58" s="8" t="s">
        <v>9</v>
      </c>
      <c r="C58" s="8" t="s">
        <v>10</v>
      </c>
      <c r="D58" s="8" t="s">
        <v>139</v>
      </c>
      <c r="E58" s="9">
        <v>9.59</v>
      </c>
      <c r="F58" s="8" t="s">
        <v>193</v>
      </c>
      <c r="G58" s="8" t="s">
        <v>13</v>
      </c>
      <c r="H58" s="10">
        <v>35.0808055555555</v>
      </c>
      <c r="I58" s="10">
        <v>-89.957138888888807</v>
      </c>
    </row>
    <row r="59" spans="1:10">
      <c r="A59" s="7" t="str">
        <f>HYPERLINK("https://tdot-ixmultiasset.biprod.cloud/#/asset/inventory/nbibridges/16773", "79I02400097")</f>
        <v>79I02400097</v>
      </c>
      <c r="B59" s="8" t="s">
        <v>9</v>
      </c>
      <c r="C59" s="8" t="s">
        <v>10</v>
      </c>
      <c r="D59" s="8" t="s">
        <v>139</v>
      </c>
      <c r="E59" s="9">
        <v>10.64</v>
      </c>
      <c r="F59" s="8" t="s">
        <v>194</v>
      </c>
      <c r="G59" s="8" t="s">
        <v>13</v>
      </c>
      <c r="H59" s="10">
        <v>35.080861111111098</v>
      </c>
      <c r="I59" s="10">
        <v>-89.938555555555496</v>
      </c>
    </row>
    <row r="60" spans="1:10">
      <c r="A60" s="7" t="str">
        <f>HYPERLINK("https://tdot-ixmultiasset.biprod.cloud/#/asset/inventory/nbibridges/16823", "79I02400101")</f>
        <v>79I02400101</v>
      </c>
      <c r="B60" s="8" t="s">
        <v>9</v>
      </c>
      <c r="C60" s="8" t="s">
        <v>10</v>
      </c>
      <c r="D60" s="8" t="s">
        <v>139</v>
      </c>
      <c r="E60" s="9">
        <v>12.43</v>
      </c>
      <c r="F60" s="8" t="s">
        <v>195</v>
      </c>
      <c r="G60" s="8" t="s">
        <v>13</v>
      </c>
      <c r="H60" s="10">
        <v>35.078222222222202</v>
      </c>
      <c r="I60" s="10">
        <v>-89.906833333333296</v>
      </c>
    </row>
    <row r="61" spans="1:10">
      <c r="A61" s="7" t="str">
        <f>HYPERLINK("https://tdot-ixmultiasset.biprod.cloud/#/asset/inventory/nbibridges/16835", "79I02400103")</f>
        <v>79I02400103</v>
      </c>
      <c r="B61" s="8" t="s">
        <v>9</v>
      </c>
      <c r="C61" s="8" t="s">
        <v>10</v>
      </c>
      <c r="D61" s="8" t="s">
        <v>139</v>
      </c>
      <c r="E61" s="9">
        <v>13.31</v>
      </c>
      <c r="F61" s="8" t="s">
        <v>196</v>
      </c>
      <c r="G61" s="8" t="s">
        <v>13</v>
      </c>
      <c r="H61" s="10">
        <v>35.083277777777703</v>
      </c>
      <c r="I61" s="10">
        <v>-89.892499999999998</v>
      </c>
    </row>
    <row r="62" spans="1:10">
      <c r="A62" s="7" t="str">
        <f>HYPERLINK("https://tdot-ixmultiasset.biprod.cloud/#/asset/inventory/nbibridges/17003", "79I02400125")</f>
        <v>79I02400125</v>
      </c>
      <c r="B62" s="8" t="s">
        <v>9</v>
      </c>
      <c r="C62" s="8" t="s">
        <v>10</v>
      </c>
      <c r="D62" s="8" t="s">
        <v>139</v>
      </c>
      <c r="E62" s="9">
        <v>13.86</v>
      </c>
      <c r="F62" s="8" t="s">
        <v>197</v>
      </c>
      <c r="G62" s="8" t="s">
        <v>13</v>
      </c>
      <c r="H62" s="10">
        <v>35.083888888888801</v>
      </c>
      <c r="I62" s="10">
        <v>-89.882638888888806</v>
      </c>
    </row>
    <row r="63" spans="1:10">
      <c r="A63" s="12" t="str">
        <f>HYPERLINK("https://tdot-ixmultiasset.biprod.cloud/#/asset/inventory/nbibridges/17050", "79I02400131")</f>
        <v>79I02400131</v>
      </c>
      <c r="B63" s="13" t="s">
        <v>9</v>
      </c>
      <c r="C63" s="13" t="s">
        <v>10</v>
      </c>
      <c r="D63" s="13" t="s">
        <v>139</v>
      </c>
      <c r="E63" s="14">
        <v>14.18</v>
      </c>
      <c r="F63" s="13" t="s">
        <v>198</v>
      </c>
      <c r="G63" s="13" t="s">
        <v>13</v>
      </c>
      <c r="H63" s="15">
        <v>35.084388888888803</v>
      </c>
      <c r="I63" s="15">
        <v>-89.877555555555503</v>
      </c>
      <c r="J63" t="s">
        <v>199</v>
      </c>
    </row>
    <row r="64" spans="1:10">
      <c r="A64" s="7" t="str">
        <f>HYPERLINK("https://tdot-ixmultiasset.biprod.cloud/#/asset/inventory/nbibridges/16858", "79I02400105")</f>
        <v>79I02400105</v>
      </c>
      <c r="B64" s="8" t="s">
        <v>9</v>
      </c>
      <c r="C64" s="8" t="s">
        <v>10</v>
      </c>
      <c r="D64" s="8" t="s">
        <v>139</v>
      </c>
      <c r="E64" s="9">
        <v>14.72</v>
      </c>
      <c r="F64" s="8" t="s">
        <v>200</v>
      </c>
      <c r="G64" s="8" t="s">
        <v>13</v>
      </c>
      <c r="H64" s="10">
        <v>35.089345999999999</v>
      </c>
      <c r="I64" s="10">
        <v>-89.871690000000001</v>
      </c>
    </row>
    <row r="65" spans="1:9">
      <c r="A65" s="7" t="str">
        <f>HYPERLINK("https://tdot-ixmultiasset.biprod.cloud/#/asset/inventory/nbibridges/16873", "79I02400107")</f>
        <v>79I02400107</v>
      </c>
      <c r="B65" s="8" t="s">
        <v>9</v>
      </c>
      <c r="C65" s="8" t="s">
        <v>10</v>
      </c>
      <c r="D65" s="8" t="s">
        <v>139</v>
      </c>
      <c r="E65" s="9">
        <v>15.43</v>
      </c>
      <c r="F65" s="8" t="s">
        <v>201</v>
      </c>
      <c r="G65" s="8" t="s">
        <v>13</v>
      </c>
      <c r="H65" s="10">
        <v>35.099653000000004</v>
      </c>
      <c r="I65" s="10">
        <v>-89.870627999999996</v>
      </c>
    </row>
    <row r="66" spans="1:9">
      <c r="A66" s="7" t="str">
        <f>HYPERLINK("https://tdot-ixmultiasset.biprod.cloud/#/asset/inventory/nbibridges/20859", "79I02400109")</f>
        <v>79I02400109</v>
      </c>
      <c r="B66" s="8" t="s">
        <v>9</v>
      </c>
      <c r="C66" s="8" t="s">
        <v>10</v>
      </c>
      <c r="D66" s="8" t="s">
        <v>139</v>
      </c>
      <c r="E66" s="9">
        <v>15.45</v>
      </c>
      <c r="F66" s="8" t="s">
        <v>202</v>
      </c>
      <c r="G66" s="8" t="s">
        <v>13</v>
      </c>
      <c r="H66" s="10">
        <v>35.099998999999997</v>
      </c>
      <c r="I66" s="10">
        <v>-89.869560000000007</v>
      </c>
    </row>
    <row r="67" spans="1:9">
      <c r="A67" s="7" t="str">
        <f>HYPERLINK("https://tdot-ixmultiasset.biprod.cloud/#/asset/inventory/nbibridges/16922", "79I02400115")</f>
        <v>79I02400115</v>
      </c>
      <c r="B67" s="8" t="s">
        <v>9</v>
      </c>
      <c r="C67" s="8" t="s">
        <v>10</v>
      </c>
      <c r="D67" s="8" t="s">
        <v>139</v>
      </c>
      <c r="E67" s="9">
        <v>17.07</v>
      </c>
      <c r="F67" s="8" t="s">
        <v>203</v>
      </c>
      <c r="G67" s="8" t="s">
        <v>13</v>
      </c>
      <c r="H67" s="10">
        <v>35.123351</v>
      </c>
      <c r="I67" s="10">
        <v>-89.868927999999997</v>
      </c>
    </row>
    <row r="68" spans="1:9">
      <c r="A68" s="7" t="str">
        <f>HYPERLINK("https://tdot-ixmultiasset.biprod.cloud/#/asset/inventory/nbibridges/17100", "79I02400137")</f>
        <v>79I02400137</v>
      </c>
      <c r="B68" s="8" t="s">
        <v>9</v>
      </c>
      <c r="C68" s="8" t="s">
        <v>10</v>
      </c>
      <c r="D68" s="8" t="s">
        <v>139</v>
      </c>
      <c r="E68" s="9">
        <v>18.63</v>
      </c>
      <c r="F68" s="8" t="s">
        <v>24</v>
      </c>
      <c r="G68" s="8" t="s">
        <v>13</v>
      </c>
      <c r="H68" s="10">
        <v>35.144444444444403</v>
      </c>
      <c r="I68" s="10">
        <v>-89.873916666666602</v>
      </c>
    </row>
    <row r="69" spans="1:9">
      <c r="A69" s="7" t="str">
        <f>HYPERLINK("https://tdot-ixmultiasset.biprod.cloud/#/asset/inventory/nbibridges/16963", "79I02400119")</f>
        <v>79I02400119</v>
      </c>
      <c r="B69" s="8" t="s">
        <v>9</v>
      </c>
      <c r="C69" s="8" t="s">
        <v>10</v>
      </c>
      <c r="D69" s="8" t="s">
        <v>139</v>
      </c>
      <c r="E69" s="9">
        <v>19.18</v>
      </c>
      <c r="F69" s="8" t="s">
        <v>204</v>
      </c>
      <c r="G69" s="8" t="s">
        <v>13</v>
      </c>
      <c r="H69" s="10">
        <v>35.149811111111099</v>
      </c>
      <c r="I69" s="10">
        <v>-89.880913888888799</v>
      </c>
    </row>
    <row r="70" spans="1:9">
      <c r="A70" s="7" t="str">
        <f>HYPERLINK("https://tdot-ixmultiasset.biprod.cloud/#/asset/inventory/nbibridges/17079", "79I02400136")</f>
        <v>79I02400136</v>
      </c>
      <c r="B70" s="8" t="s">
        <v>9</v>
      </c>
      <c r="C70" s="8" t="s">
        <v>10</v>
      </c>
      <c r="D70" s="8" t="s">
        <v>139</v>
      </c>
      <c r="E70" s="9">
        <v>19.190000000000001</v>
      </c>
      <c r="F70" s="8" t="s">
        <v>205</v>
      </c>
      <c r="G70" s="8" t="s">
        <v>13</v>
      </c>
      <c r="H70" s="10">
        <v>35.149616666666603</v>
      </c>
      <c r="I70" s="10">
        <v>-89.882099999999994</v>
      </c>
    </row>
    <row r="71" spans="1:9">
      <c r="A71" s="7" t="str">
        <f>HYPERLINK("https://tdot-ixmultiasset.biprod.cloud/#/asset/inventory/nbibridges/16980", "79I02400120")</f>
        <v>79I02400120</v>
      </c>
      <c r="B71" s="8" t="s">
        <v>9</v>
      </c>
      <c r="C71" s="8" t="s">
        <v>10</v>
      </c>
      <c r="D71" s="8" t="s">
        <v>139</v>
      </c>
      <c r="E71" s="9">
        <v>19.2</v>
      </c>
      <c r="F71" s="8" t="s">
        <v>204</v>
      </c>
      <c r="G71" s="8" t="s">
        <v>13</v>
      </c>
      <c r="H71" s="10">
        <v>35.149673</v>
      </c>
      <c r="I71" s="10">
        <v>-89.882482999999993</v>
      </c>
    </row>
    <row r="72" spans="1:9">
      <c r="A72" s="7" t="str">
        <f>HYPERLINK("https://tdot-ixmultiasset.biprod.cloud/#/asset/inventory/nbibridges/16289", "79I00400101")</f>
        <v>79I00400101</v>
      </c>
      <c r="B72" s="8" t="s">
        <v>9</v>
      </c>
      <c r="C72" s="8" t="s">
        <v>10</v>
      </c>
      <c r="D72" s="8" t="s">
        <v>139</v>
      </c>
      <c r="E72" s="9">
        <v>19.41</v>
      </c>
      <c r="F72" s="8" t="s">
        <v>206</v>
      </c>
      <c r="G72" s="8" t="s">
        <v>13</v>
      </c>
      <c r="H72" s="10">
        <v>35.151499999999999</v>
      </c>
      <c r="I72" s="10">
        <v>-89.885249999999999</v>
      </c>
    </row>
    <row r="73" spans="1:9">
      <c r="A73" s="7" t="str">
        <f>HYPERLINK("https://tdot-ixmultiasset.biprod.cloud/#/asset/inventory/nbibridges/16312", "79I00400102")</f>
        <v>79I00400102</v>
      </c>
      <c r="B73" s="8" t="s">
        <v>9</v>
      </c>
      <c r="C73" s="8" t="s">
        <v>10</v>
      </c>
      <c r="D73" s="8" t="s">
        <v>139</v>
      </c>
      <c r="E73" s="9">
        <v>19.41</v>
      </c>
      <c r="F73" s="8" t="s">
        <v>207</v>
      </c>
      <c r="G73" s="8" t="s">
        <v>13</v>
      </c>
      <c r="H73" s="10">
        <v>35.152611111111099</v>
      </c>
      <c r="I73" s="10">
        <v>-89.884</v>
      </c>
    </row>
    <row r="74" spans="1:9">
      <c r="A74" s="7" t="str">
        <f>HYPERLINK("https://tdot-ixmultiasset.biprod.cloud/#/asset/inventory/nbibridges/16883", "79I00400162")</f>
        <v>79I00400162</v>
      </c>
      <c r="B74" s="8" t="s">
        <v>9</v>
      </c>
      <c r="C74" s="8" t="s">
        <v>10</v>
      </c>
      <c r="D74" s="8" t="s">
        <v>139</v>
      </c>
      <c r="E74" s="9">
        <v>19.48</v>
      </c>
      <c r="F74" s="8" t="s">
        <v>208</v>
      </c>
      <c r="G74" s="8" t="s">
        <v>13</v>
      </c>
      <c r="H74" s="10">
        <v>35.149616666666603</v>
      </c>
      <c r="I74" s="10">
        <v>-89.882099999999994</v>
      </c>
    </row>
    <row r="75" spans="1:9">
      <c r="A75" s="7" t="str">
        <f>HYPERLINK("https://tdot-ixmultiasset.biprod.cloud/#/asset/inventory/nbibridges/16275", "79I00400099")</f>
        <v>79I00400099</v>
      </c>
      <c r="B75" s="8" t="s">
        <v>9</v>
      </c>
      <c r="C75" s="8" t="s">
        <v>10</v>
      </c>
      <c r="D75" s="8" t="s">
        <v>139</v>
      </c>
      <c r="E75" s="9">
        <v>19.54</v>
      </c>
      <c r="F75" s="8" t="s">
        <v>209</v>
      </c>
      <c r="G75" s="8" t="s">
        <v>13</v>
      </c>
      <c r="H75" s="10">
        <v>35.152527777777699</v>
      </c>
      <c r="I75" s="10">
        <v>-89.886861111111102</v>
      </c>
    </row>
    <row r="76" spans="1:9">
      <c r="A76" s="7" t="str">
        <f>HYPERLINK("https://tdot-ixmultiasset.biprod.cloud/#/asset/inventory/nbibridges/16246", "79I00400097")</f>
        <v>79I00400097</v>
      </c>
      <c r="B76" s="8" t="s">
        <v>9</v>
      </c>
      <c r="C76" s="8" t="s">
        <v>10</v>
      </c>
      <c r="D76" s="8" t="s">
        <v>139</v>
      </c>
      <c r="E76" s="9">
        <v>19.59</v>
      </c>
      <c r="F76" s="8" t="s">
        <v>210</v>
      </c>
      <c r="G76" s="8" t="s">
        <v>13</v>
      </c>
      <c r="H76" s="10">
        <v>35.152527777777699</v>
      </c>
      <c r="I76" s="10">
        <v>-89.887416666666596</v>
      </c>
    </row>
    <row r="77" spans="1:9">
      <c r="A77" s="7" t="str">
        <f>HYPERLINK("https://tdot-ixmultiasset.biprod.cloud/#/asset/inventory/nbibridges/16259", "79I00400098")</f>
        <v>79I00400098</v>
      </c>
      <c r="B77" s="8" t="s">
        <v>9</v>
      </c>
      <c r="C77" s="8" t="s">
        <v>10</v>
      </c>
      <c r="D77" s="8" t="s">
        <v>139</v>
      </c>
      <c r="E77" s="9">
        <v>19.59</v>
      </c>
      <c r="F77" s="8" t="s">
        <v>210</v>
      </c>
      <c r="G77" s="8" t="s">
        <v>13</v>
      </c>
      <c r="H77" s="10">
        <v>35.153388888888799</v>
      </c>
      <c r="I77" s="10">
        <v>-89.886250000000004</v>
      </c>
    </row>
    <row r="78" spans="1:9">
      <c r="A78" s="7" t="str">
        <f>HYPERLINK("https://tdot-ixmultiasset.biprod.cloud/#/asset/inventory/nbibridges/16937", "79I00400168")</f>
        <v>79I00400168</v>
      </c>
      <c r="B78" s="8" t="s">
        <v>9</v>
      </c>
      <c r="C78" s="8" t="s">
        <v>10</v>
      </c>
      <c r="D78" s="8" t="s">
        <v>139</v>
      </c>
      <c r="E78" s="9">
        <v>19.645</v>
      </c>
      <c r="F78" s="8" t="s">
        <v>211</v>
      </c>
      <c r="G78" s="8" t="s">
        <v>13</v>
      </c>
      <c r="H78" s="10">
        <v>35.154133333333299</v>
      </c>
      <c r="I78" s="10">
        <v>-89.887816666666595</v>
      </c>
    </row>
    <row r="79" spans="1:9">
      <c r="A79" s="7" t="str">
        <f>HYPERLINK("https://tdot-ixmultiasset.biprod.cloud/#/asset/inventory/nbibridges/16912", "79I00400167")</f>
        <v>79I00400167</v>
      </c>
      <c r="B79" s="8" t="s">
        <v>9</v>
      </c>
      <c r="C79" s="8" t="s">
        <v>10</v>
      </c>
      <c r="D79" s="8" t="s">
        <v>139</v>
      </c>
      <c r="E79" s="9">
        <v>19.649999999999999</v>
      </c>
      <c r="F79" s="8" t="s">
        <v>212</v>
      </c>
      <c r="G79" s="8" t="s">
        <v>13</v>
      </c>
      <c r="H79" s="10">
        <v>35.153666666666602</v>
      </c>
      <c r="I79" s="10">
        <v>-89.888300000000001</v>
      </c>
    </row>
    <row r="80" spans="1:9">
      <c r="A80" s="7" t="str">
        <f>HYPERLINK("https://tdot-ixmultiasset.biprod.cloud/#/asset/inventory/nbibridges/17144", "79I00400095")</f>
        <v>79I00400095</v>
      </c>
      <c r="B80" s="8" t="s">
        <v>9</v>
      </c>
      <c r="C80" s="8" t="s">
        <v>10</v>
      </c>
      <c r="D80" s="8" t="s">
        <v>139</v>
      </c>
      <c r="E80" s="9">
        <v>19.649999999999999</v>
      </c>
      <c r="F80" s="8" t="s">
        <v>213</v>
      </c>
      <c r="G80" s="8" t="s">
        <v>13</v>
      </c>
      <c r="H80" s="10">
        <v>35.153611111111097</v>
      </c>
      <c r="I80" s="10">
        <v>-89.8884166666666</v>
      </c>
    </row>
    <row r="81" spans="1:10">
      <c r="A81" s="7" t="str">
        <f>HYPERLINK("https://tdot-ixmultiasset.biprod.cloud/#/asset/inventory/nbibridges/17160", "79I00400096")</f>
        <v>79I00400096</v>
      </c>
      <c r="B81" s="8" t="s">
        <v>9</v>
      </c>
      <c r="C81" s="8" t="s">
        <v>10</v>
      </c>
      <c r="D81" s="8" t="s">
        <v>139</v>
      </c>
      <c r="E81" s="9">
        <v>19.649999999999999</v>
      </c>
      <c r="F81" s="8" t="s">
        <v>214</v>
      </c>
      <c r="G81" s="8" t="s">
        <v>13</v>
      </c>
      <c r="H81" s="10">
        <v>35.1541944444444</v>
      </c>
      <c r="I81" s="10">
        <v>-89.887805555555502</v>
      </c>
    </row>
    <row r="82" spans="1:10">
      <c r="A82" s="7" t="str">
        <f>HYPERLINK("https://tdot-ixmultiasset.biprod.cloud/#/asset/inventory/nbibridges/16800", "79I00550109")</f>
        <v>79I00550109</v>
      </c>
      <c r="B82" s="8" t="s">
        <v>9</v>
      </c>
      <c r="C82" s="8" t="s">
        <v>10</v>
      </c>
      <c r="D82" s="8" t="s">
        <v>215</v>
      </c>
      <c r="E82" s="9">
        <v>5.28</v>
      </c>
      <c r="F82" s="8" t="s">
        <v>216</v>
      </c>
      <c r="G82" s="8" t="s">
        <v>13</v>
      </c>
      <c r="H82" s="10">
        <v>35.071111111111101</v>
      </c>
      <c r="I82" s="10">
        <v>-90.021111111111097</v>
      </c>
    </row>
    <row r="83" spans="1:10">
      <c r="A83" s="7" t="str">
        <f>HYPERLINK("https://tdot-ixmultiasset.biprod.cloud/#/asset/inventory/nbibridges/16862", "79I02400015")</f>
        <v>79I02400015</v>
      </c>
      <c r="B83" s="8" t="s">
        <v>9</v>
      </c>
      <c r="C83" s="8" t="s">
        <v>10</v>
      </c>
      <c r="D83" s="8" t="s">
        <v>215</v>
      </c>
      <c r="E83" s="9">
        <v>10.06</v>
      </c>
      <c r="F83" s="8" t="s">
        <v>217</v>
      </c>
      <c r="G83" s="8" t="s">
        <v>13</v>
      </c>
      <c r="H83" s="10">
        <v>35.0043333333333</v>
      </c>
      <c r="I83" s="10">
        <v>-90.023555555555504</v>
      </c>
    </row>
    <row r="84" spans="1:10">
      <c r="A84" s="7" t="str">
        <f>HYPERLINK("https://tdot-ixmultiasset.biprod.cloud/#/asset/inventory/nbibridges/16695", "79I02400093")</f>
        <v>79I02400093</v>
      </c>
      <c r="B84" s="8" t="s">
        <v>9</v>
      </c>
      <c r="C84" s="8" t="s">
        <v>10</v>
      </c>
      <c r="D84" s="8" t="s">
        <v>218</v>
      </c>
      <c r="E84" s="9">
        <v>7.39</v>
      </c>
      <c r="F84" s="8" t="s">
        <v>219</v>
      </c>
      <c r="G84" s="8" t="s">
        <v>13</v>
      </c>
      <c r="H84" s="10">
        <v>35.080753000000001</v>
      </c>
      <c r="I84" s="10">
        <v>-89.953031999999993</v>
      </c>
    </row>
    <row r="85" spans="1:10">
      <c r="A85" s="7" t="str">
        <f>HYPERLINK("https://tdot-ixmultiasset.biprod.cloud/#/asset/inventory/nbibridges/16717", "79I02400095")</f>
        <v>79I02400095</v>
      </c>
      <c r="B85" s="8" t="s">
        <v>9</v>
      </c>
      <c r="C85" s="8" t="s">
        <v>10</v>
      </c>
      <c r="D85" s="8" t="s">
        <v>218</v>
      </c>
      <c r="E85" s="9">
        <v>7.4</v>
      </c>
      <c r="F85" s="8" t="s">
        <v>220</v>
      </c>
      <c r="G85" s="8" t="s">
        <v>13</v>
      </c>
      <c r="H85" s="10">
        <v>35.080055555555496</v>
      </c>
      <c r="I85" s="10">
        <v>-89.955027777777701</v>
      </c>
    </row>
    <row r="86" spans="1:10">
      <c r="A86" s="7" t="str">
        <f>HYPERLINK("https://tdot-ixmultiasset.biprod.cloud/#/asset/inventory/nbibridges/16743", "79I02400096")</f>
        <v>79I02400096</v>
      </c>
      <c r="B86" s="8" t="s">
        <v>9</v>
      </c>
      <c r="C86" s="8" t="s">
        <v>10</v>
      </c>
      <c r="D86" s="8" t="s">
        <v>218</v>
      </c>
      <c r="E86" s="9">
        <v>7.49</v>
      </c>
      <c r="F86" s="8" t="s">
        <v>221</v>
      </c>
      <c r="G86" s="8" t="s">
        <v>13</v>
      </c>
      <c r="H86" s="10">
        <v>35.081000000000003</v>
      </c>
      <c r="I86" s="10">
        <v>-89.956249999999997</v>
      </c>
    </row>
    <row r="87" spans="1:10">
      <c r="A87" s="7" t="str">
        <f>HYPERLINK("https://tdot-ixmultiasset.biprod.cloud/#/asset/inventory/nbibridges/16941", "79I02400117")</f>
        <v>79I02400117</v>
      </c>
      <c r="B87" s="8" t="s">
        <v>9</v>
      </c>
      <c r="C87" s="8" t="s">
        <v>10</v>
      </c>
      <c r="D87" s="8" t="s">
        <v>222</v>
      </c>
      <c r="E87" s="9">
        <v>8.8000000000000007</v>
      </c>
      <c r="F87" s="8" t="s">
        <v>223</v>
      </c>
      <c r="G87" s="8" t="s">
        <v>13</v>
      </c>
      <c r="H87" s="10">
        <v>35.130888888888798</v>
      </c>
      <c r="I87" s="10">
        <v>-89.868138888888794</v>
      </c>
    </row>
    <row r="88" spans="1:10">
      <c r="A88" s="7" t="str">
        <f>HYPERLINK("https://tdot-ixmultiasset.biprod.cloud/#/asset/inventory/nbibridges/16893", "79I02400111")</f>
        <v>79I02400111</v>
      </c>
      <c r="B88" s="8" t="s">
        <v>9</v>
      </c>
      <c r="C88" s="8" t="s">
        <v>10</v>
      </c>
      <c r="D88" s="8" t="s">
        <v>224</v>
      </c>
      <c r="E88" s="9">
        <v>8.18</v>
      </c>
      <c r="F88" s="8" t="s">
        <v>225</v>
      </c>
      <c r="G88" s="8" t="s">
        <v>13</v>
      </c>
      <c r="H88" s="10">
        <v>35.101861999999997</v>
      </c>
      <c r="I88" s="10">
        <v>-89.870461000000006</v>
      </c>
    </row>
    <row r="89" spans="1:10">
      <c r="A89" s="7" t="str">
        <f>HYPERLINK("https://tdot-ixmultiasset.biprod.cloud/#/asset/inventory/nbibridges/16907", "79I02400112")</f>
        <v>79I02400112</v>
      </c>
      <c r="B89" s="8" t="s">
        <v>9</v>
      </c>
      <c r="C89" s="8" t="s">
        <v>10</v>
      </c>
      <c r="D89" s="8" t="s">
        <v>224</v>
      </c>
      <c r="E89" s="9">
        <v>8.09</v>
      </c>
      <c r="F89" s="8" t="s">
        <v>226</v>
      </c>
      <c r="G89" s="8" t="s">
        <v>13</v>
      </c>
      <c r="H89" s="10">
        <v>35.104163999999997</v>
      </c>
      <c r="I89" s="10">
        <v>-89.870682000000002</v>
      </c>
    </row>
    <row r="90" spans="1:10">
      <c r="A90" s="7" t="str">
        <f>HYPERLINK("https://tdot-ixmultiasset.biprod.cloud/#/asset/inventory/nbibridges/16790", "79I02400099")</f>
        <v>79I02400099</v>
      </c>
      <c r="B90" s="8" t="s">
        <v>9</v>
      </c>
      <c r="C90" s="8" t="s">
        <v>10</v>
      </c>
      <c r="D90" s="8" t="s">
        <v>227</v>
      </c>
      <c r="E90" s="9">
        <v>5.99</v>
      </c>
      <c r="F90" s="8" t="s">
        <v>228</v>
      </c>
      <c r="G90" s="8" t="s">
        <v>13</v>
      </c>
      <c r="H90" s="10">
        <v>35.079638888888802</v>
      </c>
      <c r="I90" s="10">
        <v>-89.931111111111093</v>
      </c>
    </row>
    <row r="91" spans="1:10">
      <c r="A91" s="12" t="str">
        <f>HYPERLINK("https://tdot-ixmultiasset.biprod.cloud/#/asset/inventory/nbibridges/16986", "79I02400123")</f>
        <v>79I02400123</v>
      </c>
      <c r="B91" s="13" t="s">
        <v>9</v>
      </c>
      <c r="C91" s="13" t="s">
        <v>10</v>
      </c>
      <c r="D91" s="13" t="s">
        <v>229</v>
      </c>
      <c r="E91" s="14">
        <v>0.09</v>
      </c>
      <c r="F91" s="13" t="s">
        <v>230</v>
      </c>
      <c r="G91" s="13" t="s">
        <v>13</v>
      </c>
      <c r="H91" s="15">
        <v>35.084138888888802</v>
      </c>
      <c r="I91" s="15">
        <v>-89.879083333333298</v>
      </c>
      <c r="J91" t="s">
        <v>199</v>
      </c>
    </row>
    <row r="92" spans="1:10">
      <c r="A92" s="7" t="str">
        <f>HYPERLINK("https://tdot-ixmultiasset.biprod.cloud/#/asset/inventory/nbibridges/17062", "79I02400133")</f>
        <v>79I02400133</v>
      </c>
      <c r="B92" s="8" t="s">
        <v>9</v>
      </c>
      <c r="C92" s="8" t="s">
        <v>10</v>
      </c>
      <c r="D92" s="8" t="s">
        <v>229</v>
      </c>
      <c r="E92" s="9">
        <v>0.28000000000000003</v>
      </c>
      <c r="F92" s="8" t="s">
        <v>231</v>
      </c>
      <c r="G92" s="8" t="s">
        <v>13</v>
      </c>
      <c r="H92" s="10">
        <v>35.083027777777701</v>
      </c>
      <c r="I92" s="10">
        <v>-89.877916666666593</v>
      </c>
    </row>
    <row r="93" spans="1:10">
      <c r="A93" s="16" t="str">
        <f>HYPERLINK("https://tdot-ixmultiasset.biprod.cloud/#/asset/inventory/nbibridges/16821", "79SR0040033")</f>
        <v>79SR0040033</v>
      </c>
      <c r="B93" s="13" t="s">
        <v>9</v>
      </c>
      <c r="C93" s="17" t="s">
        <v>10</v>
      </c>
      <c r="D93" s="17" t="s">
        <v>218</v>
      </c>
      <c r="E93" s="18">
        <v>12.67</v>
      </c>
      <c r="F93" s="17" t="s">
        <v>232</v>
      </c>
      <c r="G93" s="17" t="s">
        <v>13</v>
      </c>
      <c r="H93" s="19">
        <v>35.130527777777701</v>
      </c>
      <c r="I93" s="19">
        <v>-90.023611111111094</v>
      </c>
      <c r="J93" t="s">
        <v>233</v>
      </c>
    </row>
  </sheetData>
  <autoFilter ref="A1:I1" xr:uid="{B1CF4589-9271-4E94-81C8-806B72A34ED9}">
    <sortState xmlns:xlrd2="http://schemas.microsoft.com/office/spreadsheetml/2017/richdata2" ref="A2:I92">
      <sortCondition ref="D1"/>
    </sortState>
  </autoFilter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E76B-D637-45C0-8E78-86702178C62F}">
  <dimension ref="A1:I30"/>
  <sheetViews>
    <sheetView tabSelected="1" workbookViewId="0">
      <selection activeCell="K17" sqref="K17"/>
    </sheetView>
  </sheetViews>
  <sheetFormatPr defaultRowHeight="15"/>
  <cols>
    <col min="1" max="1" width="19.28515625" bestFit="1" customWidth="1"/>
    <col min="2" max="2" width="12" bestFit="1" customWidth="1"/>
    <col min="3" max="3" width="12.140625" bestFit="1" customWidth="1"/>
    <col min="4" max="4" width="15.5703125" bestFit="1" customWidth="1"/>
    <col min="5" max="5" width="20.85546875" bestFit="1" customWidth="1"/>
    <col min="6" max="6" width="29.7109375" bestFit="1" customWidth="1"/>
    <col min="7" max="7" width="34.42578125" bestFit="1" customWidth="1"/>
    <col min="8" max="8" width="14.140625" bestFit="1" customWidth="1"/>
    <col min="9" max="9" width="15.85546875" bestFit="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7" t="str">
        <f>HYPERLINK("https://tdot-ixmultiasset.biprod.cloud/#/asset/inventory/nbibridges/17130", "79I02690005")</f>
        <v>79I02690005</v>
      </c>
      <c r="B2" s="8" t="s">
        <v>9</v>
      </c>
      <c r="C2" s="8" t="s">
        <v>10</v>
      </c>
      <c r="D2" s="8" t="s">
        <v>234</v>
      </c>
      <c r="E2" s="9">
        <v>0.02</v>
      </c>
      <c r="F2" s="8" t="s">
        <v>24</v>
      </c>
      <c r="G2" s="8" t="s">
        <v>13</v>
      </c>
      <c r="H2" s="10">
        <v>35.06935</v>
      </c>
      <c r="I2" s="10">
        <v>-89.641733333333306</v>
      </c>
    </row>
    <row r="3" spans="1:9">
      <c r="A3" s="7" t="str">
        <f>HYPERLINK("https://tdot-ixmultiasset.biprod.cloud/#/asset/inventory/nbibridges/17141", "79I02690007")</f>
        <v>79I02690007</v>
      </c>
      <c r="B3" s="8" t="s">
        <v>9</v>
      </c>
      <c r="C3" s="8" t="s">
        <v>10</v>
      </c>
      <c r="D3" s="8" t="s">
        <v>234</v>
      </c>
      <c r="E3" s="9">
        <v>0.6</v>
      </c>
      <c r="F3" s="8" t="s">
        <v>58</v>
      </c>
      <c r="G3" s="8" t="s">
        <v>13</v>
      </c>
      <c r="H3" s="10">
        <v>35.075316666666602</v>
      </c>
      <c r="I3" s="10">
        <v>-89.6491166666666</v>
      </c>
    </row>
    <row r="4" spans="1:9">
      <c r="A4" s="7" t="str">
        <f>HYPERLINK("https://tdot-ixmultiasset.biprod.cloud/#/asset/inventory/nbibridges/17159", "79I02690008")</f>
        <v>79I02690008</v>
      </c>
      <c r="B4" s="8" t="s">
        <v>9</v>
      </c>
      <c r="C4" s="8" t="s">
        <v>10</v>
      </c>
      <c r="D4" s="8" t="s">
        <v>234</v>
      </c>
      <c r="E4" s="9">
        <v>0.6</v>
      </c>
      <c r="F4" s="8" t="s">
        <v>58</v>
      </c>
      <c r="G4" s="8" t="s">
        <v>13</v>
      </c>
      <c r="H4" s="10">
        <v>35.075119000000001</v>
      </c>
      <c r="I4" s="10">
        <v>-89.649287999999999</v>
      </c>
    </row>
    <row r="5" spans="1:9">
      <c r="A5" s="7" t="str">
        <f>HYPERLINK("https://tdot-ixmultiasset.biprod.cloud/#/asset/inventory/nbibridges/17387", "79I02690019")</f>
        <v>79I02690019</v>
      </c>
      <c r="B5" s="8" t="s">
        <v>9</v>
      </c>
      <c r="C5" s="8" t="s">
        <v>10</v>
      </c>
      <c r="D5" s="8" t="s">
        <v>234</v>
      </c>
      <c r="E5" s="9">
        <v>0.67</v>
      </c>
      <c r="F5" s="8" t="s">
        <v>235</v>
      </c>
      <c r="G5" s="8" t="s">
        <v>13</v>
      </c>
      <c r="H5" s="10">
        <v>35.011433333333301</v>
      </c>
      <c r="I5" s="10">
        <v>-89.643816666666595</v>
      </c>
    </row>
    <row r="6" spans="1:9">
      <c r="A6" s="7" t="str">
        <f>HYPERLINK("https://tdot-ixmultiasset.biprod.cloud/#/asset/inventory/nbibridges/17514", "79I02690020")</f>
        <v>79I02690020</v>
      </c>
      <c r="B6" s="8" t="s">
        <v>9</v>
      </c>
      <c r="C6" s="8" t="s">
        <v>10</v>
      </c>
      <c r="D6" s="8" t="s">
        <v>234</v>
      </c>
      <c r="E6" s="9">
        <v>0.67</v>
      </c>
      <c r="F6" s="8" t="s">
        <v>235</v>
      </c>
      <c r="G6" s="8" t="s">
        <v>13</v>
      </c>
      <c r="H6" s="10">
        <v>35.011883333333301</v>
      </c>
      <c r="I6" s="10">
        <v>-89.644116666666605</v>
      </c>
    </row>
    <row r="7" spans="1:9">
      <c r="A7" s="7" t="str">
        <f>HYPERLINK("https://tdot-ixmultiasset.biprod.cloud/#/asset/inventory/nbibridges/17658", "79I02690021")</f>
        <v>79I02690021</v>
      </c>
      <c r="B7" s="8" t="s">
        <v>9</v>
      </c>
      <c r="C7" s="8" t="s">
        <v>10</v>
      </c>
      <c r="D7" s="8" t="s">
        <v>234</v>
      </c>
      <c r="E7" s="9">
        <v>1.28</v>
      </c>
      <c r="F7" s="8" t="s">
        <v>236</v>
      </c>
      <c r="G7" s="8" t="s">
        <v>13</v>
      </c>
      <c r="H7" s="10">
        <v>35.020283333333303</v>
      </c>
      <c r="I7" s="10">
        <v>-89.643466666666598</v>
      </c>
    </row>
    <row r="8" spans="1:9">
      <c r="A8" s="7" t="str">
        <f>HYPERLINK("https://tdot-ixmultiasset.biprod.cloud/#/asset/inventory/nbibridges/17768", "79I02690022")</f>
        <v>79I02690022</v>
      </c>
      <c r="B8" s="8" t="s">
        <v>9</v>
      </c>
      <c r="C8" s="8" t="s">
        <v>10</v>
      </c>
      <c r="D8" s="8" t="s">
        <v>234</v>
      </c>
      <c r="E8" s="9">
        <v>1.28</v>
      </c>
      <c r="F8" s="8" t="s">
        <v>236</v>
      </c>
      <c r="G8" s="8" t="s">
        <v>13</v>
      </c>
      <c r="H8" s="10">
        <v>35.020333333333298</v>
      </c>
      <c r="I8" s="10">
        <v>-89.643749999999997</v>
      </c>
    </row>
    <row r="9" spans="1:9">
      <c r="A9" s="7" t="str">
        <f>HYPERLINK("https://tdot-ixmultiasset.biprod.cloud/#/asset/inventory/nbibridges/17174", "79I02690009")</f>
        <v>79I02690009</v>
      </c>
      <c r="B9" s="8" t="s">
        <v>9</v>
      </c>
      <c r="C9" s="8" t="s">
        <v>10</v>
      </c>
      <c r="D9" s="8" t="s">
        <v>234</v>
      </c>
      <c r="E9" s="9">
        <v>1.33</v>
      </c>
      <c r="F9" s="8" t="s">
        <v>237</v>
      </c>
      <c r="G9" s="8" t="s">
        <v>13</v>
      </c>
      <c r="H9" s="10">
        <v>35.0854833333333</v>
      </c>
      <c r="I9" s="10">
        <v>-89.649733333333302</v>
      </c>
    </row>
    <row r="10" spans="1:9">
      <c r="A10" s="7" t="str">
        <f>HYPERLINK("https://tdot-ixmultiasset.biprod.cloud/#/asset/inventory/nbibridges/17190", "79I02690010")</f>
        <v>79I02690010</v>
      </c>
      <c r="B10" s="8" t="s">
        <v>9</v>
      </c>
      <c r="C10" s="8" t="s">
        <v>10</v>
      </c>
      <c r="D10" s="8" t="s">
        <v>234</v>
      </c>
      <c r="E10" s="9">
        <v>1.33</v>
      </c>
      <c r="F10" s="8" t="s">
        <v>237</v>
      </c>
      <c r="G10" s="8" t="s">
        <v>13</v>
      </c>
      <c r="H10" s="10">
        <v>35.085552999999997</v>
      </c>
      <c r="I10" s="10">
        <v>-89.650042999999997</v>
      </c>
    </row>
    <row r="11" spans="1:9">
      <c r="A11" s="7" t="str">
        <f>HYPERLINK("https://tdot-ixmultiasset.biprod.cloud/#/asset/inventory/nbibridges/17366", "79SR3850081")</f>
        <v>79SR3850081</v>
      </c>
      <c r="B11" s="8" t="s">
        <v>9</v>
      </c>
      <c r="C11" s="8" t="s">
        <v>10</v>
      </c>
      <c r="D11" s="8" t="s">
        <v>234</v>
      </c>
      <c r="E11" s="9">
        <v>1.34</v>
      </c>
      <c r="F11" s="8" t="s">
        <v>238</v>
      </c>
      <c r="G11" s="8" t="s">
        <v>13</v>
      </c>
      <c r="H11" s="10">
        <v>35.181604</v>
      </c>
      <c r="I11" s="10">
        <v>-89.649743000000001</v>
      </c>
    </row>
    <row r="12" spans="1:9">
      <c r="A12" s="7" t="str">
        <f>HYPERLINK("https://tdot-ixmultiasset.biprod.cloud/#/asset/inventory/nbibridges/17382", "79SR3850082")</f>
        <v>79SR3850082</v>
      </c>
      <c r="B12" s="8" t="s">
        <v>9</v>
      </c>
      <c r="C12" s="8" t="s">
        <v>10</v>
      </c>
      <c r="D12" s="8" t="s">
        <v>234</v>
      </c>
      <c r="E12" s="9">
        <v>1.34</v>
      </c>
      <c r="F12" s="8" t="s">
        <v>238</v>
      </c>
      <c r="G12" s="8" t="s">
        <v>13</v>
      </c>
      <c r="H12" s="10">
        <v>35.181578999999999</v>
      </c>
      <c r="I12" s="10">
        <v>-89.649996999999999</v>
      </c>
    </row>
    <row r="13" spans="1:9">
      <c r="A13" s="7" t="str">
        <f>HYPERLINK("https://tdot-ixmultiasset.biprod.cloud/#/asset/inventory/nbibridges/17200", "79I02690011")</f>
        <v>79I02690011</v>
      </c>
      <c r="B13" s="8" t="s">
        <v>9</v>
      </c>
      <c r="C13" s="8" t="s">
        <v>10</v>
      </c>
      <c r="D13" s="8" t="s">
        <v>234</v>
      </c>
      <c r="E13" s="9">
        <v>1.62</v>
      </c>
      <c r="F13" s="8" t="s">
        <v>24</v>
      </c>
      <c r="G13" s="8" t="s">
        <v>13</v>
      </c>
      <c r="H13" s="10">
        <v>35.088900000000002</v>
      </c>
      <c r="I13" s="10">
        <v>-89.647083333333299</v>
      </c>
    </row>
    <row r="14" spans="1:9">
      <c r="A14" s="7" t="str">
        <f>HYPERLINK("https://tdot-ixmultiasset.biprod.cloud/#/asset/inventory/nbibridges/17254", "79I02690017")</f>
        <v>79I02690017</v>
      </c>
      <c r="B14" s="8" t="s">
        <v>9</v>
      </c>
      <c r="C14" s="8" t="s">
        <v>10</v>
      </c>
      <c r="D14" s="8" t="s">
        <v>234</v>
      </c>
      <c r="E14" s="9">
        <v>1.7</v>
      </c>
      <c r="F14" s="8" t="s">
        <v>234</v>
      </c>
      <c r="G14" s="8" t="s">
        <v>13</v>
      </c>
      <c r="H14" s="10">
        <v>35.026433333333301</v>
      </c>
      <c r="I14" s="10">
        <v>-89.643038888888896</v>
      </c>
    </row>
    <row r="15" spans="1:9">
      <c r="A15" s="7" t="str">
        <f>HYPERLINK("https://tdot-ixmultiasset.biprod.cloud/#/asset/inventory/nbibridges/17213", "79I02690013")</f>
        <v>79I02690013</v>
      </c>
      <c r="B15" s="8" t="s">
        <v>9</v>
      </c>
      <c r="C15" s="8" t="s">
        <v>10</v>
      </c>
      <c r="D15" s="8" t="s">
        <v>234</v>
      </c>
      <c r="E15" s="9">
        <v>1.88</v>
      </c>
      <c r="F15" s="8" t="s">
        <v>24</v>
      </c>
      <c r="G15" s="8" t="s">
        <v>13</v>
      </c>
      <c r="H15" s="10">
        <v>35.091716666666599</v>
      </c>
      <c r="I15" s="10">
        <v>-89.643883333333306</v>
      </c>
    </row>
    <row r="16" spans="1:9">
      <c r="A16" s="7" t="str">
        <f>HYPERLINK("https://tdot-ixmultiasset.biprod.cloud/#/asset/inventory/nbibridges/17226", "79I02690015")</f>
        <v>79I02690015</v>
      </c>
      <c r="B16" s="8" t="s">
        <v>9</v>
      </c>
      <c r="C16" s="8" t="s">
        <v>10</v>
      </c>
      <c r="D16" s="8" t="s">
        <v>234</v>
      </c>
      <c r="E16" s="9">
        <v>2.13</v>
      </c>
      <c r="F16" s="8" t="s">
        <v>239</v>
      </c>
      <c r="G16" s="8" t="s">
        <v>13</v>
      </c>
      <c r="H16" s="10">
        <v>35.094533333333302</v>
      </c>
      <c r="I16" s="10">
        <v>-89.641016666666602</v>
      </c>
    </row>
    <row r="17" spans="1:9">
      <c r="A17" s="7" t="str">
        <f>HYPERLINK("https://tdot-ixmultiasset.biprod.cloud/#/asset/inventory/nbibridges/17240", "79I02690016")</f>
        <v>79I02690016</v>
      </c>
      <c r="B17" s="8" t="s">
        <v>9</v>
      </c>
      <c r="C17" s="8" t="s">
        <v>10</v>
      </c>
      <c r="D17" s="8" t="s">
        <v>234</v>
      </c>
      <c r="E17" s="9">
        <v>2.13</v>
      </c>
      <c r="F17" s="8" t="s">
        <v>239</v>
      </c>
      <c r="G17" s="8" t="s">
        <v>13</v>
      </c>
      <c r="H17" s="10">
        <v>35.094566666666601</v>
      </c>
      <c r="I17" s="10">
        <v>-89.641350000000003</v>
      </c>
    </row>
    <row r="18" spans="1:9">
      <c r="A18" s="7" t="str">
        <f>HYPERLINK("https://tdot-ixmultiasset.biprod.cloud/#/asset/inventory/nbibridges/17433", "79SR3850091")</f>
        <v>79SR3850091</v>
      </c>
      <c r="B18" s="8" t="s">
        <v>9</v>
      </c>
      <c r="C18" s="8" t="s">
        <v>10</v>
      </c>
      <c r="D18" s="8" t="s">
        <v>234</v>
      </c>
      <c r="E18" s="9">
        <v>2.41</v>
      </c>
      <c r="F18" s="8" t="s">
        <v>240</v>
      </c>
      <c r="G18" s="8" t="s">
        <v>13</v>
      </c>
      <c r="H18" s="10">
        <v>35.196949999999902</v>
      </c>
      <c r="I18" s="10">
        <v>-89.651733333333297</v>
      </c>
    </row>
    <row r="19" spans="1:9">
      <c r="A19" s="7" t="str">
        <f>HYPERLINK("https://tdot-ixmultiasset.biprod.cloud/#/asset/inventory/nbibridges/17446", "79SR3850092")</f>
        <v>79SR3850092</v>
      </c>
      <c r="B19" s="8" t="s">
        <v>9</v>
      </c>
      <c r="C19" s="8" t="s">
        <v>10</v>
      </c>
      <c r="D19" s="8" t="s">
        <v>234</v>
      </c>
      <c r="E19" s="9">
        <v>2.41</v>
      </c>
      <c r="F19" s="8" t="s">
        <v>240</v>
      </c>
      <c r="G19" s="8" t="s">
        <v>13</v>
      </c>
      <c r="H19" s="10">
        <v>35.197066666666601</v>
      </c>
      <c r="I19" s="10">
        <v>-89.652033333333307</v>
      </c>
    </row>
    <row r="20" spans="1:9">
      <c r="A20" s="7" t="str">
        <f>HYPERLINK("https://tdot-ixmultiasset.biprod.cloud/#/asset/inventory/nbibridges/17476", "79SR2050001")</f>
        <v>79SR2050001</v>
      </c>
      <c r="B20" s="8" t="s">
        <v>9</v>
      </c>
      <c r="C20" s="8" t="s">
        <v>10</v>
      </c>
      <c r="D20" s="8" t="s">
        <v>234</v>
      </c>
      <c r="E20" s="9">
        <v>2.68</v>
      </c>
      <c r="F20" s="8" t="s">
        <v>241</v>
      </c>
      <c r="G20" s="8" t="s">
        <v>13</v>
      </c>
      <c r="H20" s="10">
        <v>35.200816666666597</v>
      </c>
      <c r="I20" s="10">
        <v>-89.652528000000004</v>
      </c>
    </row>
    <row r="21" spans="1:9">
      <c r="A21" s="7" t="str">
        <f>HYPERLINK("https://tdot-ixmultiasset.biprod.cloud/#/asset/inventory/nbibridges/17491", "79SR2050002")</f>
        <v>79SR2050002</v>
      </c>
      <c r="B21" s="8" t="s">
        <v>9</v>
      </c>
      <c r="C21" s="8" t="s">
        <v>10</v>
      </c>
      <c r="D21" s="8" t="s">
        <v>234</v>
      </c>
      <c r="E21" s="9">
        <v>2.68</v>
      </c>
      <c r="F21" s="8" t="s">
        <v>241</v>
      </c>
      <c r="G21" s="8" t="s">
        <v>13</v>
      </c>
      <c r="H21" s="10">
        <v>35.200707999999999</v>
      </c>
      <c r="I21" s="10">
        <v>-89.652772999999996</v>
      </c>
    </row>
    <row r="22" spans="1:9">
      <c r="A22" s="7" t="str">
        <f>HYPERLINK("https://tdot-ixmultiasset.biprod.cloud/#/asset/inventory/nbibridges/16637", "79SR0150009")</f>
        <v>79SR0150009</v>
      </c>
      <c r="B22" s="8" t="s">
        <v>9</v>
      </c>
      <c r="C22" s="8" t="s">
        <v>10</v>
      </c>
      <c r="D22" s="8" t="s">
        <v>234</v>
      </c>
      <c r="E22" s="9">
        <v>3.3</v>
      </c>
      <c r="F22" s="8" t="s">
        <v>242</v>
      </c>
      <c r="G22" s="8" t="s">
        <v>13</v>
      </c>
      <c r="H22" s="10">
        <v>35.209766666666603</v>
      </c>
      <c r="I22" s="10">
        <v>-89.653933333333299</v>
      </c>
    </row>
    <row r="23" spans="1:9">
      <c r="A23" s="7" t="str">
        <f>HYPERLINK("https://tdot-ixmultiasset.biprod.cloud/#/asset/inventory/nbibridges/16652", "79SR0150010")</f>
        <v>79SR0150010</v>
      </c>
      <c r="B23" s="8" t="s">
        <v>9</v>
      </c>
      <c r="C23" s="8" t="s">
        <v>10</v>
      </c>
      <c r="D23" s="8" t="s">
        <v>234</v>
      </c>
      <c r="E23" s="9">
        <v>3.3</v>
      </c>
      <c r="F23" s="8" t="s">
        <v>242</v>
      </c>
      <c r="G23" s="8" t="s">
        <v>13</v>
      </c>
      <c r="H23" s="10">
        <v>35.209733333333297</v>
      </c>
      <c r="I23" s="10">
        <v>-89.654200000000003</v>
      </c>
    </row>
    <row r="24" spans="1:9">
      <c r="A24" s="7" t="str">
        <f>HYPERLINK("https://tdot-ixmultiasset.biprod.cloud/#/asset/inventory/nbibridges/17459", "79SR3850093")</f>
        <v>79SR3850093</v>
      </c>
      <c r="B24" s="8" t="s">
        <v>9</v>
      </c>
      <c r="C24" s="8" t="s">
        <v>10</v>
      </c>
      <c r="D24" s="8" t="s">
        <v>234</v>
      </c>
      <c r="E24" s="9">
        <v>4.2</v>
      </c>
      <c r="F24" s="8" t="s">
        <v>243</v>
      </c>
      <c r="G24" s="8" t="s">
        <v>13</v>
      </c>
      <c r="H24" s="10">
        <v>35.2226833333333</v>
      </c>
      <c r="I24" s="10">
        <v>-89.655883333333307</v>
      </c>
    </row>
    <row r="25" spans="1:9">
      <c r="A25" s="7" t="str">
        <f>HYPERLINK("https://tdot-ixmultiasset.biprod.cloud/#/asset/inventory/nbibridges/17473", "79SR3850094")</f>
        <v>79SR3850094</v>
      </c>
      <c r="B25" s="8" t="s">
        <v>9</v>
      </c>
      <c r="C25" s="8" t="s">
        <v>10</v>
      </c>
      <c r="D25" s="8" t="s">
        <v>234</v>
      </c>
      <c r="E25" s="9">
        <v>4.2</v>
      </c>
      <c r="F25" s="8" t="s">
        <v>243</v>
      </c>
      <c r="G25" s="8" t="s">
        <v>13</v>
      </c>
      <c r="H25" s="10">
        <v>35.222700000000003</v>
      </c>
      <c r="I25" s="10">
        <v>-89.656166666666607</v>
      </c>
    </row>
    <row r="26" spans="1:9">
      <c r="A26" s="2" t="str">
        <f>HYPERLINK("https://tdot-ixmultiasset.biprod.cloud/#/asset/inventory/nbibridges/16694", "79SR3850111")</f>
        <v>79SR3850111</v>
      </c>
      <c r="B26" s="3" t="s">
        <v>9</v>
      </c>
      <c r="C26" s="3" t="s">
        <v>10</v>
      </c>
      <c r="D26" s="3" t="s">
        <v>234</v>
      </c>
      <c r="E26" s="6">
        <v>6.18</v>
      </c>
      <c r="F26" s="3" t="s">
        <v>244</v>
      </c>
      <c r="G26" s="3" t="s">
        <v>13</v>
      </c>
      <c r="H26" s="4">
        <v>35.248100000000001</v>
      </c>
      <c r="I26" s="4">
        <v>-89.670783333333304</v>
      </c>
    </row>
    <row r="27" spans="1:9">
      <c r="A27" s="7" t="str">
        <f>HYPERLINK("https://tdot-ixmultiasset.biprod.cloud/#/asset/inventory/nbibridges/17484", "79SR3850095")</f>
        <v>79SR3850095</v>
      </c>
      <c r="B27" s="8" t="s">
        <v>9</v>
      </c>
      <c r="C27" s="8" t="s">
        <v>10</v>
      </c>
      <c r="D27" s="8" t="s">
        <v>234</v>
      </c>
      <c r="E27" s="9">
        <v>6.47</v>
      </c>
      <c r="F27" s="8" t="s">
        <v>24</v>
      </c>
      <c r="G27" s="8" t="s">
        <v>13</v>
      </c>
      <c r="H27" s="10">
        <v>35.252116666666602</v>
      </c>
      <c r="I27" s="10">
        <v>-89.673249999999996</v>
      </c>
    </row>
    <row r="28" spans="1:9">
      <c r="A28" s="7" t="str">
        <f>HYPERLINK("https://tdot-ixmultiasset.biprod.cloud/#/asset/inventory/nbibridges/16682", "79I00400137")</f>
        <v>79I00400137</v>
      </c>
      <c r="B28" s="8" t="s">
        <v>9</v>
      </c>
      <c r="C28" s="8" t="s">
        <v>10</v>
      </c>
      <c r="D28" s="8" t="s">
        <v>234</v>
      </c>
      <c r="E28" s="9">
        <v>6.79</v>
      </c>
      <c r="F28" s="8" t="s">
        <v>245</v>
      </c>
      <c r="G28" s="8" t="s">
        <v>13</v>
      </c>
      <c r="H28" s="10">
        <v>35.255777777777702</v>
      </c>
      <c r="I28" s="10">
        <v>-89.676583333333298</v>
      </c>
    </row>
    <row r="29" spans="1:9">
      <c r="A29" s="7" t="str">
        <f>HYPERLINK("https://tdot-ixmultiasset.biprod.cloud/#/asset/inventory/nbibridges/16703", "79I00400138")</f>
        <v>79I00400138</v>
      </c>
      <c r="B29" s="8" t="s">
        <v>9</v>
      </c>
      <c r="C29" s="8" t="s">
        <v>10</v>
      </c>
      <c r="D29" s="8" t="s">
        <v>234</v>
      </c>
      <c r="E29" s="9">
        <v>6.79</v>
      </c>
      <c r="F29" s="8" t="s">
        <v>245</v>
      </c>
      <c r="G29" s="8" t="s">
        <v>13</v>
      </c>
      <c r="H29" s="10">
        <v>35.255638888888797</v>
      </c>
      <c r="I29" s="10">
        <v>-89.676805555555504</v>
      </c>
    </row>
    <row r="30" spans="1:9">
      <c r="A30" s="7" t="str">
        <f>HYPERLINK("https://tdot-ixmultiasset.biprod.cloud/#/asset/inventory/nbibridges/17306", "79SR1930001")</f>
        <v>79SR1930001</v>
      </c>
      <c r="B30" s="8" t="s">
        <v>9</v>
      </c>
      <c r="C30" s="8" t="s">
        <v>10</v>
      </c>
      <c r="D30" s="11">
        <v>1458</v>
      </c>
      <c r="E30" s="9">
        <v>11.154999999999999</v>
      </c>
      <c r="F30" s="8" t="s">
        <v>246</v>
      </c>
      <c r="G30" s="8" t="s">
        <v>13</v>
      </c>
      <c r="H30" s="10">
        <v>35.155866666666597</v>
      </c>
      <c r="I30" s="10">
        <v>-89.638666666666595</v>
      </c>
    </row>
  </sheetData>
  <autoFilter ref="A1:I1" xr:uid="{B1CF4589-9271-4E94-81C8-806B72A34ED9}">
    <sortState xmlns:xlrd2="http://schemas.microsoft.com/office/spreadsheetml/2017/richdata2" ref="A2:I30">
      <sortCondition ref="E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DD9B800AFFC4A8F893DA24D7121F7" ma:contentTypeVersion="3" ma:contentTypeDescription="Create a new document." ma:contentTypeScope="" ma:versionID="ad1b64b5460262578a073b312291bf50">
  <xsd:schema xmlns:xsd="http://www.w3.org/2001/XMLSchema" xmlns:xs="http://www.w3.org/2001/XMLSchema" xmlns:p="http://schemas.microsoft.com/office/2006/metadata/properties" xmlns:ns2="894033b1-9510-440a-a5f7-c358a7261d69" targetNamespace="http://schemas.microsoft.com/office/2006/metadata/properties" ma:root="true" ma:fieldsID="545e02377fe9c4e70eed441c2a279fc9" ns2:_="">
    <xsd:import namespace="894033b1-9510-440a-a5f7-c358a7261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033b1-9510-440a-a5f7-c358a726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0B1D8-8A5A-4F6F-A4F7-6D6526A80781}"/>
</file>

<file path=customXml/itemProps2.xml><?xml version="1.0" encoding="utf-8"?>
<ds:datastoreItem xmlns:ds="http://schemas.openxmlformats.org/officeDocument/2006/customXml" ds:itemID="{72914F4E-B81D-41AC-B179-AD4AD2772F31}"/>
</file>

<file path=customXml/itemProps3.xml><?xml version="1.0" encoding="utf-8"?>
<ds:datastoreItem xmlns:ds="http://schemas.openxmlformats.org/officeDocument/2006/customXml" ds:itemID="{0282CA28-B072-4C82-AAC0-E8765E1F70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Ronnie Moore</dc:creator>
  <cp:keywords/>
  <dc:description/>
  <cp:lastModifiedBy>Michael Welch</cp:lastModifiedBy>
  <cp:revision/>
  <dcterms:created xsi:type="dcterms:W3CDTF">2025-07-07T13:05:38Z</dcterms:created>
  <dcterms:modified xsi:type="dcterms:W3CDTF">2025-07-10T21:03:03Z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0x010100E0EDD9B800AFFC4A8F893DA24D7121F7</vt:lpwstr>
  </property>
</Properties>
</file>