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j05854\Documents\"/>
    </mc:Choice>
  </mc:AlternateContent>
  <xr:revisionPtr revIDLastSave="0" documentId="13_ncr:40019_{1B8D2AA4-0228-4973-90D2-1F9D1383EC1E}" xr6:coauthVersionLast="47" xr6:coauthVersionMax="47" xr10:uidLastSave="{00000000-0000-0000-0000-000000000000}"/>
  <bookViews>
    <workbookView xWindow="-57720" yWindow="-120" windowWidth="29040" windowHeight="15840"/>
  </bookViews>
  <sheets>
    <sheet name="About" sheetId="4" r:id="rId1"/>
    <sheet name="DT-1550-E" sheetId="3" r:id="rId2"/>
    <sheet name="DT1550-DEN-NG" sheetId="10" r:id="rId3"/>
    <sheet name="DT1550-DEN-Core" sheetId="9" r:id="rId4"/>
    <sheet name="Record Sample Data (English)" sheetId="6" r:id="rId5"/>
    <sheet name="Record Sample Data (Metric)" sheetId="7" state="hidden" r:id="rId6"/>
    <sheet name=" " sheetId="2" state="hidden" r:id="rId7"/>
    <sheet name="Sheet2" sheetId="11" state="hidden" r:id="rId8"/>
    <sheet name="Proj Sup list" sheetId="12" state="hidden" r:id="rId9"/>
  </sheets>
  <definedNames>
    <definedName name="_xlnm.Print_Area" localSheetId="0">About!$A$11:$J$19</definedName>
    <definedName name="_xlnm.Print_Area" localSheetId="3">'DT1550-DEN-Core'!$C$3:$AU$55</definedName>
    <definedName name="_xlnm.Print_Area" localSheetId="2">'DT1550-DEN-NG'!$C$3:$AU$57</definedName>
    <definedName name="_xlnm.Print_Area" localSheetId="1">'DT-1550-E'!$C$3:$AM$61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0" l="1"/>
  <c r="H37" i="10"/>
  <c r="E42" i="6"/>
  <c r="E40" i="6"/>
  <c r="E38" i="6"/>
  <c r="E32" i="6"/>
  <c r="E30" i="6"/>
  <c r="E28" i="6"/>
  <c r="E26" i="6"/>
  <c r="E41" i="6"/>
  <c r="E39" i="6"/>
  <c r="E37" i="6"/>
  <c r="E36" i="6"/>
  <c r="E35" i="6"/>
  <c r="E34" i="6"/>
  <c r="E31" i="6"/>
  <c r="E29" i="6"/>
  <c r="E27" i="6"/>
  <c r="E25" i="6"/>
  <c r="E24" i="6"/>
  <c r="E33" i="6"/>
  <c r="N32" i="10"/>
  <c r="K37" i="10"/>
  <c r="N37" i="10"/>
  <c r="Q37" i="10"/>
  <c r="T37" i="10"/>
  <c r="W37" i="10"/>
  <c r="Z37" i="10"/>
  <c r="AC37" i="10"/>
  <c r="AF37" i="10"/>
  <c r="AI37" i="10"/>
  <c r="AL37" i="10"/>
  <c r="AO37" i="10"/>
  <c r="AR37" i="10"/>
  <c r="K32" i="10"/>
  <c r="Q32" i="10"/>
  <c r="T32" i="10"/>
  <c r="W32" i="10"/>
  <c r="Z32" i="10"/>
  <c r="AC32" i="10"/>
  <c r="AF32" i="10"/>
  <c r="AI32" i="10"/>
  <c r="AL32" i="10"/>
  <c r="AO32" i="10"/>
  <c r="AR32" i="10"/>
  <c r="AQ21" i="10"/>
  <c r="AQ20" i="10"/>
  <c r="AQ19" i="10"/>
  <c r="N39" i="10"/>
  <c r="Q39" i="10"/>
  <c r="T39" i="10"/>
  <c r="W39" i="10"/>
  <c r="Z39" i="10"/>
  <c r="AC39" i="10"/>
  <c r="AF39" i="10"/>
  <c r="AI39" i="10"/>
  <c r="AL39" i="10"/>
  <c r="AO39" i="10"/>
  <c r="AR39" i="10"/>
  <c r="E46" i="6"/>
  <c r="E45" i="6"/>
  <c r="E10" i="6"/>
  <c r="E11" i="6"/>
  <c r="AO41" i="9"/>
  <c r="AH41" i="9"/>
  <c r="AO40" i="9"/>
  <c r="AH40" i="9"/>
  <c r="AO39" i="9"/>
  <c r="AH39" i="9"/>
  <c r="AO38" i="9"/>
  <c r="AH38" i="9"/>
  <c r="AO37" i="9"/>
  <c r="AO42" i="9" s="1"/>
  <c r="AH37" i="9"/>
  <c r="AH42" i="9"/>
  <c r="AO36" i="9"/>
  <c r="AH36" i="9"/>
  <c r="AO35" i="9"/>
  <c r="AH35" i="9"/>
  <c r="AO34" i="9"/>
  <c r="AH34" i="9"/>
  <c r="AO33" i="9"/>
  <c r="AH33" i="9"/>
  <c r="AO32" i="9"/>
  <c r="AH32" i="9"/>
  <c r="AO31" i="9"/>
  <c r="AH31" i="9"/>
  <c r="AO30" i="9"/>
  <c r="AH30" i="9"/>
  <c r="AO29" i="9"/>
  <c r="AH29" i="9"/>
  <c r="AO28" i="9"/>
  <c r="AH28" i="9"/>
  <c r="AO27" i="9"/>
  <c r="AH27" i="9"/>
  <c r="E33" i="7"/>
  <c r="E32" i="7"/>
  <c r="E28" i="7"/>
  <c r="E27" i="7"/>
  <c r="E11" i="7"/>
  <c r="E38" i="7"/>
  <c r="E37" i="7"/>
  <c r="E36" i="7"/>
  <c r="E35" i="7"/>
  <c r="E34" i="7"/>
  <c r="E31" i="7"/>
  <c r="E30" i="7"/>
  <c r="E29" i="7"/>
  <c r="E26" i="7"/>
  <c r="E25" i="7"/>
  <c r="E24" i="7"/>
  <c r="E23" i="7"/>
  <c r="E22" i="7"/>
  <c r="E21" i="7"/>
  <c r="E20" i="7"/>
  <c r="E19" i="7"/>
  <c r="E18" i="7"/>
  <c r="E16" i="7"/>
  <c r="E15" i="7"/>
  <c r="E14" i="7"/>
  <c r="E13" i="7"/>
  <c r="E12" i="7"/>
  <c r="E10" i="7"/>
  <c r="E17" i="7"/>
  <c r="E22" i="6"/>
  <c r="E21" i="6"/>
  <c r="E44" i="6"/>
  <c r="E43" i="6"/>
  <c r="E23" i="6"/>
  <c r="E47" i="6"/>
  <c r="E20" i="6"/>
  <c r="E19" i="6"/>
  <c r="E18" i="6"/>
  <c r="E17" i="6"/>
  <c r="E16" i="6"/>
  <c r="E15" i="6"/>
  <c r="E14" i="6"/>
  <c r="E13" i="6"/>
  <c r="E12" i="6"/>
  <c r="G13" i="3"/>
  <c r="K39" i="10" l="1"/>
  <c r="AT19" i="10"/>
  <c r="AT20" i="10"/>
  <c r="H39" i="10" l="1"/>
</calcChain>
</file>

<file path=xl/comments1.xml><?xml version="1.0" encoding="utf-8"?>
<comments xmlns="http://schemas.openxmlformats.org/spreadsheetml/2006/main">
  <authors>
    <author>Matthew Chandler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>Matthew Chandler:</t>
        </r>
        <r>
          <rPr>
            <sz val="9"/>
            <color indexed="81"/>
            <rFont val="Tahoma"/>
            <family val="2"/>
          </rPr>
          <t xml:space="preserve">
Specific Gravity of Mix from JMF. 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Matthew Chandler:</t>
        </r>
        <r>
          <rPr>
            <sz val="9"/>
            <color indexed="81"/>
            <rFont val="Tahoma"/>
            <family val="2"/>
          </rPr>
          <t xml:space="preserve">
Enter ten readings for each IA and Project gauge and cores.  If using 12 cores, must delete 2 cores or the sheet will not calculate the average.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Matthew Chandler:</t>
        </r>
        <r>
          <rPr>
            <sz val="9"/>
            <color indexed="81"/>
            <rFont val="Tahoma"/>
            <family val="2"/>
          </rPr>
          <t xml:space="preserve">
If the Wet Density reading was taken prior to the Correction Factor being entered into the gauge choose: "uncorrected" if the reading was taken after the correction factor was put into the gauge choose "corrected"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Matthew Chandler:</t>
        </r>
        <r>
          <rPr>
            <sz val="9"/>
            <color indexed="81"/>
            <rFont val="Tahoma"/>
            <family val="2"/>
          </rPr>
          <t xml:space="preserve">
If the Wet Density reading was taken prior to the Correction Factor being entered into the gauge choose: "uncorrected" if the reading was taken after the correction factor was put into the gauge choose "corrected"</t>
        </r>
      </text>
    </comment>
  </commentList>
</comments>
</file>

<file path=xl/sharedStrings.xml><?xml version="1.0" encoding="utf-8"?>
<sst xmlns="http://schemas.openxmlformats.org/spreadsheetml/2006/main" count="791" uniqueCount="426">
  <si>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</si>
  <si>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</si>
  <si>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</si>
  <si>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</si>
  <si>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</si>
  <si>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Project No.</t>
  </si>
  <si>
    <t>Date Tested</t>
  </si>
  <si>
    <t>Contract No.</t>
  </si>
  <si>
    <t>County</t>
  </si>
  <si>
    <t>Region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</si>
  <si>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</si>
  <si>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</si>
  <si>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</si>
  <si>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</si>
  <si>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</si>
  <si>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</si>
  <si>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</si>
  <si>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</si>
  <si>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</si>
  <si>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</si>
  <si>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</si>
  <si>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</si>
  <si>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</si>
  <si>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</si>
  <si>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</si>
  <si>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</si>
  <si>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</si>
  <si>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</si>
  <si>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</si>
  <si>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</si>
  <si>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</si>
  <si>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</si>
  <si>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</si>
  <si>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</si>
  <si>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</si>
  <si>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</si>
  <si>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</si>
  <si>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</si>
  <si>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</si>
  <si>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</si>
  <si>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</si>
  <si>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</si>
  <si>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</si>
  <si>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</si>
  <si>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</si>
  <si>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</si>
  <si>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</si>
  <si>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</si>
  <si>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</si>
  <si>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</si>
  <si>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</si>
  <si>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</si>
  <si>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</si>
  <si>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</si>
  <si>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</si>
  <si>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</si>
  <si>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</si>
  <si>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</si>
  <si>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</si>
  <si>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</si>
  <si>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</si>
  <si>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</si>
  <si>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</si>
  <si>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</si>
  <si>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</si>
  <si>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</si>
  <si>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</si>
  <si>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</si>
  <si>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MCMINN</t>
  </si>
  <si>
    <t>MCNAIRY</t>
  </si>
  <si>
    <t>MEIGS</t>
  </si>
  <si>
    <t>MONROE</t>
  </si>
  <si>
    <t>MONTGOMERY</t>
  </si>
  <si>
    <t>MOORE</t>
  </si>
  <si>
    <t>MORGAN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</si>
  <si>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</si>
  <si>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</si>
  <si>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</si>
  <si>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</si>
  <si>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</si>
  <si>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</si>
  <si>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</si>
  <si>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</si>
  <si>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</si>
  <si>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</si>
  <si>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</si>
  <si>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</si>
  <si>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</si>
  <si>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</si>
  <si>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</si>
  <si>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</si>
  <si>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</si>
  <si>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</si>
  <si>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</si>
  <si>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</si>
  <si>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</si>
  <si>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</si>
  <si>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</si>
  <si>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</si>
  <si>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</si>
  <si>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</si>
  <si>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</si>
  <si>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</si>
  <si>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</si>
  <si>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</si>
  <si>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>1</t>
  </si>
  <si>
    <t>01</t>
  </si>
  <si>
    <t>3</t>
  </si>
  <si>
    <t>02</t>
  </si>
  <si>
    <t>4</t>
  </si>
  <si>
    <t>03</t>
  </si>
  <si>
    <t>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</si>
  <si>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</si>
  <si>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</si>
  <si>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</si>
  <si>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</si>
  <si>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</si>
  <si>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</si>
  <si>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</si>
  <si>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</si>
  <si>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</si>
  <si>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</si>
  <si>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</si>
  <si>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</si>
  <si>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</si>
  <si>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</si>
  <si>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</si>
  <si>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</si>
  <si>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</si>
  <si>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</si>
  <si>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</si>
  <si>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</si>
  <si>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</si>
  <si>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</si>
  <si>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</si>
  <si>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</si>
  <si>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</si>
  <si>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</si>
  <si>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</si>
  <si>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</si>
  <si>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</si>
  <si>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</si>
  <si>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</si>
  <si>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</si>
  <si>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</si>
  <si>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</si>
  <si>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</si>
  <si>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</si>
  <si>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</si>
  <si>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</si>
  <si>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</si>
  <si>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</si>
  <si>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</si>
  <si>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</si>
  <si>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</si>
  <si>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</si>
  <si>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</si>
  <si>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</si>
  <si>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</si>
  <si>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</si>
  <si>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</si>
  <si>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</si>
  <si>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56</t>
  </si>
  <si>
    <t>57</t>
  </si>
  <si>
    <t>58</t>
  </si>
  <si>
    <t>59</t>
  </si>
  <si>
    <t>60</t>
  </si>
  <si>
    <t>54</t>
  </si>
  <si>
    <t>55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</si>
  <si>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</si>
  <si>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</si>
  <si>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</si>
  <si>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</si>
  <si>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</si>
  <si>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</si>
  <si>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</si>
  <si>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</si>
  <si>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</si>
  <si>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</si>
  <si>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</si>
  <si>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</si>
  <si>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</si>
  <si>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</si>
  <si>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</si>
  <si>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</si>
  <si>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</si>
  <si>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</si>
  <si>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</si>
  <si>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</si>
  <si>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</si>
  <si>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</si>
  <si>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</si>
  <si>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</si>
  <si>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</si>
  <si>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</si>
  <si>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</si>
  <si>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</si>
  <si>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</si>
  <si>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</si>
  <si>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</si>
  <si>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</si>
  <si>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</si>
  <si>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</si>
  <si>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</si>
  <si>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County Number</t>
  </si>
  <si>
    <t>cell range for combo box</t>
  </si>
  <si>
    <t>cell link</t>
  </si>
  <si>
    <t>INDEPENDENT ASSURANCE SAMPLE REPORT</t>
  </si>
  <si>
    <t>Contractor</t>
  </si>
  <si>
    <t>Sampled From</t>
  </si>
  <si>
    <t>Test Equipment Used:</t>
  </si>
  <si>
    <t>Date Sampled</t>
  </si>
  <si>
    <t>Date Reported</t>
  </si>
  <si>
    <t>Inspector:</t>
  </si>
  <si>
    <t>Signature:</t>
  </si>
  <si>
    <t>(Blank sheet)</t>
  </si>
  <si>
    <t xml:space="preserve"> </t>
  </si>
  <si>
    <t>Material</t>
  </si>
  <si>
    <t>Concrete</t>
  </si>
  <si>
    <t>Gradation</t>
  </si>
  <si>
    <t>IA Test Results</t>
  </si>
  <si>
    <t>Acceptance Test Results</t>
  </si>
  <si>
    <t>2"</t>
  </si>
  <si>
    <t>1-1/2"</t>
  </si>
  <si>
    <t>3/4"</t>
  </si>
  <si>
    <t>1/2"</t>
  </si>
  <si>
    <t>3/8"</t>
  </si>
  <si>
    <t>No. 4</t>
  </si>
  <si>
    <t>No. 8</t>
  </si>
  <si>
    <t>No. 30</t>
  </si>
  <si>
    <t>No. 50</t>
  </si>
  <si>
    <t>No. 100</t>
  </si>
  <si>
    <t>No. 200</t>
  </si>
  <si>
    <t>Project Supervisor</t>
  </si>
  <si>
    <t>Pay Item</t>
  </si>
  <si>
    <t>Location</t>
  </si>
  <si>
    <t>Station</t>
  </si>
  <si>
    <t>Sampled by</t>
  </si>
  <si>
    <t>Tested by</t>
  </si>
  <si>
    <t>Class</t>
  </si>
  <si>
    <t>Test Number</t>
  </si>
  <si>
    <t>Report Number</t>
  </si>
  <si>
    <t>Cylinder Numbers</t>
  </si>
  <si>
    <t>1-1/4"</t>
  </si>
  <si>
    <t>5/8"</t>
  </si>
  <si>
    <t>Test 1 Sta:</t>
  </si>
  <si>
    <t>Test 2 Sta:</t>
  </si>
  <si>
    <t>Density and Moisture</t>
  </si>
  <si>
    <r>
      <t>g</t>
    </r>
    <r>
      <rPr>
        <vertAlign val="subscript"/>
        <sz val="10"/>
        <rFont val="Arial"/>
        <family val="2"/>
      </rPr>
      <t>d</t>
    </r>
  </si>
  <si>
    <r>
      <t>w</t>
    </r>
    <r>
      <rPr>
        <vertAlign val="subscript"/>
        <sz val="10"/>
        <rFont val="Arial"/>
        <family val="2"/>
      </rPr>
      <t>c</t>
    </r>
  </si>
  <si>
    <t>2-1/2"</t>
  </si>
  <si>
    <t>Percent Passing</t>
  </si>
  <si>
    <t>Proctor:</t>
  </si>
  <si>
    <t>Normal</t>
  </si>
  <si>
    <t>No. 16</t>
  </si>
  <si>
    <t>Actual Deviation</t>
  </si>
  <si>
    <t>Review</t>
  </si>
  <si>
    <t>DEVIATION RANGE</t>
  </si>
  <si>
    <t>1"</t>
  </si>
  <si>
    <t>TYPE OF CONSTRUCTION</t>
  </si>
  <si>
    <t>TESTS</t>
  </si>
  <si>
    <t>PLAN QUANTITY</t>
  </si>
  <si>
    <t>REMARKS</t>
  </si>
  <si>
    <t>NUMBER OF TESTS</t>
  </si>
  <si>
    <t>REPORTED</t>
  </si>
  <si>
    <t>Temperature
Slump
Cylinders
Air Content</t>
  </si>
  <si>
    <t>Density
Moisture</t>
  </si>
  <si>
    <t>Slump
Cylinders
Air Content</t>
  </si>
  <si>
    <t>Gradation
Asphalt Content</t>
  </si>
  <si>
    <t>Density</t>
  </si>
  <si>
    <t>Gradation
Wash Test</t>
  </si>
  <si>
    <t>REQUIRED BY IA</t>
  </si>
  <si>
    <t>THIS PROJECT</t>
  </si>
  <si>
    <t>1 between 200 and 600 C.Y.
1 additional each 1500 C.Y.</t>
  </si>
  <si>
    <t>None if &lt; 10,000 S.Y.
1 each 50,000 S.Y.</t>
  </si>
  <si>
    <t>None if &lt; 10,000 tons
1 each 25,000 tons</t>
  </si>
  <si>
    <t>None if &lt; 10,000 S.Y.
1 each 40,000 S.Y.</t>
  </si>
  <si>
    <t>None if &lt; 5,000 tons
1 each 10,000 tons</t>
  </si>
  <si>
    <t>1 sample of each size used
None if &lt; 1,000 tons total</t>
  </si>
  <si>
    <t>Gradation
Density
Moisture</t>
  </si>
  <si>
    <t>Portland Cement Concrete Except Prestressed, Precast, Pavement, and Base
(Completed Mix)</t>
  </si>
  <si>
    <t>Portland Cement Concrete
Pavement and Base
(Completed Mix)</t>
  </si>
  <si>
    <t>Embankment
(Soil)</t>
  </si>
  <si>
    <t>Subgrade Treatment - Granular
(Aggregate)</t>
  </si>
  <si>
    <t>Conditioning Mineral Aggregate Base
(Aggregate)</t>
  </si>
  <si>
    <t>Mineral Aggregate Base and Surface
(Aggregate)</t>
  </si>
  <si>
    <t>Soil-Cement Base
(Soil-Cement Mixture)</t>
  </si>
  <si>
    <t>Subgrade Treatment - Lime
(Soil-Lime Mixture)</t>
  </si>
  <si>
    <t>Aggregate Cement Base
(Aggregate)</t>
  </si>
  <si>
    <t>Aggregate Lime Fly Ash Base
(Aggregate)</t>
  </si>
  <si>
    <t>Bituminous Plant Mix Pavements
(A Mix)</t>
  </si>
  <si>
    <t>Bituminous Plant Mix Pavements
(ACRL Mix)</t>
  </si>
  <si>
    <t>Bituminous Plant Mix Pavements
(BM-2 Mix)</t>
  </si>
  <si>
    <t>Bituminous Plant Mix Pavements
(CS Mix)</t>
  </si>
  <si>
    <t>Bituminous Plant Mix Pavements
(D Mix)</t>
  </si>
  <si>
    <t>Bituminous Plant Mix Pavements
(E Mix)</t>
  </si>
  <si>
    <t>Bituminous Surface Treatment (chip seals, microsurface, slurry seals)
(Aggregate)</t>
  </si>
  <si>
    <t>Subgrade Preparation
(Soil)</t>
  </si>
  <si>
    <t>INDEPENDENT ASSURANCE RECORD SAMPLE DATA</t>
  </si>
  <si>
    <t>Bituminous Plant Mix Pavements
(AS Mix)</t>
  </si>
  <si>
    <t>1 between 150 and 460 m^3
1 additional each 1,150 m^3</t>
  </si>
  <si>
    <t>None if &lt; 8,400 m^2
1 each 33,600 m^2</t>
  </si>
  <si>
    <t>None if &lt; 8,400 m^2
1 each 42,000 m^2</t>
  </si>
  <si>
    <t>None if &lt; 9,000 tonnes
1 each 22,500 tonnes</t>
  </si>
  <si>
    <t>None if &lt; 4,500 tonnes
1 each 9,000 tonnes</t>
  </si>
  <si>
    <t>None if &lt; 8,400 m^2
1 core each 12,600 m^2</t>
  </si>
  <si>
    <t>1 sample of each size used
None if &lt; 900 tonnes total</t>
  </si>
  <si>
    <t>None if &lt; 4,500 tonnes
1 each 13,500 tonnes</t>
  </si>
  <si>
    <t>None if &lt; 25,000 C.Y.
1 each 50,000 C.Y.</t>
  </si>
  <si>
    <t>None if &lt; 19,000 m^3
1 each 38,000 m^3</t>
  </si>
  <si>
    <t>Bituminous Plant Mix Pavements
(B Mix)</t>
  </si>
  <si>
    <t>Bituminous Plant Mix Pavements
(CW Mix)</t>
  </si>
  <si>
    <t>Air, %</t>
  </si>
  <si>
    <t>Slump, in.</t>
  </si>
  <si>
    <t>Average Strength, psi</t>
  </si>
  <si>
    <r>
      <t xml:space="preserve">Temperature, </t>
    </r>
    <r>
      <rPr>
        <sz val="9"/>
        <rFont val="Symbol"/>
        <family val="1"/>
        <charset val="2"/>
      </rPr>
      <t>°</t>
    </r>
    <r>
      <rPr>
        <sz val="9"/>
        <rFont val="Arial"/>
        <family val="2"/>
      </rPr>
      <t>F</t>
    </r>
  </si>
  <si>
    <t>Asphalt Content, %</t>
  </si>
  <si>
    <t>Item No.</t>
  </si>
  <si>
    <t>Report No.</t>
  </si>
  <si>
    <t>ASPHALT DENSITY ASSURANCE REPORT</t>
  </si>
  <si>
    <t>Grading(s)</t>
  </si>
  <si>
    <t>D, BM2, A</t>
  </si>
  <si>
    <t>Project Reference No.</t>
  </si>
  <si>
    <t>Beg. L.M.</t>
  </si>
  <si>
    <t>End L.M.</t>
  </si>
  <si>
    <t>Sampled By</t>
  </si>
  <si>
    <t>Date Requested</t>
  </si>
  <si>
    <t>Maximum Theoretical Gravity, Gmm</t>
  </si>
  <si>
    <t>Percent Required Density</t>
  </si>
  <si>
    <t>Number of cores*</t>
  </si>
  <si>
    <t>Test No.</t>
  </si>
  <si>
    <t>Sta. No./ L.M.</t>
  </si>
  <si>
    <t>Dist. Rt. CL</t>
  </si>
  <si>
    <t>Dry Weight (g)</t>
  </si>
  <si>
    <t>Sub        Weight (g)</t>
  </si>
  <si>
    <t>SSD Weight (g)</t>
  </si>
  <si>
    <r>
      <t>Den kg/m3 (lb/ft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</t>
    </r>
  </si>
  <si>
    <t>% Density</t>
  </si>
  <si>
    <t>Average</t>
  </si>
  <si>
    <t>* If requesting cores for assurance, please indicate the number of cores required to meet requirements of I.A. schedule</t>
  </si>
  <si>
    <t>Requested By</t>
  </si>
  <si>
    <t xml:space="preserve">Title </t>
  </si>
  <si>
    <r>
      <rPr>
        <u/>
        <sz val="10"/>
        <rFont val="Arial"/>
        <family val="2"/>
      </rPr>
      <t>Remarks</t>
    </r>
    <r>
      <rPr>
        <sz val="10"/>
        <rFont val="Arial"/>
        <family val="2"/>
      </rPr>
      <t xml:space="preserve">:  </t>
    </r>
  </si>
  <si>
    <r>
      <rPr>
        <u/>
        <sz val="11"/>
        <rFont val="Arial"/>
        <family val="2"/>
      </rPr>
      <t>Remarks</t>
    </r>
    <r>
      <rPr>
        <sz val="11"/>
        <rFont val="Arial"/>
        <family val="2"/>
      </rPr>
      <t xml:space="preserve">:  </t>
    </r>
  </si>
  <si>
    <t>State No.</t>
  </si>
  <si>
    <t>Federal No.</t>
  </si>
  <si>
    <t>Letting Date</t>
  </si>
  <si>
    <t>Completion Date</t>
  </si>
  <si>
    <t>Project Description</t>
  </si>
  <si>
    <t>Bituminous Plant Mix Pavements
(OGFC Mix)</t>
  </si>
  <si>
    <t>Contract Number</t>
  </si>
  <si>
    <t>Test Strip</t>
  </si>
  <si>
    <t>IA Gauge</t>
  </si>
  <si>
    <t>Project Gauge</t>
  </si>
  <si>
    <t>Cores</t>
  </si>
  <si>
    <t>Test Location</t>
  </si>
  <si>
    <t>AVG</t>
  </si>
  <si>
    <t>Wet Density PCF</t>
  </si>
  <si>
    <t>Assurance Testing</t>
  </si>
  <si>
    <t>Offset</t>
  </si>
  <si>
    <t>Deviation</t>
  </si>
  <si>
    <t>review required, determine cause, document corrective action, retest.</t>
  </si>
  <si>
    <t>Inspector</t>
  </si>
  <si>
    <t>JMF Gmm</t>
  </si>
  <si>
    <t>Corrected Reading?</t>
  </si>
  <si>
    <t>Corrected</t>
  </si>
  <si>
    <t>Uncorrected</t>
  </si>
  <si>
    <t>Mix Type</t>
  </si>
  <si>
    <t>CF</t>
  </si>
  <si>
    <t>Test</t>
  </si>
  <si>
    <t>Proj Gauge</t>
  </si>
  <si>
    <t>X</t>
  </si>
  <si>
    <t>Bituminous Plant Mix Pavements
(D mixes) Standard</t>
  </si>
  <si>
    <t>None if &lt; 2,000 TON
1 Gmb test each 2,000 Ton</t>
  </si>
  <si>
    <t>Bituminous Plant Mix Pavements
(TL or TLD Mix)</t>
  </si>
  <si>
    <t>None if &lt; 4,000 TON 
1 core/NG each 4,000 Ton</t>
  </si>
  <si>
    <t>Bit. Plant Mix Pavt (A mix) Standard</t>
  </si>
  <si>
    <t>Bit. Plant Mix Pavt (B mix) Standard</t>
  </si>
  <si>
    <t>Bit. Plant Mix Pavt (BM2 mix) Standard</t>
  </si>
  <si>
    <t>Bit. Plant Mix Pavt (E mix) standard</t>
  </si>
  <si>
    <t>Bit. Plant Mix Pavt (D mix) 407DEN</t>
  </si>
  <si>
    <t>Bit. Plant Mix Pavt (E mix) 407DEN</t>
  </si>
  <si>
    <t>Bit. Plant Mix Pavt (A mix) 407DEN</t>
  </si>
  <si>
    <t>Bit. Plant Mix Pavt (B mix) 407DEN</t>
  </si>
  <si>
    <t>Bit. Plant Mix Pavt (BM2 mix) 407DEN</t>
  </si>
  <si>
    <t>None if &lt; 2,000 TON
1 core/NG each 2,000 Ton</t>
  </si>
  <si>
    <t>Bituminous Plant Mix Pavements
(AS or ACRL Mix)</t>
  </si>
  <si>
    <t>None if &lt; 2,000 TON 
1 core/NG each 2,000 Ton</t>
  </si>
  <si>
    <t>None if &lt; 4,000 TON
1 Gmb test each 4,000 Ton</t>
  </si>
  <si>
    <t>David Crawford</t>
  </si>
  <si>
    <t>Shawna Smith</t>
  </si>
  <si>
    <t>Matt Kethum</t>
  </si>
  <si>
    <t>Matt Kee</t>
  </si>
  <si>
    <t>Derick Brunt</t>
  </si>
  <si>
    <t>Guy Hensley</t>
  </si>
  <si>
    <t>John Smith</t>
  </si>
  <si>
    <t>Stephen Morgan</t>
  </si>
  <si>
    <t>Katie McGinnis</t>
  </si>
  <si>
    <t>Miller Bernhardt</t>
  </si>
  <si>
    <t>Hossam Bahour</t>
  </si>
  <si>
    <t>John Jones</t>
  </si>
  <si>
    <t>John Castleman</t>
  </si>
  <si>
    <t>Austin May</t>
  </si>
  <si>
    <t>Hunter Dykes</t>
  </si>
  <si>
    <t>Melissa Cannon</t>
  </si>
  <si>
    <t>Michael Norris</t>
  </si>
  <si>
    <t>Adam Vance</t>
  </si>
  <si>
    <t>Creed Sorrelle</t>
  </si>
  <si>
    <t>Bryan Moore</t>
  </si>
  <si>
    <t>David Bradley</t>
  </si>
  <si>
    <t>Shenwar Hussein</t>
  </si>
  <si>
    <t>Craig Parnham</t>
  </si>
  <si>
    <t>Carson Voiles</t>
  </si>
  <si>
    <t>Keith Pruitt</t>
  </si>
  <si>
    <t>Jim Micka</t>
  </si>
  <si>
    <t>Billy Curtis</t>
  </si>
  <si>
    <t>Jason Farmer</t>
  </si>
  <si>
    <t>Thomas Bruce</t>
  </si>
  <si>
    <t>Rachel Bentley</t>
  </si>
  <si>
    <t>Tracie Widner</t>
  </si>
  <si>
    <t>Richard McNabb</t>
  </si>
  <si>
    <t>Josh Metz</t>
  </si>
  <si>
    <t>Jonathan DeBusk</t>
  </si>
  <si>
    <t>Deidra White</t>
  </si>
  <si>
    <t>This is unprotected update at your risk.</t>
  </si>
  <si>
    <t>Elizabethton (Vacant)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</si>
</sst>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\-mmm\-yy"/>
    <numFmt numFmtId="165" formatCode="_(0_);_(0\);&quot;&quot;;_(@_)"/>
    <numFmt numFmtId="166" formatCode="_(0\);_(0\);\ &quot;&quot;;_(@_)"/>
    <numFmt numFmtId="167" formatCode="0.0"/>
    <numFmt numFmtId="168" formatCode="0.0%"/>
    <numFmt numFmtId="169" formatCode="0.000"/>
  </numFmts>
  <fonts count="39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sz val="7"/>
      <name val="Arial"/>
      <family val="2"/>
    </font>
    <font>
      <sz val="10"/>
      <name val="Gill Sans MT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sz val="9"/>
      <name val="Gill Sans MT"/>
      <family val="2"/>
    </font>
    <font>
      <sz val="9"/>
      <name val="Symbol"/>
      <family val="1"/>
      <charset val="2"/>
    </font>
    <font>
      <b/>
      <sz val="14"/>
      <name val="Times New Roman"/>
      <family val="1"/>
    </font>
    <font>
      <sz val="9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6"/>
      <name val="Arial"/>
      <family val="2"/>
    </font>
    <font>
      <sz val="8.5"/>
      <name val="Arial"/>
      <family val="2"/>
    </font>
    <font>
      <vertAlign val="superscript"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Tahoma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4">
    <xf numFmtId="0" fontId="0" fillId="0" borderId="0"/>
    <xf numFmtId="0" fontId="38" fillId="0" borderId="0"/>
    <xf numFmtId="0" fontId="8" fillId="0" borderId="0"/>
    <xf numFmtId="9" fontId="1" fillId="0" borderId="0" applyFont="0" applyFill="0" applyBorder="0" applyAlignment="0" applyProtection="0"/>
  </cellStyleXfs>
  <cellXfs count="528">
    <xf numFmtId="0" fontId="0" fillId="0" borderId="0" xfId="0"/>
    <xf numFmtId="0" fontId="7" fillId="0" borderId="0" xfId="0" applyFont="1"/>
    <xf numFmtId="0" fontId="0" fillId="0" borderId="1" xfId="0" applyBorder="1"/>
    <xf numFmtId="0" fontId="7" fillId="0" borderId="1" xfId="0" applyFont="1" applyBorder="1"/>
    <xf numFmtId="0" fontId="10" fillId="0" borderId="1" xfId="2" applyFont="1" applyFill="1" applyBorder="1" applyAlignment="1">
      <alignment horizontal="left" wrapText="1"/>
    </xf>
    <xf numFmtId="0" fontId="9" fillId="0" borderId="1" xfId="2" applyFont="1" applyFill="1" applyBorder="1" applyAlignment="1">
      <alignment horizontal="left" wrapText="1"/>
    </xf>
    <xf numFmtId="0" fontId="0" fillId="0" borderId="2" xfId="0" applyBorder="1"/>
    <xf numFmtId="0" fontId="10" fillId="0" borderId="2" xfId="2" applyFont="1" applyFill="1" applyBorder="1" applyAlignment="1">
      <alignment horizontal="left" wrapText="1"/>
    </xf>
    <xf numFmtId="0" fontId="9" fillId="0" borderId="2" xfId="2" applyFont="1" applyFill="1" applyBorder="1" applyAlignment="1">
      <alignment horizontal="left" wrapText="1"/>
    </xf>
    <xf numFmtId="0" fontId="0" fillId="2" borderId="1" xfId="0" applyFill="1" applyBorder="1"/>
    <xf numFmtId="0" fontId="7" fillId="2" borderId="1" xfId="0" applyFont="1" applyFill="1" applyBorder="1"/>
    <xf numFmtId="0" fontId="0" fillId="3" borderId="0" xfId="0" applyFill="1" applyAlignment="1" applyProtection="1"/>
    <xf numFmtId="0" fontId="0" fillId="0" borderId="3" xfId="0" applyFill="1" applyBorder="1" applyAlignment="1" applyProtection="1"/>
    <xf numFmtId="0" fontId="0" fillId="0" borderId="4" xfId="0" applyFill="1" applyBorder="1" applyAlignment="1" applyProtection="1"/>
    <xf numFmtId="0" fontId="0" fillId="0" borderId="5" xfId="0" applyFill="1" applyBorder="1" applyAlignment="1" applyProtection="1"/>
    <xf numFmtId="0" fontId="0" fillId="0" borderId="6" xfId="0" applyFill="1" applyBorder="1" applyAlignment="1" applyProtection="1"/>
    <xf numFmtId="0" fontId="0" fillId="0" borderId="7" xfId="0" applyFill="1" applyBorder="1" applyAlignment="1" applyProtection="1"/>
    <xf numFmtId="0" fontId="3" fillId="0" borderId="6" xfId="0" applyFont="1" applyFill="1" applyBorder="1" applyAlignment="1" applyProtection="1"/>
    <xf numFmtId="0" fontId="3" fillId="0" borderId="7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/>
    <xf numFmtId="0" fontId="4" fillId="0" borderId="6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7" xfId="0" applyFont="1" applyFill="1" applyBorder="1" applyAlignment="1" applyProtection="1"/>
    <xf numFmtId="0" fontId="4" fillId="3" borderId="0" xfId="0" applyFont="1" applyFill="1" applyAlignment="1" applyProtection="1"/>
    <xf numFmtId="0" fontId="5" fillId="0" borderId="6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3" borderId="0" xfId="0" applyFont="1" applyFill="1" applyAlignment="1" applyProtection="1"/>
    <xf numFmtId="0" fontId="0" fillId="0" borderId="6" xfId="0" applyFill="1" applyBorder="1" applyAlignment="1" applyProtection="1">
      <alignment horizontal="left" vertical="center" indent="1"/>
    </xf>
    <xf numFmtId="0" fontId="0" fillId="0" borderId="7" xfId="0" applyFill="1" applyBorder="1" applyAlignment="1" applyProtection="1">
      <alignment horizontal="left" vertical="center" indent="1"/>
    </xf>
    <xf numFmtId="0" fontId="0" fillId="3" borderId="0" xfId="0" applyFill="1" applyBorder="1" applyAlignment="1" applyProtection="1">
      <alignment horizontal="left" vertical="center" indent="1"/>
    </xf>
    <xf numFmtId="0" fontId="0" fillId="0" borderId="6" xfId="0" applyFill="1" applyBorder="1" applyAlignment="1" applyProtection="1">
      <alignment horizontal="left" vertical="center" indent="15"/>
    </xf>
    <xf numFmtId="0" fontId="0" fillId="0" borderId="7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 indent="15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/>
    <xf numFmtId="0" fontId="0" fillId="0" borderId="6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3" borderId="0" xfId="0" applyFill="1" applyProtection="1"/>
    <xf numFmtId="0" fontId="0" fillId="3" borderId="0" xfId="0" applyFill="1"/>
    <xf numFmtId="0" fontId="0" fillId="2" borderId="11" xfId="0" applyFill="1" applyBorder="1" applyAlignment="1" applyProtection="1">
      <alignment horizontal="center"/>
    </xf>
    <xf numFmtId="0" fontId="16" fillId="2" borderId="11" xfId="0" applyFont="1" applyFill="1" applyBorder="1" applyAlignment="1" applyProtection="1">
      <alignment horizontal="center"/>
    </xf>
    <xf numFmtId="0" fontId="11" fillId="0" borderId="12" xfId="0" applyFont="1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center" vertical="center"/>
    </xf>
    <xf numFmtId="49" fontId="2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NumberFormat="1" applyFont="1" applyBorder="1" applyAlignment="1" applyProtection="1">
      <alignment horizontal="center" vertical="center" wrapText="1"/>
    </xf>
    <xf numFmtId="49" fontId="22" fillId="0" borderId="0" xfId="0" applyNumberFormat="1" applyFont="1" applyFill="1" applyAlignment="1" applyProtection="1">
      <alignment horizontal="center" vertical="center" wrapText="1"/>
    </xf>
    <xf numFmtId="49" fontId="22" fillId="0" borderId="0" xfId="0" applyNumberFormat="1" applyFont="1" applyAlignment="1" applyProtection="1">
      <alignment vertical="center" wrapText="1"/>
    </xf>
    <xf numFmtId="49" fontId="22" fillId="0" borderId="0" xfId="0" applyNumberFormat="1" applyFont="1" applyAlignment="1" applyProtection="1">
      <alignment horizontal="left" vertical="center" wrapText="1"/>
    </xf>
    <xf numFmtId="1" fontId="21" fillId="0" borderId="0" xfId="0" applyNumberFormat="1" applyFont="1" applyAlignment="1" applyProtection="1">
      <alignment horizontal="center" vertical="center" wrapText="1"/>
    </xf>
    <xf numFmtId="49" fontId="22" fillId="0" borderId="0" xfId="0" applyNumberFormat="1" applyFont="1" applyAlignment="1" applyProtection="1">
      <alignment horizontal="center" vertical="center" wrapText="1"/>
    </xf>
    <xf numFmtId="49" fontId="22" fillId="0" borderId="0" xfId="0" applyNumberFormat="1" applyFont="1" applyFill="1" applyAlignment="1" applyProtection="1">
      <alignment horizontal="left" vertical="center" wrapText="1"/>
    </xf>
    <xf numFmtId="49" fontId="21" fillId="0" borderId="0" xfId="0" applyNumberFormat="1" applyFont="1" applyFill="1" applyBorder="1" applyAlignment="1" applyProtection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Alignment="1" applyProtection="1">
      <alignment vertical="center" wrapText="1"/>
    </xf>
    <xf numFmtId="49" fontId="21" fillId="0" borderId="13" xfId="0" applyNumberFormat="1" applyFont="1" applyBorder="1" applyAlignment="1" applyProtection="1">
      <alignment horizontal="left" vertical="center" wrapText="1"/>
    </xf>
    <xf numFmtId="49" fontId="22" fillId="0" borderId="13" xfId="0" applyNumberFormat="1" applyFont="1" applyBorder="1" applyAlignment="1" applyProtection="1">
      <alignment horizontal="left" vertical="center" wrapText="1"/>
    </xf>
    <xf numFmtId="49" fontId="22" fillId="0" borderId="13" xfId="0" applyNumberFormat="1" applyFont="1" applyBorder="1" applyAlignment="1" applyProtection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left" vertical="center" wrapText="1"/>
    </xf>
    <xf numFmtId="49" fontId="21" fillId="0" borderId="1" xfId="0" applyNumberFormat="1" applyFont="1" applyBorder="1" applyAlignment="1" applyProtection="1">
      <alignment horizontal="left" vertical="center" wrapText="1"/>
    </xf>
    <xf numFmtId="49" fontId="22" fillId="0" borderId="1" xfId="0" applyNumberFormat="1" applyFont="1" applyBorder="1" applyAlignment="1" applyProtection="1">
      <alignment horizontal="left" vertical="center" wrapText="1"/>
    </xf>
    <xf numFmtId="49" fontId="22" fillId="0" borderId="1" xfId="0" applyNumberFormat="1" applyFont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protection locked="0"/>
    </xf>
    <xf numFmtId="0" fontId="0" fillId="4" borderId="11" xfId="0" applyFill="1" applyBorder="1" applyAlignment="1" applyProtection="1"/>
    <xf numFmtId="0" fontId="0" fillId="2" borderId="15" xfId="0" applyFill="1" applyBorder="1" applyAlignment="1" applyProtection="1"/>
    <xf numFmtId="0" fontId="0" fillId="4" borderId="15" xfId="0" applyFill="1" applyBorder="1" applyAlignment="1" applyProtection="1"/>
    <xf numFmtId="0" fontId="0" fillId="2" borderId="0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38" fillId="3" borderId="0" xfId="1" applyFill="1" applyProtection="1">
      <protection hidden="1"/>
    </xf>
    <xf numFmtId="0" fontId="38" fillId="0" borderId="3" xfId="1" applyFill="1" applyBorder="1" applyProtection="1">
      <protection hidden="1"/>
    </xf>
    <xf numFmtId="0" fontId="38" fillId="0" borderId="4" xfId="1" applyFill="1" applyBorder="1" applyProtection="1">
      <protection hidden="1"/>
    </xf>
    <xf numFmtId="0" fontId="38" fillId="0" borderId="5" xfId="1" applyFill="1" applyBorder="1" applyProtection="1">
      <protection hidden="1"/>
    </xf>
    <xf numFmtId="0" fontId="38" fillId="0" borderId="6" xfId="1" applyFill="1" applyBorder="1" applyProtection="1">
      <protection hidden="1"/>
    </xf>
    <xf numFmtId="0" fontId="38" fillId="0" borderId="7" xfId="1" applyFill="1" applyBorder="1" applyProtection="1">
      <protection hidden="1"/>
    </xf>
    <xf numFmtId="0" fontId="3" fillId="0" borderId="6" xfId="1" applyFont="1" applyFill="1" applyBorder="1" applyProtection="1">
      <protection hidden="1"/>
    </xf>
    <xf numFmtId="0" fontId="3" fillId="0" borderId="7" xfId="1" applyFont="1" applyFill="1" applyBorder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Protection="1">
      <protection hidden="1"/>
    </xf>
    <xf numFmtId="0" fontId="3" fillId="0" borderId="7" xfId="1" applyFont="1" applyFill="1" applyBorder="1" applyProtection="1">
      <protection hidden="1"/>
    </xf>
    <xf numFmtId="0" fontId="27" fillId="0" borderId="6" xfId="1" applyFont="1" applyFill="1" applyBorder="1" applyAlignment="1" applyProtection="1">
      <alignment horizontal="left"/>
      <protection hidden="1"/>
    </xf>
    <xf numFmtId="0" fontId="28" fillId="0" borderId="0" xfId="1" applyFont="1" applyFill="1" applyBorder="1" applyAlignment="1" applyProtection="1">
      <alignment horizontal="left"/>
      <protection hidden="1"/>
    </xf>
    <xf numFmtId="0" fontId="28" fillId="0" borderId="0" xfId="1" applyFont="1" applyFill="1" applyBorder="1" applyAlignment="1" applyProtection="1">
      <protection hidden="1"/>
    </xf>
    <xf numFmtId="0" fontId="27" fillId="0" borderId="0" xfId="1" applyFont="1" applyFill="1" applyAlignment="1" applyProtection="1">
      <protection hidden="1"/>
    </xf>
    <xf numFmtId="0" fontId="27" fillId="0" borderId="0" xfId="1" applyFont="1" applyFill="1" applyAlignment="1" applyProtection="1">
      <alignment horizontal="right"/>
      <protection hidden="1"/>
    </xf>
    <xf numFmtId="0" fontId="27" fillId="5" borderId="0" xfId="1" applyFont="1" applyFill="1" applyAlignment="1" applyProtection="1">
      <alignment horizontal="left"/>
      <protection hidden="1"/>
    </xf>
    <xf numFmtId="0" fontId="27" fillId="0" borderId="7" xfId="1" applyFont="1" applyFill="1" applyBorder="1" applyAlignment="1" applyProtection="1">
      <alignment horizontal="left"/>
      <protection hidden="1"/>
    </xf>
    <xf numFmtId="0" fontId="27" fillId="3" borderId="0" xfId="1" applyFont="1" applyFill="1" applyAlignment="1" applyProtection="1">
      <alignment horizontal="left"/>
      <protection hidden="1"/>
    </xf>
    <xf numFmtId="0" fontId="28" fillId="0" borderId="0" xfId="1" applyFont="1" applyFill="1" applyAlignment="1" applyProtection="1">
      <alignment horizontal="right"/>
      <protection hidden="1"/>
    </xf>
    <xf numFmtId="0" fontId="28" fillId="0" borderId="0" xfId="1" applyFont="1" applyFill="1" applyBorder="1" applyAlignment="1" applyProtection="1">
      <alignment horizontal="right"/>
      <protection hidden="1"/>
    </xf>
    <xf numFmtId="0" fontId="30" fillId="0" borderId="6" xfId="1" applyFont="1" applyFill="1" applyBorder="1" applyAlignment="1" applyProtection="1">
      <alignment horizontal="left"/>
      <protection hidden="1"/>
    </xf>
    <xf numFmtId="0" fontId="30" fillId="0" borderId="0" xfId="1" applyFont="1" applyFill="1" applyAlignment="1" applyProtection="1">
      <protection hidden="1"/>
    </xf>
    <xf numFmtId="0" fontId="30" fillId="0" borderId="7" xfId="1" applyFont="1" applyFill="1" applyBorder="1" applyAlignment="1" applyProtection="1">
      <alignment horizontal="left"/>
      <protection hidden="1"/>
    </xf>
    <xf numFmtId="0" fontId="30" fillId="3" borderId="0" xfId="1" applyFont="1" applyFill="1" applyAlignment="1" applyProtection="1">
      <alignment horizontal="left"/>
      <protection hidden="1"/>
    </xf>
    <xf numFmtId="0" fontId="11" fillId="0" borderId="6" xfId="1" applyFont="1" applyFill="1" applyBorder="1" applyAlignment="1" applyProtection="1">
      <alignment horizontal="left"/>
      <protection hidden="1"/>
    </xf>
    <xf numFmtId="0" fontId="11" fillId="0" borderId="7" xfId="1" applyFont="1" applyFill="1" applyBorder="1" applyAlignment="1" applyProtection="1">
      <alignment horizontal="left"/>
      <protection hidden="1"/>
    </xf>
    <xf numFmtId="0" fontId="11" fillId="3" borderId="0" xfId="1" applyFont="1" applyFill="1" applyAlignment="1" applyProtection="1">
      <alignment horizontal="left"/>
      <protection hidden="1"/>
    </xf>
    <xf numFmtId="0" fontId="28" fillId="0" borderId="11" xfId="1" applyFont="1" applyFill="1" applyBorder="1" applyAlignment="1" applyProtection="1">
      <protection locked="0" hidden="1"/>
    </xf>
    <xf numFmtId="0" fontId="28" fillId="0" borderId="0" xfId="1" applyFont="1" applyFill="1" applyBorder="1" applyAlignment="1" applyProtection="1">
      <protection locked="0" hidden="1"/>
    </xf>
    <xf numFmtId="0" fontId="28" fillId="0" borderId="0" xfId="1" applyFont="1" applyFill="1" applyBorder="1" applyAlignment="1" applyProtection="1">
      <alignment horizontal="center"/>
      <protection hidden="1"/>
    </xf>
    <xf numFmtId="0" fontId="28" fillId="0" borderId="0" xfId="1" applyFont="1" applyFill="1" applyBorder="1" applyAlignment="1" applyProtection="1">
      <alignment horizontal="left"/>
      <protection locked="0" hidden="1"/>
    </xf>
    <xf numFmtId="0" fontId="28" fillId="0" borderId="0" xfId="1" applyFont="1" applyFill="1" applyBorder="1" applyAlignment="1" applyProtection="1">
      <alignment horizontal="center"/>
      <protection locked="0"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1" fillId="3" borderId="6" xfId="1" applyFont="1" applyFill="1" applyBorder="1" applyAlignment="1" applyProtection="1">
      <alignment horizontal="left"/>
      <protection hidden="1"/>
    </xf>
    <xf numFmtId="0" fontId="28" fillId="0" borderId="12" xfId="1" applyFont="1" applyFill="1" applyBorder="1" applyAlignment="1" applyProtection="1">
      <alignment horizontal="left"/>
      <protection hidden="1"/>
    </xf>
    <xf numFmtId="0" fontId="28" fillId="0" borderId="12" xfId="1" applyFont="1" applyFill="1" applyBorder="1" applyAlignment="1" applyProtection="1">
      <alignment horizontal="center"/>
      <protection hidden="1"/>
    </xf>
    <xf numFmtId="164" fontId="28" fillId="0" borderId="0" xfId="1" applyNumberFormat="1" applyFont="1" applyFill="1" applyBorder="1" applyAlignment="1" applyProtection="1">
      <alignment horizontal="left"/>
      <protection hidden="1"/>
    </xf>
    <xf numFmtId="0" fontId="30" fillId="3" borderId="6" xfId="1" applyFont="1" applyFill="1" applyBorder="1" applyAlignment="1" applyProtection="1">
      <alignment horizontal="left"/>
      <protection hidden="1"/>
    </xf>
    <xf numFmtId="0" fontId="28" fillId="0" borderId="16" xfId="1" applyFont="1" applyFill="1" applyBorder="1" applyAlignment="1" applyProtection="1">
      <alignment horizontal="left"/>
      <protection hidden="1"/>
    </xf>
    <xf numFmtId="0" fontId="31" fillId="0" borderId="6" xfId="1" applyFont="1" applyFill="1" applyBorder="1" applyAlignment="1" applyProtection="1">
      <alignment horizontal="left"/>
      <protection hidden="1"/>
    </xf>
    <xf numFmtId="0" fontId="31" fillId="0" borderId="0" xfId="1" applyFont="1" applyFill="1" applyBorder="1" applyAlignment="1" applyProtection="1">
      <alignment horizontal="center" vertical="center" wrapText="1"/>
      <protection hidden="1"/>
    </xf>
    <xf numFmtId="0" fontId="31" fillId="0" borderId="0" xfId="1" applyFont="1" applyFill="1" applyBorder="1" applyAlignment="1" applyProtection="1">
      <protection hidden="1"/>
    </xf>
    <xf numFmtId="0" fontId="31" fillId="5" borderId="0" xfId="1" applyFont="1" applyFill="1" applyAlignment="1" applyProtection="1">
      <alignment vertical="center"/>
      <protection hidden="1"/>
    </xf>
    <xf numFmtId="0" fontId="31" fillId="3" borderId="0" xfId="1" applyFont="1" applyFill="1" applyAlignment="1" applyProtection="1">
      <alignment horizontal="left"/>
      <protection hidden="1"/>
    </xf>
    <xf numFmtId="0" fontId="31" fillId="0" borderId="0" xfId="1" applyFont="1" applyFill="1" applyBorder="1" applyAlignment="1" applyProtection="1">
      <alignment vertical="top"/>
      <protection hidden="1"/>
    </xf>
    <xf numFmtId="0" fontId="31" fillId="0" borderId="0" xfId="1" applyFont="1" applyFill="1" applyBorder="1" applyAlignment="1" applyProtection="1">
      <alignment horizontal="center" vertical="top"/>
      <protection hidden="1"/>
    </xf>
    <xf numFmtId="0" fontId="31" fillId="0" borderId="17" xfId="1" applyFont="1" applyFill="1" applyBorder="1" applyAlignment="1" applyProtection="1">
      <alignment horizontal="center" vertical="center"/>
      <protection hidden="1"/>
    </xf>
    <xf numFmtId="0" fontId="31" fillId="0" borderId="17" xfId="1" applyFont="1" applyFill="1" applyBorder="1" applyAlignment="1" applyProtection="1">
      <alignment horizontal="center" vertical="top"/>
      <protection hidden="1"/>
    </xf>
    <xf numFmtId="169" fontId="31" fillId="0" borderId="0" xfId="1" applyNumberFormat="1" applyFont="1" applyFill="1" applyBorder="1" applyAlignment="1" applyProtection="1">
      <alignment vertical="center" wrapText="1"/>
      <protection locked="0" hidden="1"/>
    </xf>
    <xf numFmtId="0" fontId="31" fillId="0" borderId="6" xfId="1" applyFont="1" applyFill="1" applyBorder="1" applyAlignment="1" applyProtection="1">
      <protection hidden="1"/>
    </xf>
    <xf numFmtId="0" fontId="31" fillId="3" borderId="0" xfId="1" applyFont="1" applyFill="1" applyAlignment="1" applyProtection="1">
      <protection hidden="1"/>
    </xf>
    <xf numFmtId="0" fontId="31" fillId="0" borderId="6" xfId="1" applyFont="1" applyFill="1" applyBorder="1" applyAlignment="1" applyProtection="1">
      <alignment vertical="center"/>
      <protection hidden="1"/>
    </xf>
    <xf numFmtId="0" fontId="31" fillId="0" borderId="16" xfId="1" applyFont="1" applyFill="1" applyBorder="1" applyAlignment="1" applyProtection="1">
      <alignment horizontal="center" vertical="center"/>
      <protection hidden="1"/>
    </xf>
    <xf numFmtId="0" fontId="31" fillId="0" borderId="7" xfId="1" applyFont="1" applyFill="1" applyBorder="1" applyAlignment="1" applyProtection="1">
      <alignment vertical="center"/>
      <protection hidden="1"/>
    </xf>
    <xf numFmtId="0" fontId="31" fillId="3" borderId="0" xfId="1" applyFont="1" applyFill="1" applyAlignment="1" applyProtection="1">
      <alignment vertical="center"/>
      <protection hidden="1"/>
    </xf>
    <xf numFmtId="0" fontId="31" fillId="0" borderId="6" xfId="1" applyFont="1" applyFill="1" applyBorder="1" applyAlignment="1" applyProtection="1">
      <alignment vertical="top"/>
      <protection hidden="1"/>
    </xf>
    <xf numFmtId="0" fontId="31" fillId="0" borderId="7" xfId="1" applyFont="1" applyFill="1" applyBorder="1" applyAlignment="1" applyProtection="1">
      <alignment vertical="top"/>
      <protection hidden="1"/>
    </xf>
    <xf numFmtId="0" fontId="31" fillId="3" borderId="0" xfId="1" applyFont="1" applyFill="1" applyAlignment="1" applyProtection="1">
      <alignment vertical="top"/>
      <protection hidden="1"/>
    </xf>
    <xf numFmtId="0" fontId="31" fillId="0" borderId="7" xfId="1" applyFont="1" applyFill="1" applyBorder="1" applyAlignment="1" applyProtection="1">
      <protection hidden="1"/>
    </xf>
    <xf numFmtId="0" fontId="38" fillId="0" borderId="6" xfId="1" applyFill="1" applyBorder="1" applyAlignment="1" applyProtection="1">
      <alignment vertical="center"/>
      <protection hidden="1"/>
    </xf>
    <xf numFmtId="0" fontId="13" fillId="0" borderId="12" xfId="1" applyFont="1" applyFill="1" applyBorder="1" applyAlignment="1" applyProtection="1">
      <alignment horizontal="left" vertical="center"/>
      <protection hidden="1"/>
    </xf>
    <xf numFmtId="0" fontId="13" fillId="0" borderId="12" xfId="1" applyFont="1" applyFill="1" applyBorder="1" applyAlignment="1" applyProtection="1">
      <alignment horizontal="center" vertical="center"/>
      <protection hidden="1"/>
    </xf>
    <xf numFmtId="0" fontId="38" fillId="0" borderId="7" xfId="1" applyFill="1" applyBorder="1" applyAlignment="1" applyProtection="1">
      <alignment vertical="center"/>
      <protection hidden="1"/>
    </xf>
    <xf numFmtId="0" fontId="38" fillId="3" borderId="0" xfId="1" applyFill="1" applyAlignment="1" applyProtection="1">
      <alignment vertical="center"/>
      <protection hidden="1"/>
    </xf>
    <xf numFmtId="0" fontId="7" fillId="0" borderId="6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left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7" fillId="0" borderId="7" xfId="1" applyFont="1" applyFill="1" applyBorder="1" applyAlignment="1" applyProtection="1">
      <alignment vertical="center"/>
      <protection hidden="1"/>
    </xf>
    <xf numFmtId="0" fontId="7" fillId="3" borderId="0" xfId="1" applyFont="1" applyFill="1" applyBorder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vertical="center"/>
      <protection locked="0" hidden="1"/>
    </xf>
    <xf numFmtId="0" fontId="28" fillId="0" borderId="0" xfId="1" applyFont="1" applyFill="1" applyAlignment="1" applyProtection="1">
      <alignment vertical="center"/>
      <protection hidden="1"/>
    </xf>
    <xf numFmtId="0" fontId="7" fillId="3" borderId="0" xfId="1" applyFont="1" applyFill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0" fontId="38" fillId="0" borderId="8" xfId="1" applyFill="1" applyBorder="1" applyProtection="1">
      <protection hidden="1"/>
    </xf>
    <xf numFmtId="0" fontId="38" fillId="0" borderId="9" xfId="1" applyFill="1" applyBorder="1" applyProtection="1">
      <protection hidden="1"/>
    </xf>
    <xf numFmtId="0" fontId="38" fillId="0" borderId="10" xfId="1" applyFill="1" applyBorder="1" applyProtection="1">
      <protection hidden="1"/>
    </xf>
    <xf numFmtId="0" fontId="13" fillId="0" borderId="0" xfId="1" applyFont="1" applyFill="1" applyBorder="1" applyAlignment="1" applyProtection="1">
      <alignment horizontal="left"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49" fontId="21" fillId="0" borderId="0" xfId="0" applyNumberFormat="1" applyFont="1" applyAlignment="1" applyProtection="1">
      <alignment horizontal="center" vertical="center" wrapText="1"/>
    </xf>
    <xf numFmtId="49" fontId="21" fillId="0" borderId="0" xfId="0" applyNumberFormat="1" applyFont="1" applyAlignment="1" applyProtection="1">
      <alignment horizontal="center" vertical="center" wrapText="1"/>
      <protection locked="0"/>
    </xf>
    <xf numFmtId="0" fontId="2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NumberFormat="1" applyFont="1" applyBorder="1" applyAlignment="1" applyProtection="1">
      <alignment horizontal="center" vertical="center" wrapText="1"/>
    </xf>
    <xf numFmtId="49" fontId="21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0" xfId="0" applyNumberFormat="1" applyFont="1" applyBorder="1" applyAlignment="1" applyProtection="1">
      <alignment horizontal="left" vertical="center" wrapText="1"/>
    </xf>
    <xf numFmtId="49" fontId="22" fillId="0" borderId="0" xfId="0" applyNumberFormat="1" applyFont="1" applyBorder="1" applyAlignment="1" applyProtection="1">
      <alignment vertical="center" wrapText="1"/>
    </xf>
    <xf numFmtId="49" fontId="22" fillId="0" borderId="4" xfId="0" applyNumberFormat="1" applyFont="1" applyBorder="1" applyAlignment="1" applyProtection="1">
      <alignment horizontal="center" vertical="center" wrapText="1"/>
    </xf>
    <xf numFmtId="1" fontId="21" fillId="0" borderId="4" xfId="0" applyNumberFormat="1" applyFont="1" applyBorder="1" applyAlignment="1" applyProtection="1">
      <alignment horizontal="center" vertical="center" wrapText="1"/>
    </xf>
    <xf numFmtId="0" fontId="21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4" xfId="0" applyNumberFormat="1" applyFont="1" applyBorder="1" applyAlignment="1" applyProtection="1">
      <alignment horizontal="left" vertical="center" wrapText="1"/>
    </xf>
    <xf numFmtId="49" fontId="22" fillId="0" borderId="5" xfId="0" applyNumberFormat="1" applyFont="1" applyBorder="1" applyAlignment="1" applyProtection="1">
      <alignment horizontal="left" vertical="center" wrapText="1"/>
    </xf>
    <xf numFmtId="49" fontId="22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6" xfId="0" applyNumberFormat="1" applyFont="1" applyFill="1" applyBorder="1" applyAlignment="1" applyProtection="1">
      <alignment horizontal="left" vertical="center" wrapText="1"/>
    </xf>
    <xf numFmtId="49" fontId="22" fillId="0" borderId="0" xfId="0" applyNumberFormat="1" applyFont="1" applyAlignment="1" applyProtection="1">
      <alignment horizontal="center" vertical="center" wrapText="1"/>
      <protection locked="0"/>
    </xf>
    <xf numFmtId="0" fontId="38" fillId="5" borderId="3" xfId="1" applyFill="1" applyBorder="1" applyProtection="1">
      <protection hidden="1"/>
    </xf>
    <xf numFmtId="0" fontId="38" fillId="5" borderId="4" xfId="1" applyFill="1" applyBorder="1" applyProtection="1">
      <protection hidden="1"/>
    </xf>
    <xf numFmtId="0" fontId="38" fillId="5" borderId="5" xfId="1" applyFill="1" applyBorder="1" applyProtection="1">
      <protection hidden="1"/>
    </xf>
    <xf numFmtId="0" fontId="38" fillId="5" borderId="6" xfId="1" applyFill="1" applyBorder="1" applyProtection="1">
      <protection hidden="1"/>
    </xf>
    <xf numFmtId="0" fontId="38" fillId="5" borderId="7" xfId="1" applyFill="1" applyBorder="1" applyProtection="1">
      <protection hidden="1"/>
    </xf>
    <xf numFmtId="0" fontId="3" fillId="5" borderId="6" xfId="1" applyFont="1" applyFill="1" applyBorder="1" applyProtection="1">
      <protection hidden="1"/>
    </xf>
    <xf numFmtId="0" fontId="3" fillId="5" borderId="7" xfId="1" applyFont="1" applyFill="1" applyBorder="1" applyAlignment="1" applyProtection="1">
      <alignment horizontal="center"/>
      <protection hidden="1"/>
    </xf>
    <xf numFmtId="0" fontId="3" fillId="5" borderId="7" xfId="1" applyFont="1" applyFill="1" applyBorder="1" applyProtection="1">
      <protection hidden="1"/>
    </xf>
    <xf numFmtId="0" fontId="27" fillId="5" borderId="6" xfId="1" applyFont="1" applyFill="1" applyBorder="1" applyAlignment="1" applyProtection="1">
      <alignment horizontal="left"/>
      <protection hidden="1"/>
    </xf>
    <xf numFmtId="0" fontId="28" fillId="5" borderId="0" xfId="1" applyFont="1" applyFill="1" applyBorder="1" applyAlignment="1" applyProtection="1">
      <protection hidden="1"/>
    </xf>
    <xf numFmtId="0" fontId="27" fillId="5" borderId="0" xfId="1" applyFont="1" applyFill="1" applyAlignment="1" applyProtection="1">
      <protection hidden="1"/>
    </xf>
    <xf numFmtId="0" fontId="27" fillId="5" borderId="0" xfId="1" applyFont="1" applyFill="1" applyAlignment="1" applyProtection="1">
      <alignment horizontal="right"/>
      <protection hidden="1"/>
    </xf>
    <xf numFmtId="0" fontId="27" fillId="5" borderId="7" xfId="1" applyFont="1" applyFill="1" applyBorder="1" applyAlignment="1" applyProtection="1">
      <alignment horizontal="left"/>
      <protection hidden="1"/>
    </xf>
    <xf numFmtId="0" fontId="28" fillId="5" borderId="0" xfId="1" applyFont="1" applyFill="1" applyAlignment="1" applyProtection="1">
      <alignment horizontal="right"/>
      <protection hidden="1"/>
    </xf>
    <xf numFmtId="0" fontId="28" fillId="5" borderId="0" xfId="1" applyFont="1" applyFill="1" applyBorder="1" applyAlignment="1" applyProtection="1">
      <alignment horizontal="right"/>
      <protection hidden="1"/>
    </xf>
    <xf numFmtId="0" fontId="30" fillId="5" borderId="6" xfId="1" applyFont="1" applyFill="1" applyBorder="1" applyAlignment="1" applyProtection="1">
      <alignment horizontal="left"/>
      <protection hidden="1"/>
    </xf>
    <xf numFmtId="0" fontId="30" fillId="5" borderId="0" xfId="1" applyFont="1" applyFill="1" applyAlignment="1" applyProtection="1">
      <protection hidden="1"/>
    </xf>
    <xf numFmtId="0" fontId="30" fillId="5" borderId="7" xfId="1" applyFont="1" applyFill="1" applyBorder="1" applyAlignment="1" applyProtection="1">
      <alignment horizontal="left"/>
      <protection hidden="1"/>
    </xf>
    <xf numFmtId="0" fontId="11" fillId="5" borderId="6" xfId="1" applyFont="1" applyFill="1" applyBorder="1" applyAlignment="1" applyProtection="1">
      <alignment horizontal="left"/>
      <protection hidden="1"/>
    </xf>
    <xf numFmtId="0" fontId="28" fillId="5" borderId="0" xfId="1" applyFont="1" applyFill="1" applyBorder="1" applyAlignment="1" applyProtection="1">
      <alignment horizontal="left"/>
      <protection hidden="1"/>
    </xf>
    <xf numFmtId="0" fontId="11" fillId="5" borderId="7" xfId="1" applyFont="1" applyFill="1" applyBorder="1" applyAlignment="1" applyProtection="1">
      <alignment horizontal="left"/>
      <protection hidden="1"/>
    </xf>
    <xf numFmtId="0" fontId="28" fillId="5" borderId="11" xfId="1" applyFont="1" applyFill="1" applyBorder="1" applyAlignment="1" applyProtection="1">
      <protection locked="0" hidden="1"/>
    </xf>
    <xf numFmtId="0" fontId="28" fillId="5" borderId="0" xfId="1" applyFont="1" applyFill="1" applyBorder="1" applyAlignment="1" applyProtection="1">
      <protection locked="0" hidden="1"/>
    </xf>
    <xf numFmtId="0" fontId="28" fillId="5" borderId="0" xfId="1" applyFont="1" applyFill="1" applyBorder="1" applyAlignment="1" applyProtection="1">
      <alignment horizontal="center"/>
      <protection hidden="1"/>
    </xf>
    <xf numFmtId="0" fontId="28" fillId="5" borderId="0" xfId="1" applyFont="1" applyFill="1" applyBorder="1" applyAlignment="1" applyProtection="1">
      <alignment horizontal="left"/>
      <protection locked="0" hidden="1"/>
    </xf>
    <xf numFmtId="0" fontId="28" fillId="5" borderId="0" xfId="1" applyFont="1" applyFill="1" applyBorder="1" applyAlignment="1" applyProtection="1">
      <alignment horizontal="center"/>
      <protection locked="0" hidden="1"/>
    </xf>
    <xf numFmtId="0" fontId="11" fillId="5" borderId="0" xfId="1" applyFont="1" applyFill="1" applyBorder="1" applyAlignment="1" applyProtection="1">
      <alignment horizontal="left"/>
      <protection hidden="1"/>
    </xf>
    <xf numFmtId="0" fontId="28" fillId="5" borderId="19" xfId="1" applyFont="1" applyFill="1" applyBorder="1" applyAlignment="1" applyProtection="1">
      <protection hidden="1"/>
    </xf>
    <xf numFmtId="0" fontId="31" fillId="5" borderId="6" xfId="1" applyFont="1" applyFill="1" applyBorder="1" applyAlignment="1" applyProtection="1">
      <alignment horizontal="left"/>
      <protection hidden="1"/>
    </xf>
    <xf numFmtId="167" fontId="11" fillId="5" borderId="19" xfId="1" applyNumberFormat="1" applyFont="1" applyFill="1" applyBorder="1" applyAlignment="1" applyProtection="1">
      <protection hidden="1"/>
    </xf>
    <xf numFmtId="167" fontId="28" fillId="5" borderId="19" xfId="1" applyNumberFormat="1" applyFont="1" applyFill="1" applyBorder="1" applyAlignment="1" applyProtection="1">
      <protection hidden="1"/>
    </xf>
    <xf numFmtId="0" fontId="31" fillId="5" borderId="0" xfId="1" applyFont="1" applyFill="1" applyBorder="1" applyAlignment="1" applyProtection="1">
      <protection hidden="1"/>
    </xf>
    <xf numFmtId="0" fontId="31" fillId="5" borderId="0" xfId="1" applyFont="1" applyFill="1" applyBorder="1" applyAlignment="1" applyProtection="1">
      <alignment vertical="top"/>
      <protection hidden="1"/>
    </xf>
    <xf numFmtId="0" fontId="31" fillId="5" borderId="0" xfId="1" applyFont="1" applyFill="1" applyBorder="1" applyAlignment="1" applyProtection="1">
      <alignment horizontal="center" vertical="top"/>
      <protection hidden="1"/>
    </xf>
    <xf numFmtId="0" fontId="31" fillId="5" borderId="6" xfId="1" applyFont="1" applyFill="1" applyBorder="1" applyAlignment="1" applyProtection="1">
      <protection hidden="1"/>
    </xf>
    <xf numFmtId="0" fontId="31" fillId="5" borderId="6" xfId="1" applyFont="1" applyFill="1" applyBorder="1" applyAlignment="1" applyProtection="1">
      <alignment vertical="center"/>
      <protection hidden="1"/>
    </xf>
    <xf numFmtId="0" fontId="31" fillId="5" borderId="7" xfId="1" applyFont="1" applyFill="1" applyBorder="1" applyAlignment="1" applyProtection="1">
      <alignment vertical="center"/>
      <protection hidden="1"/>
    </xf>
    <xf numFmtId="0" fontId="31" fillId="5" borderId="6" xfId="1" applyFont="1" applyFill="1" applyBorder="1" applyAlignment="1" applyProtection="1">
      <alignment vertical="top"/>
      <protection hidden="1"/>
    </xf>
    <xf numFmtId="0" fontId="31" fillId="5" borderId="7" xfId="1" applyFont="1" applyFill="1" applyBorder="1" applyAlignment="1" applyProtection="1">
      <alignment vertical="top"/>
      <protection hidden="1"/>
    </xf>
    <xf numFmtId="0" fontId="31" fillId="5" borderId="7" xfId="1" applyFont="1" applyFill="1" applyBorder="1" applyAlignment="1" applyProtection="1">
      <protection hidden="1"/>
    </xf>
    <xf numFmtId="0" fontId="38" fillId="5" borderId="6" xfId="1" applyFill="1" applyBorder="1" applyAlignment="1" applyProtection="1">
      <alignment vertical="center"/>
      <protection hidden="1"/>
    </xf>
    <xf numFmtId="0" fontId="7" fillId="5" borderId="6" xfId="1" applyFont="1" applyFill="1" applyBorder="1" applyAlignment="1" applyProtection="1">
      <alignment vertical="center"/>
      <protection hidden="1"/>
    </xf>
    <xf numFmtId="0" fontId="13" fillId="5" borderId="12" xfId="1" applyFont="1" applyFill="1" applyBorder="1" applyAlignment="1" applyProtection="1">
      <alignment horizontal="left" vertical="center"/>
      <protection hidden="1"/>
    </xf>
    <xf numFmtId="0" fontId="13" fillId="5" borderId="12" xfId="1" applyFont="1" applyFill="1" applyBorder="1" applyAlignment="1" applyProtection="1">
      <alignment horizontal="center" vertical="center"/>
      <protection hidden="1"/>
    </xf>
    <xf numFmtId="0" fontId="38" fillId="5" borderId="7" xfId="1" applyFill="1" applyBorder="1" applyAlignment="1" applyProtection="1">
      <alignment vertical="center"/>
      <protection hidden="1"/>
    </xf>
    <xf numFmtId="0" fontId="13" fillId="5" borderId="0" xfId="1" applyFont="1" applyFill="1" applyBorder="1" applyAlignment="1" applyProtection="1">
      <alignment horizontal="left" vertical="center"/>
      <protection hidden="1"/>
    </xf>
    <xf numFmtId="0" fontId="13" fillId="5" borderId="0" xfId="1" applyFont="1" applyFill="1" applyBorder="1" applyAlignment="1" applyProtection="1">
      <alignment horizontal="center" vertical="center"/>
      <protection hidden="1"/>
    </xf>
    <xf numFmtId="0" fontId="7" fillId="5" borderId="7" xfId="1" applyFont="1" applyFill="1" applyBorder="1" applyAlignment="1" applyProtection="1">
      <alignment vertical="center"/>
      <protection hidden="1"/>
    </xf>
    <xf numFmtId="0" fontId="7" fillId="5" borderId="0" xfId="1" applyFont="1" applyFill="1" applyBorder="1" applyAlignment="1" applyProtection="1">
      <alignment horizontal="left" vertical="center"/>
      <protection hidden="1"/>
    </xf>
    <xf numFmtId="0" fontId="11" fillId="5" borderId="0" xfId="1" applyFont="1" applyFill="1" applyBorder="1" applyAlignment="1" applyProtection="1">
      <alignment horizontal="center" vertical="center"/>
      <protection hidden="1"/>
    </xf>
    <xf numFmtId="0" fontId="7" fillId="5" borderId="0" xfId="1" applyFont="1" applyFill="1" applyBorder="1" applyAlignment="1" applyProtection="1">
      <alignment horizontal="center" vertical="center"/>
      <protection hidden="1"/>
    </xf>
    <xf numFmtId="0" fontId="7" fillId="5" borderId="0" xfId="1" applyFont="1" applyFill="1" applyBorder="1" applyAlignment="1" applyProtection="1">
      <alignment vertical="center"/>
      <protection hidden="1"/>
    </xf>
    <xf numFmtId="0" fontId="11" fillId="5" borderId="0" xfId="1" applyFont="1" applyFill="1" applyBorder="1" applyAlignment="1" applyProtection="1">
      <alignment vertical="center"/>
      <protection hidden="1"/>
    </xf>
    <xf numFmtId="0" fontId="11" fillId="5" borderId="0" xfId="1" applyFont="1" applyFill="1" applyBorder="1" applyAlignment="1" applyProtection="1">
      <alignment vertical="center"/>
      <protection locked="0" hidden="1"/>
    </xf>
    <xf numFmtId="0" fontId="28" fillId="5" borderId="0" xfId="1" applyFont="1" applyFill="1" applyAlignment="1" applyProtection="1">
      <alignment vertical="center"/>
      <protection hidden="1"/>
    </xf>
    <xf numFmtId="0" fontId="7" fillId="5" borderId="0" xfId="1" applyFont="1" applyFill="1" applyBorder="1" applyAlignment="1" applyProtection="1">
      <alignment horizontal="right" vertical="center"/>
      <protection hidden="1"/>
    </xf>
    <xf numFmtId="0" fontId="7" fillId="5" borderId="0" xfId="1" applyFont="1" applyFill="1" applyBorder="1" applyAlignment="1" applyProtection="1">
      <protection hidden="1"/>
    </xf>
    <xf numFmtId="0" fontId="7" fillId="5" borderId="0" xfId="1" applyFont="1" applyFill="1" applyBorder="1" applyAlignment="1" applyProtection="1">
      <alignment horizontal="center"/>
      <protection hidden="1"/>
    </xf>
    <xf numFmtId="0" fontId="38" fillId="5" borderId="8" xfId="1" applyFill="1" applyBorder="1" applyProtection="1">
      <protection hidden="1"/>
    </xf>
    <xf numFmtId="0" fontId="38" fillId="5" borderId="9" xfId="1" applyFill="1" applyBorder="1" applyProtection="1">
      <protection hidden="1"/>
    </xf>
    <xf numFmtId="0" fontId="38" fillId="5" borderId="10" xfId="1" applyFill="1" applyBorder="1" applyProtection="1">
      <protection hidden="1"/>
    </xf>
    <xf numFmtId="49" fontId="22" fillId="0" borderId="13" xfId="0" applyNumberFormat="1" applyFont="1" applyBorder="1" applyAlignment="1" applyProtection="1">
      <alignment vertical="center" wrapText="1"/>
    </xf>
    <xf numFmtId="0" fontId="1" fillId="0" borderId="0" xfId="0" applyFont="1"/>
    <xf numFmtId="0" fontId="0" fillId="2" borderId="0" xfId="0" applyFill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167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2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left" indent="2"/>
    </xf>
    <xf numFmtId="0" fontId="11" fillId="0" borderId="22" xfId="0" applyFont="1" applyFill="1" applyBorder="1" applyAlignment="1" applyProtection="1">
      <alignment horizontal="left" indent="2"/>
    </xf>
    <xf numFmtId="0" fontId="0" fillId="2" borderId="11" xfId="0" applyFill="1" applyBorder="1" applyAlignment="1" applyProtection="1">
      <alignment horizontal="center"/>
    </xf>
    <xf numFmtId="167" fontId="23" fillId="0" borderId="38" xfId="0" applyNumberFormat="1" applyFont="1" applyFill="1" applyBorder="1" applyAlignment="1" applyProtection="1">
      <alignment horizontal="center"/>
      <protection locked="0"/>
    </xf>
    <xf numFmtId="167" fontId="23" fillId="0" borderId="0" xfId="0" applyNumberFormat="1" applyFont="1" applyFill="1" applyBorder="1" applyAlignment="1" applyProtection="1">
      <alignment horizontal="center"/>
      <protection locked="0"/>
    </xf>
    <xf numFmtId="167" fontId="23" fillId="0" borderId="39" xfId="0" applyNumberFormat="1" applyFont="1" applyFill="1" applyBorder="1" applyAlignment="1" applyProtection="1">
      <alignment horizontal="center"/>
      <protection locked="0"/>
    </xf>
    <xf numFmtId="0" fontId="11" fillId="0" borderId="20" xfId="0" applyFont="1" applyFill="1" applyBorder="1" applyAlignment="1" applyProtection="1">
      <alignment horizontal="center"/>
    </xf>
    <xf numFmtId="167" fontId="23" fillId="0" borderId="21" xfId="0" applyNumberFormat="1" applyFont="1" applyFill="1" applyBorder="1" applyAlignment="1" applyProtection="1">
      <alignment horizontal="center"/>
      <protection locked="0"/>
    </xf>
    <xf numFmtId="167" fontId="23" fillId="0" borderId="20" xfId="0" applyNumberFormat="1" applyFont="1" applyFill="1" applyBorder="1" applyAlignment="1" applyProtection="1">
      <alignment horizontal="center"/>
      <protection locked="0"/>
    </xf>
    <xf numFmtId="167" fontId="23" fillId="0" borderId="22" xfId="0" applyNumberFormat="1" applyFont="1" applyFill="1" applyBorder="1" applyAlignment="1" applyProtection="1">
      <alignment horizontal="center"/>
      <protection locked="0"/>
    </xf>
    <xf numFmtId="49" fontId="13" fillId="0" borderId="20" xfId="0" applyNumberFormat="1" applyFont="1" applyFill="1" applyBorder="1" applyAlignment="1" applyProtection="1">
      <alignment horizontal="center"/>
      <protection locked="0"/>
    </xf>
    <xf numFmtId="49" fontId="13" fillId="0" borderId="2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</xf>
    <xf numFmtId="167" fontId="23" fillId="0" borderId="40" xfId="0" applyNumberFormat="1" applyFont="1" applyFill="1" applyBorder="1" applyAlignment="1" applyProtection="1">
      <alignment horizontal="center"/>
      <protection locked="0"/>
    </xf>
    <xf numFmtId="167" fontId="23" fillId="0" borderId="11" xfId="0" applyNumberFormat="1" applyFont="1" applyFill="1" applyBorder="1" applyAlignment="1" applyProtection="1">
      <alignment horizontal="center"/>
      <protection locked="0"/>
    </xf>
    <xf numFmtId="167" fontId="23" fillId="0" borderId="41" xfId="0" applyNumberFormat="1" applyFont="1" applyFill="1" applyBorder="1" applyAlignment="1" applyProtection="1">
      <alignment horizontal="center"/>
      <protection locked="0"/>
    </xf>
    <xf numFmtId="1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21" xfId="0" applyNumberFormat="1" applyFont="1" applyFill="1" applyBorder="1" applyAlignment="1" applyProtection="1">
      <alignment horizontal="center"/>
      <protection locked="0"/>
    </xf>
    <xf numFmtId="1" fontId="23" fillId="0" borderId="20" xfId="0" applyNumberFormat="1" applyFont="1" applyFill="1" applyBorder="1" applyAlignment="1" applyProtection="1">
      <alignment horizontal="center"/>
      <protection locked="0"/>
    </xf>
    <xf numFmtId="1" fontId="23" fillId="0" borderId="22" xfId="0" applyNumberFormat="1" applyFont="1" applyFill="1" applyBorder="1" applyAlignment="1" applyProtection="1">
      <alignment horizontal="center"/>
      <protection locked="0"/>
    </xf>
    <xf numFmtId="0" fontId="18" fillId="4" borderId="15" xfId="0" applyFont="1" applyFill="1" applyBorder="1" applyAlignment="1" applyProtection="1">
      <alignment horizontal="center" vertical="center" wrapText="1"/>
    </xf>
    <xf numFmtId="0" fontId="18" fillId="4" borderId="35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horizontal="center" vertical="center" wrapText="1"/>
    </xf>
    <xf numFmtId="0" fontId="11" fillId="4" borderId="35" xfId="0" applyFont="1" applyFill="1" applyBorder="1" applyAlignment="1" applyProtection="1">
      <alignment horizontal="center" vertical="center" wrapText="1"/>
    </xf>
    <xf numFmtId="2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left" vertical="center" indent="1"/>
      <protection locked="0"/>
    </xf>
    <xf numFmtId="0" fontId="0" fillId="0" borderId="22" xfId="0" applyFill="1" applyBorder="1" applyAlignment="1" applyProtection="1">
      <alignment horizontal="left" vertical="center" indent="1"/>
      <protection locked="0"/>
    </xf>
    <xf numFmtId="0" fontId="0" fillId="0" borderId="20" xfId="0" applyFill="1" applyBorder="1" applyAlignment="1" applyProtection="1">
      <alignment horizontal="left" vertical="center" indent="1"/>
    </xf>
    <xf numFmtId="49" fontId="0" fillId="0" borderId="20" xfId="0" applyNumberFormat="1" applyFill="1" applyBorder="1" applyAlignment="1" applyProtection="1">
      <alignment horizontal="left" vertical="center" indent="1"/>
      <protection locked="0"/>
    </xf>
    <xf numFmtId="49" fontId="0" fillId="0" borderId="20" xfId="0" applyNumberFormat="1" applyBorder="1" applyAlignment="1" applyProtection="1">
      <alignment horizontal="left" vertical="center" indent="1"/>
      <protection locked="0"/>
    </xf>
    <xf numFmtId="49" fontId="0" fillId="0" borderId="22" xfId="0" applyNumberFormat="1" applyBorder="1" applyAlignment="1" applyProtection="1">
      <alignment horizontal="left" vertical="center" indent="1"/>
      <protection locked="0"/>
    </xf>
    <xf numFmtId="0" fontId="11" fillId="0" borderId="20" xfId="0" applyFont="1" applyFill="1" applyBorder="1" applyAlignment="1" applyProtection="1">
      <alignment horizontal="left" vertical="center" indent="2"/>
    </xf>
    <xf numFmtId="2" fontId="23" fillId="0" borderId="21" xfId="0" applyNumberFormat="1" applyFont="1" applyFill="1" applyBorder="1" applyAlignment="1" applyProtection="1">
      <alignment horizontal="center"/>
      <protection locked="0"/>
    </xf>
    <xf numFmtId="2" fontId="23" fillId="0" borderId="20" xfId="0" applyNumberFormat="1" applyFont="1" applyFill="1" applyBorder="1" applyAlignment="1" applyProtection="1">
      <alignment horizontal="center"/>
      <protection locked="0"/>
    </xf>
    <xf numFmtId="2" fontId="23" fillId="0" borderId="22" xfId="0" applyNumberFormat="1" applyFont="1" applyFill="1" applyBorder="1" applyAlignment="1" applyProtection="1">
      <alignment horizontal="center"/>
      <protection locked="0"/>
    </xf>
    <xf numFmtId="0" fontId="11" fillId="0" borderId="37" xfId="0" applyFont="1" applyFill="1" applyBorder="1" applyAlignment="1" applyProtection="1">
      <alignment horizontal="left" vertical="center" indent="1"/>
    </xf>
    <xf numFmtId="0" fontId="11" fillId="0" borderId="33" xfId="0" applyFont="1" applyFill="1" applyBorder="1" applyAlignment="1" applyProtection="1">
      <alignment horizontal="left" vertical="center" indent="1"/>
    </xf>
    <xf numFmtId="0" fontId="15" fillId="4" borderId="23" xfId="0" applyFont="1" applyFill="1" applyBorder="1" applyAlignment="1" applyProtection="1">
      <alignment horizontal="center" vertical="center" wrapText="1"/>
    </xf>
    <xf numFmtId="1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left" indent="1"/>
    </xf>
    <xf numFmtId="0" fontId="11" fillId="0" borderId="22" xfId="0" applyFont="1" applyFill="1" applyBorder="1" applyAlignment="1" applyProtection="1">
      <alignment horizontal="left" indent="1"/>
    </xf>
    <xf numFmtId="0" fontId="11" fillId="0" borderId="33" xfId="0" applyFont="1" applyFill="1" applyBorder="1" applyAlignment="1" applyProtection="1">
      <alignment horizontal="center" vertical="center" wrapText="1"/>
      <protection locked="0"/>
    </xf>
    <xf numFmtId="0" fontId="11" fillId="4" borderId="34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left" vertical="center" indent="1"/>
    </xf>
    <xf numFmtId="0" fontId="11" fillId="0" borderId="27" xfId="0" applyFont="1" applyFill="1" applyBorder="1" applyAlignment="1" applyProtection="1">
      <alignment horizontal="left" vertical="center" indent="1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164" fontId="0" fillId="0" borderId="15" xfId="0" applyNumberForma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vertical="center" indent="1"/>
    </xf>
    <xf numFmtId="0" fontId="0" fillId="0" borderId="34" xfId="0" applyFill="1" applyBorder="1" applyAlignment="1" applyProtection="1">
      <alignment horizontal="left" vertical="center" indent="1"/>
    </xf>
    <xf numFmtId="0" fontId="0" fillId="0" borderId="35" xfId="0" applyFill="1" applyBorder="1" applyAlignment="1" applyProtection="1">
      <alignment horizontal="left" vertical="center" indent="1"/>
    </xf>
    <xf numFmtId="0" fontId="0" fillId="0" borderId="35" xfId="0" applyFill="1" applyBorder="1" applyAlignment="1" applyProtection="1">
      <alignment horizontal="left" vertical="center" indent="1"/>
      <protection locked="0"/>
    </xf>
    <xf numFmtId="0" fontId="0" fillId="0" borderId="15" xfId="0" applyFill="1" applyBorder="1" applyAlignment="1" applyProtection="1">
      <alignment horizontal="left" vertical="center" indent="1"/>
      <protection locked="0"/>
    </xf>
    <xf numFmtId="0" fontId="0" fillId="0" borderId="21" xfId="0" applyFill="1" applyBorder="1" applyAlignment="1" applyProtection="1">
      <alignment horizontal="left" vertical="center" indent="1"/>
    </xf>
    <xf numFmtId="0" fontId="15" fillId="0" borderId="16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left" vertical="center" indent="1"/>
      <protection locked="0"/>
    </xf>
    <xf numFmtId="0" fontId="0" fillId="0" borderId="36" xfId="0" applyFill="1" applyBorder="1" applyAlignment="1" applyProtection="1">
      <alignment horizontal="left" vertical="center" indent="1"/>
    </xf>
    <xf numFmtId="0" fontId="0" fillId="0" borderId="17" xfId="0" applyFill="1" applyBorder="1" applyAlignment="1" applyProtection="1">
      <alignment horizontal="left" vertical="center" indent="1"/>
    </xf>
    <xf numFmtId="0" fontId="0" fillId="0" borderId="9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 vertical="center" indent="1"/>
    </xf>
    <xf numFmtId="164" fontId="0" fillId="0" borderId="20" xfId="0" applyNumberFormat="1" applyFill="1" applyBorder="1" applyAlignment="1" applyProtection="1">
      <alignment horizontal="left" vertical="center" indent="1"/>
      <protection locked="0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horizontal="center" vertical="center" wrapText="1"/>
    </xf>
    <xf numFmtId="0" fontId="15" fillId="0" borderId="32" xfId="0" applyFont="1" applyFill="1" applyBorder="1" applyAlignment="1" applyProtection="1">
      <alignment horizontal="center" vertical="center" wrapText="1"/>
    </xf>
    <xf numFmtId="0" fontId="15" fillId="0" borderId="3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20" xfId="0" applyBorder="1"/>
    <xf numFmtId="0" fontId="0" fillId="0" borderId="22" xfId="0" applyBorder="1"/>
    <xf numFmtId="0" fontId="6" fillId="0" borderId="0" xfId="0" applyFont="1" applyFill="1" applyBorder="1" applyAlignment="1" applyProtection="1">
      <alignment horizontal="center"/>
    </xf>
    <xf numFmtId="1" fontId="23" fillId="0" borderId="23" xfId="0" applyNumberFormat="1" applyFont="1" applyFill="1" applyBorder="1" applyAlignment="1" applyProtection="1">
      <alignment horizontal="center"/>
      <protection locked="0"/>
    </xf>
    <xf numFmtId="1" fontId="23" fillId="0" borderId="15" xfId="0" applyNumberFormat="1" applyFont="1" applyFill="1" applyBorder="1" applyAlignment="1" applyProtection="1">
      <alignment horizontal="center"/>
      <protection locked="0"/>
    </xf>
    <xf numFmtId="1" fontId="23" fillId="0" borderId="24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/>
    </xf>
    <xf numFmtId="0" fontId="11" fillId="0" borderId="25" xfId="0" applyFont="1" applyFill="1" applyBorder="1" applyAlignment="1" applyProtection="1">
      <alignment horizontal="center" vertical="center" textRotation="90"/>
    </xf>
    <xf numFmtId="0" fontId="11" fillId="0" borderId="26" xfId="0" applyFont="1" applyFill="1" applyBorder="1" applyAlignment="1" applyProtection="1">
      <alignment horizontal="center" vertical="center" textRotation="90"/>
    </xf>
    <xf numFmtId="0" fontId="11" fillId="0" borderId="15" xfId="0" applyFont="1" applyFill="1" applyBorder="1" applyAlignment="1" applyProtection="1">
      <alignment horizontal="left" vertical="center" indent="2"/>
    </xf>
    <xf numFmtId="0" fontId="0" fillId="2" borderId="0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left"/>
    </xf>
    <xf numFmtId="0" fontId="23" fillId="2" borderId="14" xfId="0" applyFont="1" applyFill="1" applyBorder="1" applyAlignment="1" applyProtection="1">
      <alignment horizontal="center"/>
      <protection locked="0"/>
    </xf>
    <xf numFmtId="0" fontId="28" fillId="5" borderId="13" xfId="1" applyFont="1" applyFill="1" applyBorder="1" applyAlignment="1" applyProtection="1">
      <alignment horizontal="center"/>
      <protection hidden="1"/>
    </xf>
    <xf numFmtId="168" fontId="28" fillId="5" borderId="1" xfId="3" applyNumberFormat="1" applyFont="1" applyFill="1" applyBorder="1" applyAlignment="1" applyProtection="1">
      <alignment horizontal="center"/>
      <protection hidden="1"/>
    </xf>
    <xf numFmtId="0" fontId="28" fillId="5" borderId="3" xfId="1" applyFont="1" applyFill="1" applyBorder="1" applyAlignment="1" applyProtection="1">
      <alignment horizontal="center"/>
      <protection hidden="1"/>
    </xf>
    <xf numFmtId="0" fontId="28" fillId="5" borderId="4" xfId="1" applyFont="1" applyFill="1" applyBorder="1" applyAlignment="1" applyProtection="1">
      <alignment horizontal="center"/>
      <protection hidden="1"/>
    </xf>
    <xf numFmtId="0" fontId="28" fillId="5" borderId="5" xfId="1" applyFont="1" applyFill="1" applyBorder="1" applyAlignment="1" applyProtection="1">
      <alignment horizontal="center"/>
      <protection hidden="1"/>
    </xf>
    <xf numFmtId="0" fontId="28" fillId="6" borderId="0" xfId="1" applyFont="1" applyFill="1" applyBorder="1" applyAlignment="1" applyProtection="1">
      <alignment horizontal="center"/>
      <protection hidden="1"/>
    </xf>
    <xf numFmtId="0" fontId="13" fillId="5" borderId="42" xfId="1" applyFont="1" applyFill="1" applyBorder="1" applyAlignment="1" applyProtection="1">
      <alignment horizontal="center"/>
      <protection hidden="1"/>
    </xf>
    <xf numFmtId="0" fontId="13" fillId="5" borderId="18" xfId="1" applyFont="1" applyFill="1" applyBorder="1" applyAlignment="1" applyProtection="1">
      <alignment horizontal="center"/>
      <protection hidden="1"/>
    </xf>
    <xf numFmtId="0" fontId="13" fillId="5" borderId="19" xfId="1" applyFont="1" applyFill="1" applyBorder="1" applyAlignment="1" applyProtection="1">
      <alignment horizontal="center"/>
      <protection hidden="1"/>
    </xf>
    <xf numFmtId="0" fontId="13" fillId="5" borderId="1" xfId="1" applyFont="1" applyFill="1" applyBorder="1" applyAlignment="1" applyProtection="1">
      <alignment horizontal="center"/>
      <protection locked="0" hidden="1"/>
    </xf>
    <xf numFmtId="0" fontId="28" fillId="5" borderId="0" xfId="1" applyFont="1" applyFill="1" applyBorder="1" applyAlignment="1" applyProtection="1">
      <alignment horizontal="center"/>
      <protection hidden="1"/>
    </xf>
    <xf numFmtId="0" fontId="28" fillId="5" borderId="42" xfId="1" applyFont="1" applyFill="1" applyBorder="1" applyAlignment="1" applyProtection="1">
      <alignment horizontal="center"/>
      <protection hidden="1"/>
    </xf>
    <xf numFmtId="0" fontId="28" fillId="5" borderId="18" xfId="1" applyFont="1" applyFill="1" applyBorder="1" applyAlignment="1" applyProtection="1">
      <alignment horizontal="center"/>
      <protection hidden="1"/>
    </xf>
    <xf numFmtId="0" fontId="28" fillId="5" borderId="19" xfId="1" applyFont="1" applyFill="1" applyBorder="1" applyAlignment="1" applyProtection="1">
      <alignment horizontal="center"/>
      <protection hidden="1"/>
    </xf>
    <xf numFmtId="0" fontId="34" fillId="5" borderId="43" xfId="1" applyFont="1" applyFill="1" applyBorder="1" applyAlignment="1" applyProtection="1">
      <alignment horizontal="center"/>
      <protection hidden="1"/>
    </xf>
    <xf numFmtId="0" fontId="34" fillId="5" borderId="44" xfId="1" applyFont="1" applyFill="1" applyBorder="1" applyAlignment="1" applyProtection="1">
      <alignment horizontal="center"/>
      <protection hidden="1"/>
    </xf>
    <xf numFmtId="0" fontId="34" fillId="5" borderId="45" xfId="1" applyFont="1" applyFill="1" applyBorder="1" applyAlignment="1" applyProtection="1">
      <alignment horizontal="center"/>
      <protection hidden="1"/>
    </xf>
    <xf numFmtId="168" fontId="28" fillId="0" borderId="1" xfId="3" applyNumberFormat="1" applyFont="1" applyFill="1" applyBorder="1" applyAlignment="1" applyProtection="1">
      <alignment horizontal="center"/>
      <protection hidden="1"/>
    </xf>
    <xf numFmtId="0" fontId="34" fillId="5" borderId="1" xfId="1" applyFont="1" applyFill="1" applyBorder="1" applyAlignment="1" applyProtection="1">
      <alignment horizontal="center"/>
      <protection hidden="1"/>
    </xf>
    <xf numFmtId="0" fontId="28" fillId="5" borderId="1" xfId="1" applyFont="1" applyFill="1" applyBorder="1" applyAlignment="1" applyProtection="1">
      <alignment horizontal="center"/>
      <protection hidden="1"/>
    </xf>
    <xf numFmtId="0" fontId="28" fillId="5" borderId="42" xfId="1" applyFont="1" applyFill="1" applyBorder="1" applyAlignment="1" applyProtection="1">
      <alignment horizontal="center"/>
      <protection locked="0"/>
    </xf>
    <xf numFmtId="0" fontId="28" fillId="5" borderId="18" xfId="1" applyFont="1" applyFill="1" applyBorder="1" applyAlignment="1" applyProtection="1">
      <alignment horizontal="center"/>
      <protection locked="0"/>
    </xf>
    <xf numFmtId="0" fontId="28" fillId="5" borderId="19" xfId="1" applyFont="1" applyFill="1" applyBorder="1" applyAlignment="1" applyProtection="1">
      <alignment horizontal="center"/>
      <protection locked="0"/>
    </xf>
    <xf numFmtId="0" fontId="28" fillId="5" borderId="13" xfId="1" applyFont="1" applyFill="1" applyBorder="1" applyAlignment="1" applyProtection="1">
      <alignment horizontal="center"/>
      <protection locked="0"/>
    </xf>
    <xf numFmtId="0" fontId="28" fillId="5" borderId="2" xfId="1" applyFont="1" applyFill="1" applyBorder="1" applyAlignment="1" applyProtection="1">
      <alignment horizontal="center"/>
      <protection locked="0" hidden="1"/>
    </xf>
    <xf numFmtId="0" fontId="7" fillId="5" borderId="8" xfId="1" applyFont="1" applyFill="1" applyBorder="1" applyAlignment="1" applyProtection="1">
      <alignment horizontal="center"/>
      <protection hidden="1"/>
    </xf>
    <xf numFmtId="0" fontId="28" fillId="5" borderId="9" xfId="1" applyFont="1" applyFill="1" applyBorder="1" applyAlignment="1" applyProtection="1">
      <alignment horizontal="center"/>
      <protection hidden="1"/>
    </xf>
    <xf numFmtId="0" fontId="28" fillId="5" borderId="10" xfId="1" applyFont="1" applyFill="1" applyBorder="1" applyAlignment="1" applyProtection="1">
      <alignment horizontal="center"/>
      <protection hidden="1"/>
    </xf>
    <xf numFmtId="0" fontId="28" fillId="0" borderId="42" xfId="1" applyFont="1" applyFill="1" applyBorder="1" applyAlignment="1" applyProtection="1">
      <alignment horizontal="center"/>
      <protection hidden="1"/>
    </xf>
    <xf numFmtId="0" fontId="28" fillId="0" borderId="18" xfId="1" applyFont="1" applyFill="1" applyBorder="1" applyAlignment="1" applyProtection="1">
      <alignment horizontal="center"/>
      <protection hidden="1"/>
    </xf>
    <xf numFmtId="0" fontId="28" fillId="0" borderId="19" xfId="1" applyFont="1" applyFill="1" applyBorder="1" applyAlignment="1" applyProtection="1">
      <alignment horizontal="center"/>
      <protection hidden="1"/>
    </xf>
    <xf numFmtId="0" fontId="28" fillId="5" borderId="0" xfId="1" applyFont="1" applyFill="1" applyBorder="1" applyAlignment="1" applyProtection="1">
      <alignment horizontal="right"/>
      <protection hidden="1"/>
    </xf>
    <xf numFmtId="0" fontId="28" fillId="5" borderId="15" xfId="1" applyFont="1" applyFill="1" applyBorder="1" applyAlignment="1" applyProtection="1">
      <alignment horizontal="center" vertical="center"/>
      <protection locked="0" hidden="1"/>
    </xf>
    <xf numFmtId="0" fontId="28" fillId="5" borderId="0" xfId="1" applyFont="1" applyFill="1" applyBorder="1" applyAlignment="1" applyProtection="1">
      <alignment horizontal="left" vertical="top"/>
      <protection locked="0" hidden="1"/>
    </xf>
    <xf numFmtId="0" fontId="11" fillId="5" borderId="0" xfId="1" applyFont="1" applyFill="1" applyBorder="1" applyAlignment="1" applyProtection="1">
      <alignment horizontal="center" vertical="center"/>
      <protection hidden="1"/>
    </xf>
    <xf numFmtId="0" fontId="11" fillId="5" borderId="0" xfId="1" applyFont="1" applyFill="1" applyBorder="1" applyAlignment="1" applyProtection="1">
      <alignment horizontal="center" vertical="center"/>
      <protection locked="0" hidden="1"/>
    </xf>
    <xf numFmtId="0" fontId="28" fillId="5" borderId="1" xfId="1" applyFont="1" applyFill="1" applyBorder="1" applyAlignment="1" applyProtection="1">
      <alignment horizontal="center"/>
      <protection locked="0"/>
    </xf>
    <xf numFmtId="0" fontId="28" fillId="5" borderId="15" xfId="1" applyFont="1" applyFill="1" applyBorder="1" applyAlignment="1" applyProtection="1">
      <alignment horizontal="left" indent="1"/>
      <protection locked="0" hidden="1"/>
    </xf>
    <xf numFmtId="0" fontId="28" fillId="5" borderId="0" xfId="1" applyFont="1" applyFill="1" applyBorder="1" applyAlignment="1" applyProtection="1">
      <alignment horizontal="left"/>
      <protection hidden="1"/>
    </xf>
    <xf numFmtId="0" fontId="28" fillId="5" borderId="20" xfId="1" applyFont="1" applyFill="1" applyBorder="1" applyAlignment="1" applyProtection="1">
      <alignment horizontal="center"/>
      <protection locked="0" hidden="1"/>
    </xf>
    <xf numFmtId="0" fontId="28" fillId="5" borderId="11" xfId="1" applyFont="1" applyFill="1" applyBorder="1" applyAlignment="1" applyProtection="1">
      <alignment horizontal="left"/>
      <protection locked="0" hidden="1"/>
    </xf>
    <xf numFmtId="0" fontId="38" fillId="5" borderId="0" xfId="1" applyFill="1" applyBorder="1" applyAlignment="1" applyProtection="1">
      <alignment horizontal="center"/>
      <protection hidden="1"/>
    </xf>
    <xf numFmtId="0" fontId="26" fillId="5" borderId="0" xfId="1" applyFont="1" applyFill="1" applyBorder="1" applyAlignment="1" applyProtection="1">
      <alignment horizontal="center"/>
      <protection hidden="1"/>
    </xf>
    <xf numFmtId="0" fontId="2" fillId="5" borderId="0" xfId="1" applyFont="1" applyFill="1" applyBorder="1" applyAlignment="1" applyProtection="1">
      <alignment horizontal="center"/>
      <protection hidden="1"/>
    </xf>
    <xf numFmtId="0" fontId="6" fillId="5" borderId="0" xfId="1" applyFont="1" applyFill="1" applyBorder="1" applyAlignment="1" applyProtection="1">
      <alignment horizontal="center"/>
      <protection hidden="1"/>
    </xf>
    <xf numFmtId="0" fontId="28" fillId="5" borderId="0" xfId="1" applyFont="1" applyFill="1" applyBorder="1" applyAlignment="1" applyProtection="1">
      <alignment horizontal="left" indent="1"/>
      <protection hidden="1"/>
    </xf>
    <xf numFmtId="49" fontId="28" fillId="5" borderId="15" xfId="1" applyNumberFormat="1" applyFont="1" applyFill="1" applyBorder="1" applyAlignment="1" applyProtection="1">
      <alignment horizontal="center"/>
      <protection locked="0" hidden="1"/>
    </xf>
    <xf numFmtId="0" fontId="28" fillId="5" borderId="42" xfId="1" applyFont="1" applyFill="1" applyBorder="1" applyAlignment="1" applyProtection="1">
      <alignment horizontal="left"/>
      <protection hidden="1"/>
    </xf>
    <xf numFmtId="0" fontId="28" fillId="5" borderId="18" xfId="1" applyFont="1" applyFill="1" applyBorder="1" applyAlignment="1" applyProtection="1">
      <alignment horizontal="left"/>
      <protection hidden="1"/>
    </xf>
    <xf numFmtId="0" fontId="28" fillId="5" borderId="19" xfId="1" applyFont="1" applyFill="1" applyBorder="1" applyAlignment="1" applyProtection="1">
      <alignment horizontal="left"/>
      <protection hidden="1"/>
    </xf>
    <xf numFmtId="164" fontId="28" fillId="5" borderId="0" xfId="1" applyNumberFormat="1" applyFont="1" applyFill="1" applyBorder="1" applyAlignment="1" applyProtection="1">
      <alignment horizontal="center"/>
      <protection locked="0" hidden="1"/>
    </xf>
    <xf numFmtId="0" fontId="29" fillId="5" borderId="0" xfId="1" applyFont="1" applyFill="1" applyAlignment="1" applyProtection="1">
      <alignment horizontal="center"/>
      <protection hidden="1"/>
    </xf>
    <xf numFmtId="164" fontId="28" fillId="5" borderId="15" xfId="1" applyNumberFormat="1" applyFont="1" applyFill="1" applyBorder="1" applyAlignment="1" applyProtection="1">
      <alignment horizontal="center"/>
      <protection locked="0" hidden="1"/>
    </xf>
    <xf numFmtId="0" fontId="28" fillId="5" borderId="0" xfId="1" applyFont="1" applyFill="1" applyBorder="1" applyAlignment="1" applyProtection="1">
      <protection hidden="1"/>
    </xf>
    <xf numFmtId="166" fontId="28" fillId="5" borderId="15" xfId="1" applyNumberFormat="1" applyFont="1" applyFill="1" applyBorder="1" applyAlignment="1" applyProtection="1">
      <alignment horizontal="left" indent="1"/>
      <protection locked="0" hidden="1"/>
    </xf>
    <xf numFmtId="165" fontId="28" fillId="5" borderId="15" xfId="1" applyNumberFormat="1" applyFont="1" applyFill="1" applyBorder="1" applyAlignment="1" applyProtection="1">
      <alignment horizontal="center"/>
      <protection locked="0" hidden="1"/>
    </xf>
    <xf numFmtId="0" fontId="28" fillId="5" borderId="15" xfId="1" applyFont="1" applyFill="1" applyBorder="1" applyAlignment="1" applyProtection="1">
      <alignment horizontal="center"/>
      <protection locked="0" hidden="1"/>
    </xf>
    <xf numFmtId="0" fontId="28" fillId="5" borderId="11" xfId="1" applyFont="1" applyFill="1" applyBorder="1" applyAlignment="1" applyProtection="1">
      <alignment horizontal="center"/>
      <protection hidden="1"/>
    </xf>
    <xf numFmtId="0" fontId="28" fillId="5" borderId="11" xfId="1" applyFont="1" applyFill="1" applyBorder="1" applyAlignment="1" applyProtection="1">
      <alignment horizontal="center"/>
      <protection locked="0" hidden="1"/>
    </xf>
    <xf numFmtId="0" fontId="34" fillId="5" borderId="42" xfId="1" applyFont="1" applyFill="1" applyBorder="1" applyAlignment="1" applyProtection="1">
      <alignment horizontal="center"/>
      <protection hidden="1"/>
    </xf>
    <xf numFmtId="0" fontId="34" fillId="5" borderId="18" xfId="1" applyFont="1" applyFill="1" applyBorder="1" applyAlignment="1" applyProtection="1">
      <alignment horizontal="center"/>
      <protection hidden="1"/>
    </xf>
    <xf numFmtId="0" fontId="34" fillId="5" borderId="19" xfId="1" applyFont="1" applyFill="1" applyBorder="1" applyAlignment="1" applyProtection="1">
      <alignment horizontal="center"/>
      <protection hidden="1"/>
    </xf>
    <xf numFmtId="0" fontId="28" fillId="0" borderId="0" xfId="1" applyFont="1" applyFill="1" applyBorder="1" applyAlignment="1" applyProtection="1">
      <alignment horizontal="left" vertical="top"/>
      <protection locked="0" hidden="1"/>
    </xf>
    <xf numFmtId="0" fontId="11" fillId="0" borderId="0" xfId="1" applyFont="1" applyFill="1" applyBorder="1" applyAlignment="1" applyProtection="1">
      <alignment horizontal="center" vertical="center"/>
      <protection locked="0" hidden="1"/>
    </xf>
    <xf numFmtId="0" fontId="28" fillId="0" borderId="0" xfId="1" applyFont="1" applyFill="1" applyBorder="1" applyAlignment="1" applyProtection="1">
      <alignment horizontal="right"/>
      <protection hidden="1"/>
    </xf>
    <xf numFmtId="0" fontId="28" fillId="0" borderId="15" xfId="1" applyFont="1" applyFill="1" applyBorder="1" applyAlignment="1" applyProtection="1">
      <alignment horizontal="center" vertical="center"/>
      <protection locked="0"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28" fillId="0" borderId="0" xfId="1" applyFont="1" applyFill="1" applyBorder="1" applyAlignment="1" applyProtection="1">
      <alignment horizontal="center"/>
      <protection hidden="1"/>
    </xf>
    <xf numFmtId="167" fontId="29" fillId="0" borderId="27" xfId="1" applyNumberFormat="1" applyFont="1" applyFill="1" applyBorder="1" applyAlignment="1" applyProtection="1">
      <alignment horizontal="center" vertical="center"/>
      <protection hidden="1"/>
    </xf>
    <xf numFmtId="167" fontId="29" fillId="0" borderId="21" xfId="1" applyNumberFormat="1" applyFont="1" applyFill="1" applyBorder="1" applyAlignment="1" applyProtection="1">
      <alignment horizontal="center" vertical="center"/>
      <protection hidden="1"/>
    </xf>
    <xf numFmtId="0" fontId="28" fillId="0" borderId="20" xfId="1" applyFont="1" applyFill="1" applyBorder="1" applyAlignment="1" applyProtection="1">
      <alignment horizontal="center" vertical="center"/>
      <protection locked="0" hidden="1"/>
    </xf>
    <xf numFmtId="0" fontId="28" fillId="0" borderId="22" xfId="1" applyFont="1" applyFill="1" applyBorder="1" applyAlignment="1" applyProtection="1">
      <alignment horizontal="center" vertical="center"/>
      <protection locked="0" hidden="1"/>
    </xf>
    <xf numFmtId="0" fontId="29" fillId="1" borderId="21" xfId="1" applyFont="1" applyFill="1" applyBorder="1" applyAlignment="1" applyProtection="1">
      <alignment horizontal="center" vertical="center"/>
      <protection locked="0" hidden="1"/>
    </xf>
    <xf numFmtId="0" fontId="29" fillId="1" borderId="20" xfId="1" applyFont="1" applyFill="1" applyBorder="1" applyAlignment="1" applyProtection="1">
      <alignment horizontal="center" vertical="center"/>
      <protection locked="0" hidden="1"/>
    </xf>
    <xf numFmtId="0" fontId="29" fillId="1" borderId="22" xfId="1" applyFont="1" applyFill="1" applyBorder="1" applyAlignment="1" applyProtection="1">
      <alignment horizontal="center" vertical="center"/>
      <protection locked="0" hidden="1"/>
    </xf>
    <xf numFmtId="0" fontId="29" fillId="0" borderId="20" xfId="1" applyFont="1" applyFill="1" applyBorder="1" applyAlignment="1" applyProtection="1">
      <alignment horizontal="center" vertical="center"/>
      <protection locked="0" hidden="1"/>
    </xf>
    <xf numFmtId="0" fontId="29" fillId="0" borderId="22" xfId="1" applyFont="1" applyFill="1" applyBorder="1" applyAlignment="1" applyProtection="1">
      <alignment horizontal="center" vertical="center"/>
      <protection locked="0" hidden="1"/>
    </xf>
    <xf numFmtId="0" fontId="29" fillId="0" borderId="21" xfId="1" applyFont="1" applyFill="1" applyBorder="1" applyAlignment="1" applyProtection="1">
      <alignment horizontal="center" vertical="center"/>
      <protection locked="0" hidden="1"/>
    </xf>
    <xf numFmtId="167" fontId="29" fillId="0" borderId="21" xfId="1" applyNumberFormat="1" applyFont="1" applyFill="1" applyBorder="1" applyAlignment="1" applyProtection="1">
      <alignment horizontal="center" vertical="center"/>
      <protection locked="0" hidden="1"/>
    </xf>
    <xf numFmtId="167" fontId="29" fillId="0" borderId="20" xfId="1" applyNumberFormat="1" applyFont="1" applyFill="1" applyBorder="1" applyAlignment="1" applyProtection="1">
      <alignment horizontal="center" vertical="center"/>
      <protection locked="0" hidden="1"/>
    </xf>
    <xf numFmtId="167" fontId="29" fillId="0" borderId="22" xfId="1" applyNumberFormat="1" applyFont="1" applyFill="1" applyBorder="1" applyAlignment="1" applyProtection="1">
      <alignment horizontal="center" vertical="center"/>
      <protection locked="0" hidden="1"/>
    </xf>
    <xf numFmtId="0" fontId="31" fillId="0" borderId="0" xfId="1" applyFont="1" applyFill="1" applyBorder="1" applyAlignment="1" applyProtection="1">
      <alignment horizontal="center" vertical="center"/>
      <protection hidden="1"/>
    </xf>
    <xf numFmtId="0" fontId="31" fillId="0" borderId="0" xfId="1" applyFont="1" applyFill="1" applyBorder="1" applyAlignment="1" applyProtection="1">
      <alignment horizontal="left"/>
      <protection hidden="1"/>
    </xf>
    <xf numFmtId="0" fontId="29" fillId="0" borderId="15" xfId="1" applyFont="1" applyFill="1" applyBorder="1" applyAlignment="1" applyProtection="1">
      <alignment horizontal="center" vertical="center" wrapText="1"/>
      <protection hidden="1"/>
    </xf>
    <xf numFmtId="0" fontId="29" fillId="0" borderId="24" xfId="1" applyFont="1" applyFill="1" applyBorder="1" applyAlignment="1" applyProtection="1">
      <alignment horizontal="center" vertical="center" wrapText="1"/>
      <protection hidden="1"/>
    </xf>
    <xf numFmtId="0" fontId="29" fillId="0" borderId="23" xfId="1" applyFont="1" applyFill="1" applyBorder="1" applyAlignment="1" applyProtection="1">
      <alignment horizontal="center" vertical="center" wrapText="1"/>
      <protection hidden="1"/>
    </xf>
    <xf numFmtId="0" fontId="29" fillId="0" borderId="21" xfId="1" applyFont="1" applyFill="1" applyBorder="1" applyAlignment="1" applyProtection="1">
      <alignment horizontal="center" vertical="center" wrapText="1"/>
      <protection hidden="1"/>
    </xf>
    <xf numFmtId="0" fontId="29" fillId="0" borderId="20" xfId="1" applyFont="1" applyFill="1" applyBorder="1" applyAlignment="1" applyProtection="1">
      <alignment horizontal="center" vertical="center" wrapText="1"/>
      <protection hidden="1"/>
    </xf>
    <xf numFmtId="0" fontId="29" fillId="0" borderId="22" xfId="1" applyFont="1" applyFill="1" applyBorder="1" applyAlignment="1" applyProtection="1">
      <alignment horizontal="center" vertical="center" wrapText="1"/>
      <protection hidden="1"/>
    </xf>
    <xf numFmtId="0" fontId="29" fillId="0" borderId="26" xfId="1" applyFont="1" applyFill="1" applyBorder="1" applyAlignment="1" applyProtection="1">
      <alignment horizontal="center" vertical="center"/>
      <protection hidden="1"/>
    </xf>
    <xf numFmtId="0" fontId="29" fillId="0" borderId="26" xfId="1" applyFont="1" applyFill="1" applyBorder="1" applyAlignment="1" applyProtection="1">
      <alignment horizontal="center" vertical="center" wrapText="1"/>
      <protection hidden="1"/>
    </xf>
    <xf numFmtId="0" fontId="7" fillId="0" borderId="11" xfId="1" applyFont="1" applyFill="1" applyBorder="1" applyAlignment="1" applyProtection="1">
      <alignment horizontal="center" vertical="center" wrapText="1"/>
      <protection hidden="1"/>
    </xf>
    <xf numFmtId="0" fontId="7" fillId="0" borderId="15" xfId="1" applyFont="1" applyFill="1" applyBorder="1" applyAlignment="1" applyProtection="1">
      <alignment horizontal="center" vertical="center" wrapText="1"/>
      <protection hidden="1"/>
    </xf>
    <xf numFmtId="0" fontId="31" fillId="5" borderId="11" xfId="1" applyFont="1" applyFill="1" applyBorder="1" applyAlignment="1" applyProtection="1">
      <alignment horizontal="center" vertical="center"/>
      <protection hidden="1"/>
    </xf>
    <xf numFmtId="0" fontId="31" fillId="5" borderId="15" xfId="1" applyFont="1" applyFill="1" applyBorder="1" applyAlignment="1" applyProtection="1">
      <alignment horizontal="center" vertical="center"/>
      <protection hidden="1"/>
    </xf>
    <xf numFmtId="0" fontId="31" fillId="0" borderId="0" xfId="1" applyFont="1" applyFill="1" applyBorder="1" applyAlignment="1" applyProtection="1">
      <alignment horizontal="center" vertical="top"/>
      <protection hidden="1"/>
    </xf>
    <xf numFmtId="169" fontId="31" fillId="0" borderId="11" xfId="1" applyNumberFormat="1" applyFont="1" applyFill="1" applyBorder="1" applyAlignment="1" applyProtection="1">
      <alignment horizontal="center" vertical="center" wrapText="1"/>
      <protection locked="0" hidden="1"/>
    </xf>
    <xf numFmtId="167" fontId="31" fillId="0" borderId="20" xfId="1" applyNumberFormat="1" applyFont="1" applyFill="1" applyBorder="1" applyAlignment="1" applyProtection="1">
      <alignment horizontal="center" vertical="center"/>
      <protection locked="0" hidden="1"/>
    </xf>
    <xf numFmtId="0" fontId="31" fillId="0" borderId="20" xfId="1" applyFont="1" applyFill="1" applyBorder="1" applyAlignment="1" applyProtection="1">
      <alignment horizontal="center" vertical="top"/>
      <protection locked="0" hidden="1"/>
    </xf>
    <xf numFmtId="0" fontId="28" fillId="0" borderId="15" xfId="1" applyFont="1" applyFill="1" applyBorder="1" applyAlignment="1" applyProtection="1">
      <alignment horizontal="center"/>
      <protection locked="0" hidden="1"/>
    </xf>
    <xf numFmtId="0" fontId="28" fillId="0" borderId="11" xfId="1" applyFont="1" applyFill="1" applyBorder="1" applyAlignment="1" applyProtection="1">
      <alignment horizontal="center"/>
      <protection hidden="1"/>
    </xf>
    <xf numFmtId="0" fontId="28" fillId="0" borderId="11" xfId="1" applyFont="1" applyFill="1" applyBorder="1" applyAlignment="1" applyProtection="1">
      <alignment horizontal="center"/>
      <protection locked="0" hidden="1"/>
    </xf>
    <xf numFmtId="0" fontId="28" fillId="0" borderId="20" xfId="1" applyFont="1" applyFill="1" applyBorder="1" applyAlignment="1" applyProtection="1">
      <alignment horizontal="center"/>
      <protection locked="0" hidden="1"/>
    </xf>
    <xf numFmtId="0" fontId="28" fillId="0" borderId="0" xfId="1" applyFont="1" applyFill="1" applyBorder="1" applyAlignment="1" applyProtection="1">
      <alignment horizontal="left"/>
      <protection hidden="1"/>
    </xf>
    <xf numFmtId="0" fontId="28" fillId="0" borderId="15" xfId="1" applyFont="1" applyFill="1" applyBorder="1" applyAlignment="1" applyProtection="1">
      <alignment horizontal="left" indent="1"/>
      <protection locked="0" hidden="1"/>
    </xf>
    <xf numFmtId="0" fontId="28" fillId="0" borderId="11" xfId="1" applyFont="1" applyFill="1" applyBorder="1" applyAlignment="1" applyProtection="1">
      <alignment horizontal="left"/>
      <protection locked="0" hidden="1"/>
    </xf>
    <xf numFmtId="0" fontId="28" fillId="0" borderId="0" xfId="1" applyFont="1" applyFill="1" applyBorder="1" applyAlignment="1" applyProtection="1">
      <alignment horizontal="left" indent="1"/>
      <protection hidden="1"/>
    </xf>
    <xf numFmtId="49" fontId="28" fillId="0" borderId="15" xfId="1" applyNumberFormat="1" applyFont="1" applyFill="1" applyBorder="1" applyAlignment="1" applyProtection="1">
      <alignment horizontal="center"/>
      <protection locked="0" hidden="1"/>
    </xf>
    <xf numFmtId="0" fontId="28" fillId="0" borderId="0" xfId="1" applyFont="1" applyFill="1" applyBorder="1" applyAlignment="1" applyProtection="1">
      <protection hidden="1"/>
    </xf>
    <xf numFmtId="166" fontId="28" fillId="0" borderId="15" xfId="1" applyNumberFormat="1" applyFont="1" applyFill="1" applyBorder="1" applyAlignment="1" applyProtection="1">
      <alignment horizontal="left" indent="1"/>
      <protection locked="0" hidden="1"/>
    </xf>
    <xf numFmtId="165" fontId="28" fillId="0" borderId="15" xfId="1" applyNumberFormat="1" applyFont="1" applyFill="1" applyBorder="1" applyAlignment="1" applyProtection="1">
      <alignment horizontal="center"/>
      <protection locked="0" hidden="1"/>
    </xf>
    <xf numFmtId="0" fontId="29" fillId="0" borderId="0" xfId="1" applyFont="1" applyFill="1" applyAlignment="1" applyProtection="1">
      <alignment horizontal="center"/>
      <protection hidden="1"/>
    </xf>
    <xf numFmtId="164" fontId="28" fillId="0" borderId="15" xfId="1" applyNumberFormat="1" applyFont="1" applyFill="1" applyBorder="1" applyAlignment="1" applyProtection="1">
      <alignment horizontal="center"/>
      <protection locked="0" hidden="1"/>
    </xf>
    <xf numFmtId="0" fontId="38" fillId="0" borderId="0" xfId="1" applyFill="1" applyBorder="1" applyAlignment="1" applyProtection="1">
      <alignment horizontal="center"/>
      <protection hidden="1"/>
    </xf>
    <xf numFmtId="0" fontId="26" fillId="0" borderId="0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49" fontId="21" fillId="0" borderId="0" xfId="0" applyNumberFormat="1" applyFont="1" applyAlignment="1" applyProtection="1">
      <alignment horizontal="center" vertical="center" wrapText="1"/>
    </xf>
    <xf numFmtId="49" fontId="21" fillId="0" borderId="9" xfId="0" applyNumberFormat="1" applyFont="1" applyBorder="1" applyAlignment="1" applyProtection="1">
      <alignment horizontal="center" vertical="center" wrapText="1"/>
    </xf>
    <xf numFmtId="49" fontId="22" fillId="0" borderId="15" xfId="0" applyNumberFormat="1" applyFont="1" applyBorder="1" applyAlignment="1" applyProtection="1">
      <alignment horizontal="center" vertical="center" wrapText="1"/>
      <protection locked="0"/>
    </xf>
    <xf numFmtId="49" fontId="21" fillId="2" borderId="42" xfId="0" applyNumberFormat="1" applyFont="1" applyFill="1" applyBorder="1" applyAlignment="1" applyProtection="1">
      <alignment horizontal="center" vertical="center" wrapText="1"/>
    </xf>
    <xf numFmtId="49" fontId="21" fillId="2" borderId="18" xfId="0" applyNumberFormat="1" applyFont="1" applyFill="1" applyBorder="1" applyAlignment="1" applyProtection="1">
      <alignment horizontal="center" vertical="center" wrapText="1"/>
    </xf>
    <xf numFmtId="49" fontId="21" fillId="2" borderId="19" xfId="0" applyNumberFormat="1" applyFont="1" applyFill="1" applyBorder="1" applyAlignment="1" applyProtection="1">
      <alignment horizontal="center" vertical="center" wrapText="1"/>
    </xf>
    <xf numFmtId="49" fontId="21" fillId="2" borderId="13" xfId="0" applyNumberFormat="1" applyFont="1" applyFill="1" applyBorder="1" applyAlignment="1" applyProtection="1">
      <alignment horizontal="center" vertical="center" wrapText="1"/>
    </xf>
    <xf numFmtId="49" fontId="21" fillId="2" borderId="2" xfId="0" applyNumberFormat="1" applyFont="1" applyFill="1" applyBorder="1" applyAlignment="1" applyProtection="1">
      <alignment horizontal="center" vertical="center" wrapText="1"/>
    </xf>
    <xf numFmtId="49" fontId="22" fillId="0" borderId="20" xfId="0" applyNumberFormat="1" applyFont="1" applyBorder="1" applyAlignment="1" applyProtection="1">
      <alignment horizontal="left" vertical="center" wrapText="1"/>
      <protection locked="0"/>
    </xf>
    <xf numFmtId="49" fontId="22" fillId="0" borderId="0" xfId="0" applyNumberFormat="1" applyFont="1" applyBorder="1" applyAlignment="1" applyProtection="1">
      <alignment horizontal="left" vertical="center" wrapText="1"/>
      <protection locked="0"/>
    </xf>
    <xf numFmtId="49" fontId="22" fillId="0" borderId="35" xfId="0" applyNumberFormat="1" applyFont="1" applyBorder="1" applyAlignment="1" applyProtection="1">
      <alignment horizontal="center" vertical="center" wrapText="1"/>
      <protection locked="0"/>
    </xf>
    <xf numFmtId="49" fontId="22" fillId="0" borderId="20" xfId="0" applyNumberFormat="1" applyFont="1" applyBorder="1" applyAlignment="1" applyProtection="1">
      <alignment horizontal="center" vertical="center" wrapText="1"/>
      <protection locked="0"/>
    </xf>
    <xf numFmtId="49" fontId="22" fillId="0" borderId="9" xfId="0" applyNumberFormat="1" applyFont="1" applyBorder="1" applyAlignment="1" applyProtection="1">
      <alignment horizontal="center" vertical="center" wrapText="1"/>
      <protection locked="0"/>
    </xf>
    <xf numFmtId="1" fontId="21" fillId="2" borderId="13" xfId="0" applyNumberFormat="1" applyFont="1" applyFill="1" applyBorder="1" applyAlignment="1" applyProtection="1">
      <alignment horizontal="center" vertical="center" wrapText="1"/>
    </xf>
    <xf numFmtId="1" fontId="21" fillId="2" borderId="2" xfId="0" applyNumberFormat="1" applyFont="1" applyFill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>
      <alignment horizontal="center" vertical="center" wrapText="1"/>
    </xf>
    <xf numFmtId="49" fontId="21" fillId="0" borderId="2" xfId="0" applyNumberFormat="1" applyFont="1" applyBorder="1" applyAlignment="1" applyProtection="1">
      <alignment horizontal="center" vertical="center" wrapText="1"/>
    </xf>
    <xf numFmtId="49" fontId="21" fillId="0" borderId="1" xfId="0" applyNumberFormat="1" applyFont="1" applyBorder="1" applyAlignment="1" applyProtection="1">
      <alignment horizontal="left" vertical="center" wrapText="1"/>
    </xf>
    <xf numFmtId="49" fontId="22" fillId="0" borderId="1" xfId="0" applyNumberFormat="1" applyFont="1" applyBorder="1" applyAlignment="1" applyProtection="1">
      <alignment horizontal="center" vertical="center" wrapText="1"/>
    </xf>
    <xf numFmtId="0" fontId="2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5" xfId="0" applyNumberFormat="1" applyFont="1" applyBorder="1" applyAlignment="1" applyProtection="1">
      <alignment horizontal="left" vertical="center" wrapText="1"/>
      <protection locked="0"/>
    </xf>
    <xf numFmtId="49" fontId="21" fillId="0" borderId="13" xfId="0" applyNumberFormat="1" applyFont="1" applyBorder="1" applyAlignment="1" applyProtection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47" xfId="0" applyFill="1" applyBorder="1" applyAlignment="1" applyProtection="1">
      <alignment horizontal="left" vertical="center"/>
    </xf>
    <xf numFmtId="0" fontId="11" fillId="0" borderId="39" xfId="0" applyFont="1" applyFill="1" applyBorder="1" applyAlignment="1" applyProtection="1">
      <alignment horizontal="left" vertical="center" indent="1"/>
    </xf>
    <xf numFmtId="0" fontId="11" fillId="0" borderId="25" xfId="0" applyFont="1" applyFill="1" applyBorder="1" applyAlignment="1" applyProtection="1">
      <alignment horizontal="left" vertical="center" indent="1"/>
    </xf>
    <xf numFmtId="49" fontId="11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38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 wrapText="1"/>
    </xf>
    <xf numFmtId="1" fontId="23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0" xfId="0" applyFont="1" applyFill="1" applyBorder="1" applyAlignment="1" applyProtection="1">
      <alignment horizontal="left" indent="1"/>
    </xf>
    <xf numFmtId="0" fontId="11" fillId="0" borderId="51" xfId="0" applyFont="1" applyFill="1" applyBorder="1" applyAlignment="1" applyProtection="1">
      <alignment horizontal="left" indent="1"/>
    </xf>
    <xf numFmtId="0" fontId="11" fillId="0" borderId="52" xfId="0" applyFont="1" applyFill="1" applyBorder="1" applyAlignment="1" applyProtection="1">
      <alignment horizontal="left" indent="1"/>
    </xf>
    <xf numFmtId="167" fontId="23" fillId="0" borderId="53" xfId="0" applyNumberFormat="1" applyFont="1" applyFill="1" applyBorder="1" applyAlignment="1" applyProtection="1">
      <alignment horizontal="center"/>
      <protection locked="0"/>
    </xf>
    <xf numFmtId="167" fontId="23" fillId="0" borderId="51" xfId="0" applyNumberFormat="1" applyFont="1" applyFill="1" applyBorder="1" applyAlignment="1" applyProtection="1">
      <alignment horizontal="center"/>
      <protection locked="0"/>
    </xf>
    <xf numFmtId="167" fontId="23" fillId="0" borderId="52" xfId="0" applyNumberFormat="1" applyFont="1" applyFill="1" applyBorder="1" applyAlignment="1" applyProtection="1">
      <alignment horizontal="center"/>
      <protection locked="0"/>
    </xf>
    <xf numFmtId="167" fontId="24" fillId="0" borderId="53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3" xfId="0" applyFont="1" applyFill="1" applyBorder="1" applyAlignment="1" applyProtection="1">
      <alignment horizontal="center" vertical="center" wrapText="1"/>
      <protection locked="0"/>
    </xf>
    <xf numFmtId="0" fontId="19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11" fillId="0" borderId="46" xfId="0" applyFont="1" applyFill="1" applyBorder="1" applyAlignment="1" applyProtection="1">
      <alignment horizontal="left" indent="1"/>
    </xf>
    <xf numFmtId="0" fontId="0" fillId="2" borderId="54" xfId="0" applyFill="1" applyBorder="1" applyAlignment="1" applyProtection="1">
      <alignment horizontal="left" vertical="center"/>
    </xf>
    <xf numFmtId="0" fontId="0" fillId="2" borderId="55" xfId="0" applyFill="1" applyBorder="1" applyAlignment="1" applyProtection="1">
      <alignment horizontal="left" vertical="center"/>
    </xf>
    <xf numFmtId="0" fontId="7" fillId="0" borderId="4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48" xfId="0" applyFont="1" applyFill="1" applyBorder="1" applyAlignment="1" applyProtection="1">
      <alignment horizontal="center" vertical="center" wrapText="1"/>
      <protection locked="0"/>
    </xf>
    <xf numFmtId="0" fontId="11" fillId="4" borderId="15" xfId="0" applyFont="1" applyFill="1" applyBorder="1" applyAlignment="1" applyProtection="1">
      <alignment horizontal="center" vertical="center" wrapText="1"/>
    </xf>
    <xf numFmtId="0" fontId="15" fillId="0" borderId="48" xfId="0" applyFont="1" applyFill="1" applyBorder="1" applyAlignment="1" applyProtection="1">
      <alignment horizontal="center" vertical="center" wrapText="1"/>
    </xf>
    <xf numFmtId="0" fontId="15" fillId="0" borderId="56" xfId="0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0" fillId="2" borderId="57" xfId="0" applyFill="1" applyBorder="1" applyAlignment="1" applyProtection="1">
      <alignment horizontal="left" vertical="center"/>
    </xf>
    <xf numFmtId="0" fontId="0" fillId="2" borderId="58" xfId="0" applyFill="1" applyBorder="1" applyAlignment="1" applyProtection="1">
      <alignment horizontal="left" vertical="center"/>
    </xf>
    <xf numFmtId="0" fontId="0" fillId="2" borderId="59" xfId="0" applyFill="1" applyBorder="1" applyAlignment="1" applyProtection="1">
      <alignment horizontal="left" vertical="center"/>
    </xf>
    <xf numFmtId="0" fontId="7" fillId="0" borderId="62" xfId="0" applyFont="1" applyFill="1" applyBorder="1" applyAlignment="1" applyProtection="1">
      <alignment vertical="center" wrapText="1"/>
      <protection locked="0"/>
    </xf>
    <xf numFmtId="0" fontId="7" fillId="0" borderId="61" xfId="0" applyFont="1" applyFill="1" applyBorder="1" applyAlignment="1" applyProtection="1">
      <alignment vertical="center" wrapText="1"/>
      <protection locked="0"/>
    </xf>
    <xf numFmtId="0" fontId="7" fillId="0" borderId="63" xfId="0" applyFont="1" applyFill="1" applyBorder="1" applyAlignment="1" applyProtection="1">
      <alignment vertical="center" wrapText="1"/>
      <protection locked="0"/>
    </xf>
    <xf numFmtId="0" fontId="7" fillId="0" borderId="60" xfId="0" applyFont="1" applyFill="1" applyBorder="1" applyAlignment="1" applyProtection="1">
      <alignment vertical="center" wrapText="1"/>
      <protection locked="0"/>
    </xf>
    <xf numFmtId="0" fontId="13" fillId="5" borderId="42" xfId="1" applyFont="1" applyFill="1" applyBorder="1" applyAlignment="1" applyProtection="1">
      <alignment horizontal="center"/>
      <protection locked="0" hidden="1"/>
    </xf>
    <xf numFmtId="0" fontId="13" fillId="5" borderId="18" xfId="1" applyFont="1" applyFill="1" applyBorder="1" applyAlignment="1" applyProtection="1">
      <alignment horizontal="center"/>
      <protection locked="0" hidden="1"/>
    </xf>
    <xf numFmtId="0" fontId="13" fillId="5" borderId="19" xfId="1" applyFont="1" applyFill="1" applyBorder="1" applyAlignment="1" applyProtection="1">
      <alignment horizontal="center"/>
      <protection locked="0" hidden="1"/>
    </xf>
  </cellXfs>
  <cellStyles count="4">
    <cellStyle name="Normal" xfId="0" builtinId="0"/>
    <cellStyle name="Normal 2" xfId="1"/>
    <cellStyle name="Normal_Sheet2" xfId="2"/>
    <cellStyle name="Percent" xfId="3" builtinId="5"/>
  </cellStyles>
  <dxfs count="1">
    <dxf>
      <font>
        <color auto="1"/>
      </font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ctrlProps/ctrlProp1.xml><?xml version="1.0" encoding="utf-8"?>
<formControlPr xmlns="http://schemas.microsoft.com/office/spreadsheetml/2009/9/main" objectType="Drop" dropStyle="combo" dx="31" fmlaLink="' '!$G$3" fmlaRange="' '!$C$4:$C$99" noThreeD="1" sel="96" val="88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6350</xdr:rowOff>
    </xdr:from>
    <xdr:to>
      <xdr:col>9</xdr:col>
      <xdr:colOff>539750</xdr:colOff>
      <xdr:row>9</xdr:row>
      <xdr:rowOff>0</xdr:rowOff>
    </xdr:to>
    <xdr:sp macro="" textlink="">
      <xdr:nvSpPr>
        <xdr:cNvPr id="4121" name="Rectangle 1">
          <a:extLst>
            <a:ext uri="{FF2B5EF4-FFF2-40B4-BE49-F238E27FC236}">
              <a16:creationId xmlns:a16="http://schemas.microsoft.com/office/drawing/2014/main" id="{916148F0-F109-4405-8123-A3B03CEF017D}"/>
            </a:ext>
          </a:extLst>
        </xdr:cNvPr>
        <xdr:cNvSpPr>
          <a:spLocks noChangeArrowheads="1"/>
        </xdr:cNvSpPr>
      </xdr:nvSpPr>
      <xdr:spPr bwMode="auto">
        <a:xfrm>
          <a:off x="114300" y="165100"/>
          <a:ext cx="6064250" cy="1263650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537841</xdr:colOff>
      <xdr:row>18</xdr:row>
      <xdr:rowOff>38100</xdr:rowOff>
    </xdr:to>
    <xdr:sp macro="" textlink="">
      <xdr:nvSpPr>
        <xdr:cNvPr id="4098" name="Rectangle 2">
          <a:extLst>
            <a:ext uri="{FF2B5EF4-FFF2-40B4-BE49-F238E27FC236}">
              <a16:creationId xmlns:a16="http://schemas.microsoft.com/office/drawing/2014/main" id="{5818EFB7-F3CA-4947-BEB6-C645C00E83E2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333500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Form Number:</a:t>
          </a: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28575</xdr:rowOff>
    </xdr:from>
    <xdr:to>
      <xdr:col>9</xdr:col>
      <xdr:colOff>412110</xdr:colOff>
      <xdr:row>18</xdr:row>
      <xdr:rowOff>9525</xdr:rowOff>
    </xdr:to>
    <xdr:sp macro="" textlink="">
      <xdr:nvSpPr>
        <xdr:cNvPr id="4099" name="Rectangle 3">
          <a:extLst>
            <a:ext uri="{FF2B5EF4-FFF2-40B4-BE49-F238E27FC236}">
              <a16:creationId xmlns:a16="http://schemas.microsoft.com/office/drawing/2014/main" id="{B6B3C8BE-3C9A-4666-9742-C164A302D1BF}"/>
            </a:ext>
          </a:extLst>
        </xdr:cNvPr>
        <xdr:cNvSpPr>
          <a:spLocks noChangeArrowheads="1"/>
        </xdr:cNvSpPr>
      </xdr:nvSpPr>
      <xdr:spPr bwMode="auto">
        <a:xfrm>
          <a:off x="1190625" y="1647825"/>
          <a:ext cx="4610100" cy="12763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DT-1550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INDEPENDENT ASSURANCE SAMPLE REPORT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01-23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To record and report results of independent and acceptance tests and deviations of test results.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93345</xdr:rowOff>
    </xdr:from>
    <xdr:to>
      <xdr:col>6</xdr:col>
      <xdr:colOff>0</xdr:colOff>
      <xdr:row>4</xdr:row>
      <xdr:rowOff>51042</xdr:rowOff>
    </xdr:to>
    <xdr:sp macro="" textlink="">
      <xdr:nvSpPr>
        <xdr:cNvPr id="4100" name="Rectangle 4">
          <a:extLst>
            <a:ext uri="{FF2B5EF4-FFF2-40B4-BE49-F238E27FC236}">
              <a16:creationId xmlns:a16="http://schemas.microsoft.com/office/drawing/2014/main" id="{5B9210AD-69F9-4FD8-9B67-2F52B0318A3C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166370</xdr:colOff>
      <xdr:row>6</xdr:row>
      <xdr:rowOff>120650</xdr:rowOff>
    </xdr:from>
    <xdr:to>
      <xdr:col>5</xdr:col>
      <xdr:colOff>99695</xdr:colOff>
      <xdr:row>8</xdr:row>
      <xdr:rowOff>88900</xdr:rowOff>
    </xdr:to>
    <xdr:sp macro="" textlink="">
      <xdr:nvSpPr>
        <xdr:cNvPr id="4101" name="Rectangle 5">
          <a:extLst>
            <a:ext uri="{FF2B5EF4-FFF2-40B4-BE49-F238E27FC236}">
              <a16:creationId xmlns:a16="http://schemas.microsoft.com/office/drawing/2014/main" id="{8A3BF140-E181-45F6-A9FF-DAD7DC2541F7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273050</xdr:colOff>
      <xdr:row>1</xdr:row>
      <xdr:rowOff>139700</xdr:rowOff>
    </xdr:from>
    <xdr:to>
      <xdr:col>2</xdr:col>
      <xdr:colOff>6350</xdr:colOff>
      <xdr:row>8</xdr:row>
      <xdr:rowOff>6350</xdr:rowOff>
    </xdr:to>
    <xdr:grpSp>
      <xdr:nvGrpSpPr>
        <xdr:cNvPr id="4126" name="Group 7">
          <a:extLst>
            <a:ext uri="{FF2B5EF4-FFF2-40B4-BE49-F238E27FC236}">
              <a16:creationId xmlns:a16="http://schemas.microsoft.com/office/drawing/2014/main" id="{7E0CC6FB-6661-4A3C-BCD5-036FD8C3EF31}"/>
            </a:ext>
          </a:extLst>
        </xdr:cNvPr>
        <xdr:cNvGrpSpPr>
          <a:grpSpLocks/>
        </xdr:cNvGrpSpPr>
      </xdr:nvGrpSpPr>
      <xdr:grpSpPr bwMode="auto">
        <a:xfrm>
          <a:off x="276225" y="304800"/>
          <a:ext cx="933450" cy="1000125"/>
          <a:chOff x="27" y="56"/>
          <a:chExt cx="94" cy="95"/>
        </a:xfrm>
      </xdr:grpSpPr>
      <xdr:grpSp>
        <xdr:nvGrpSpPr>
          <xdr:cNvPr id="4129" name="Group 9">
            <a:extLst>
              <a:ext uri="{FF2B5EF4-FFF2-40B4-BE49-F238E27FC236}">
                <a16:creationId xmlns:a16="http://schemas.microsoft.com/office/drawing/2014/main" id="{D1A6FF62-40ED-4974-883C-F44DC23BD84A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4130" name="Rectangle 10">
              <a:extLst>
                <a:ext uri="{FF2B5EF4-FFF2-40B4-BE49-F238E27FC236}">
                  <a16:creationId xmlns:a16="http://schemas.microsoft.com/office/drawing/2014/main" id="{DF3800DC-28C6-4925-949B-EB5956F08D8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31" name="Rectangle 11">
              <a:extLst>
                <a:ext uri="{FF2B5EF4-FFF2-40B4-BE49-F238E27FC236}">
                  <a16:creationId xmlns:a16="http://schemas.microsoft.com/office/drawing/2014/main" id="{392938EB-9768-43CE-B53A-35FF6BA0005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32" name="Rectangle 12">
              <a:extLst>
                <a:ext uri="{FF2B5EF4-FFF2-40B4-BE49-F238E27FC236}">
                  <a16:creationId xmlns:a16="http://schemas.microsoft.com/office/drawing/2014/main" id="{2EBEBACC-37FF-45F8-8FDF-A816A506BB6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33" name="Rectangle 13">
              <a:extLst>
                <a:ext uri="{FF2B5EF4-FFF2-40B4-BE49-F238E27FC236}">
                  <a16:creationId xmlns:a16="http://schemas.microsoft.com/office/drawing/2014/main" id="{8A17860A-93C9-44AA-AA57-D1F3B0BBE6E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34" name="Rectangle 14">
              <a:extLst>
                <a:ext uri="{FF2B5EF4-FFF2-40B4-BE49-F238E27FC236}">
                  <a16:creationId xmlns:a16="http://schemas.microsoft.com/office/drawing/2014/main" id="{1AB82020-C4EB-4B6E-8BC5-FB3CFD981DE7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135" name="Rectangle 15">
              <a:extLst>
                <a:ext uri="{FF2B5EF4-FFF2-40B4-BE49-F238E27FC236}">
                  <a16:creationId xmlns:a16="http://schemas.microsoft.com/office/drawing/2014/main" id="{EA1B8104-BD2E-4923-AD58-D7F1E776E1FA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136" name="Rectangle 16">
              <a:extLst>
                <a:ext uri="{FF2B5EF4-FFF2-40B4-BE49-F238E27FC236}">
                  <a16:creationId xmlns:a16="http://schemas.microsoft.com/office/drawing/2014/main" id="{0CF4D64D-1FF4-4B72-8958-06DD8B604A4E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628028</xdr:colOff>
      <xdr:row>9</xdr:row>
      <xdr:rowOff>47625</xdr:rowOff>
    </xdr:to>
    <xdr:sp macro="" textlink="">
      <xdr:nvSpPr>
        <xdr:cNvPr id="4113" name="Rectangle 17">
          <a:extLst>
            <a:ext uri="{FF2B5EF4-FFF2-40B4-BE49-F238E27FC236}">
              <a16:creationId xmlns:a16="http://schemas.microsoft.com/office/drawing/2014/main" id="{2851DB8B-3ED2-4A76-9109-349735FACDAA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139700</xdr:rowOff>
    </xdr:from>
    <xdr:to>
      <xdr:col>5</xdr:col>
      <xdr:colOff>393700</xdr:colOff>
      <xdr:row>3</xdr:row>
      <xdr:rowOff>139700</xdr:rowOff>
    </xdr:to>
    <xdr:sp macro="" textlink="">
      <xdr:nvSpPr>
        <xdr:cNvPr id="4128" name="Line 18">
          <a:extLst>
            <a:ext uri="{FF2B5EF4-FFF2-40B4-BE49-F238E27FC236}">
              <a16:creationId xmlns:a16="http://schemas.microsoft.com/office/drawing/2014/main" id="{795C884D-24E6-483D-A704-D1E983C6767B}"/>
            </a:ext>
          </a:extLst>
        </xdr:cNvPr>
        <xdr:cNvSpPr>
          <a:spLocks noChangeShapeType="1"/>
        </xdr:cNvSpPr>
      </xdr:nvSpPr>
      <xdr:spPr bwMode="auto">
        <a:xfrm>
          <a:off x="1308100" y="615950"/>
          <a:ext cx="2184400" cy="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342900</xdr:colOff>
          <xdr:row>1</xdr:row>
          <xdr:rowOff>171450</xdr:rowOff>
        </xdr:from>
        <xdr:to>
          <xdr:col>2</xdr:col>
          <xdr:colOff>6350</xdr:colOff>
          <xdr:row>8</xdr:row>
          <xdr:rowOff>6350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F58D6DB-E863-4139-9FE4-2A8CB9DC74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 mc:Ignorable="a14" a14:legacySpreadsheetColorIndex="48"/>
            </a:solidFill>
            <a:ln w="1587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209550</xdr:colOff>
      <xdr:row>2</xdr:row>
      <xdr:rowOff>76200</xdr:rowOff>
    </xdr:from>
    <xdr:to>
      <xdr:col>24</xdr:col>
      <xdr:colOff>76200</xdr:colOff>
      <xdr:row>3</xdr:row>
      <xdr:rowOff>0</xdr:rowOff>
    </xdr:to>
    <xdr:pic>
      <xdr:nvPicPr>
        <xdr:cNvPr id="3280" name="Picture 1">
          <a:extLst>
            <a:ext uri="{FF2B5EF4-FFF2-40B4-BE49-F238E27FC236}">
              <a16:creationId xmlns:a16="http://schemas.microsoft.com/office/drawing/2014/main" id="{4EF7643C-984C-4C9A-AFA9-D476832C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260350"/>
          <a:ext cx="97155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54</xdr:row>
      <xdr:rowOff>28575</xdr:rowOff>
    </xdr:from>
    <xdr:to>
      <xdr:col>39</xdr:col>
      <xdr:colOff>0</xdr:colOff>
      <xdr:row>56</xdr:row>
      <xdr:rowOff>133350</xdr:rowOff>
    </xdr:to>
    <xdr:sp macro="" textlink="" fLocksText="0">
      <xdr:nvSpPr>
        <xdr:cNvPr id="3083" name="Text Box 11">
          <a:extLst>
            <a:ext uri="{FF2B5EF4-FFF2-40B4-BE49-F238E27FC236}">
              <a16:creationId xmlns:a16="http://schemas.microsoft.com/office/drawing/2014/main" id="{143F8175-7B06-4BAE-BA69-82A57AB714F3}"/>
            </a:ext>
          </a:extLst>
        </xdr:cNvPr>
        <xdr:cNvSpPr txBox="1">
          <a:spLocks noChangeArrowheads="1"/>
        </xdr:cNvSpPr>
      </xdr:nvSpPr>
      <xdr:spPr bwMode="auto">
        <a:xfrm>
          <a:off x="361950" y="9591675"/>
          <a:ext cx="74009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</a:p>
      </xdr:txBody>
    </xdr:sp>
    <xdr:clientData fLocksWithSheet="0"/>
  </xdr:twoCellAnchor>
  <xdr:twoCellAnchor>
    <xdr:from>
      <xdr:col>2</xdr:col>
      <xdr:colOff>9525</xdr:colOff>
      <xdr:row>53</xdr:row>
      <xdr:rowOff>28575</xdr:rowOff>
    </xdr:from>
    <xdr:to>
      <xdr:col>39</xdr:col>
      <xdr:colOff>9525</xdr:colOff>
      <xdr:row>54</xdr:row>
      <xdr:rowOff>9525</xdr:rowOff>
    </xdr:to>
    <xdr:sp macro="" textlink="" fLocksText="0">
      <xdr:nvSpPr>
        <xdr:cNvPr id="3085" name="Text Box 13">
          <a:extLst>
            <a:ext uri="{FF2B5EF4-FFF2-40B4-BE49-F238E27FC236}">
              <a16:creationId xmlns:a16="http://schemas.microsoft.com/office/drawing/2014/main" id="{BDFDBA53-F172-410E-8BDD-A774799BF76C}"/>
            </a:ext>
          </a:extLst>
        </xdr:cNvPr>
        <xdr:cNvSpPr txBox="1">
          <a:spLocks noChangeArrowheads="1"/>
        </xdr:cNvSpPr>
      </xdr:nvSpPr>
      <xdr:spPr bwMode="auto">
        <a:xfrm>
          <a:off x="371475" y="9420225"/>
          <a:ext cx="74009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Exceptions to normal deviations must be noted in the following remarks including action taken (continue remarks on back if necessary).</a:t>
          </a:r>
        </a:p>
      </xdr:txBody>
    </xdr:sp>
    <xdr:clientData/>
  </xdr:twoCellAnchor>
  <xdr:twoCellAnchor>
    <xdr:from>
      <xdr:col>2</xdr:col>
      <xdr:colOff>76200</xdr:colOff>
      <xdr:row>57</xdr:row>
      <xdr:rowOff>0</xdr:rowOff>
    </xdr:from>
    <xdr:to>
      <xdr:col>11</xdr:col>
      <xdr:colOff>47625</xdr:colOff>
      <xdr:row>61</xdr:row>
      <xdr:rowOff>38100</xdr:rowOff>
    </xdr:to>
    <xdr:sp macro="" textlink="">
      <xdr:nvSpPr>
        <xdr:cNvPr id="3089" name="Text Box 17">
          <a:extLst>
            <a:ext uri="{FF2B5EF4-FFF2-40B4-BE49-F238E27FC236}">
              <a16:creationId xmlns:a16="http://schemas.microsoft.com/office/drawing/2014/main" id="{29CC604D-1E09-45AD-9EE6-B69F31C02748}"/>
            </a:ext>
          </a:extLst>
        </xdr:cNvPr>
        <xdr:cNvSpPr txBox="1">
          <a:spLocks noChangeArrowheads="1"/>
        </xdr:cNvSpPr>
      </xdr:nvSpPr>
      <xdr:spPr bwMode="auto">
        <a:xfrm>
          <a:off x="438150" y="10163175"/>
          <a:ext cx="1752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6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6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DT-1550 (Rev. 01-23)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30</xdr:col>
      <xdr:colOff>76200</xdr:colOff>
      <xdr:row>2</xdr:row>
      <xdr:rowOff>139700</xdr:rowOff>
    </xdr:from>
    <xdr:to>
      <xdr:col>38</xdr:col>
      <xdr:colOff>209550</xdr:colOff>
      <xdr:row>2</xdr:row>
      <xdr:rowOff>546100</xdr:rowOff>
    </xdr:to>
    <xdr:grpSp>
      <xdr:nvGrpSpPr>
        <xdr:cNvPr id="3284" name="Group 207">
          <a:extLst>
            <a:ext uri="{FF2B5EF4-FFF2-40B4-BE49-F238E27FC236}">
              <a16:creationId xmlns:a16="http://schemas.microsoft.com/office/drawing/2014/main" id="{87A3BE8F-33BD-4AA8-BA68-14C747209187}"/>
            </a:ext>
          </a:extLst>
        </xdr:cNvPr>
        <xdr:cNvGrpSpPr>
          <a:grpSpLocks/>
        </xdr:cNvGrpSpPr>
      </xdr:nvGrpSpPr>
      <xdr:grpSpPr bwMode="auto">
        <a:xfrm>
          <a:off x="6000750" y="333375"/>
          <a:ext cx="2038350" cy="400050"/>
          <a:chOff x="645" y="5"/>
          <a:chExt cx="204" cy="44"/>
        </a:xfrm>
      </xdr:grpSpPr>
      <xdr:sp macro="" textlink="">
        <xdr:nvSpPr>
          <xdr:cNvPr id="2" name="WordArt 208">
            <a:extLst>
              <a:ext uri="{FF2B5EF4-FFF2-40B4-BE49-F238E27FC236}">
                <a16:creationId xmlns:a16="http://schemas.microsoft.com/office/drawing/2014/main" id="{E8A5344B-7C44-466A-940D-C9D5845878FB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58" y="11"/>
            <a:ext cx="181" cy="3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sz="3600" kern="10" spc="0">
                <a:ln w="19050">
                  <a:solidFill>
                    <a:srgbClr val="FF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ial Black"/>
              </a:rPr>
              <a:t>ASSURANCE</a:t>
            </a:r>
          </a:p>
        </xdr:txBody>
      </xdr:sp>
      <xdr:sp macro="" textlink="">
        <xdr:nvSpPr>
          <xdr:cNvPr id="3286" name="AutoShape 209">
            <a:extLst>
              <a:ext uri="{FF2B5EF4-FFF2-40B4-BE49-F238E27FC236}">
                <a16:creationId xmlns:a16="http://schemas.microsoft.com/office/drawing/2014/main" id="{70E0CB27-FDEA-4E1B-9753-AF04C22DEF06}"/>
              </a:ext>
            </a:extLst>
          </xdr:cNvPr>
          <xdr:cNvSpPr>
            <a:spLocks noChangeArrowheads="1"/>
          </xdr:cNvSpPr>
        </xdr:nvSpPr>
        <xdr:spPr bwMode="auto">
          <a:xfrm>
            <a:off x="645" y="5"/>
            <a:ext cx="204" cy="44"/>
          </a:xfrm>
          <a:prstGeom prst="roundRect">
            <a:avLst>
              <a:gd name="adj" fmla="val 16667"/>
            </a:avLst>
          </a:prstGeom>
          <a:noFill/>
          <a:ln w="285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12</xdr:row>
          <xdr:rowOff>0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BD081EC8-C5CF-4ED5-9AF9-9DE0794E76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222250</xdr:colOff>
          <xdr:row>17</xdr:row>
          <xdr:rowOff>184150</xdr:rowOff>
        </xdr:from>
        <xdr:to>
          <xdr:col>32</xdr:col>
          <xdr:colOff>142875</xdr:colOff>
          <xdr:row>19</xdr:row>
          <xdr:rowOff>85725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416789EF-03D1-4B54-8467-B1F327AA21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Assurance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177800</xdr:colOff>
          <xdr:row>17</xdr:row>
          <xdr:rowOff>184150</xdr:rowOff>
        </xdr:from>
        <xdr:to>
          <xdr:col>36</xdr:col>
          <xdr:colOff>66675</xdr:colOff>
          <xdr:row>19</xdr:row>
          <xdr:rowOff>85725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FF1156F4-C1A6-412D-94B8-66A2EB6463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Project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25</xdr:row>
          <xdr:rowOff>184150</xdr:rowOff>
        </xdr:from>
        <xdr:to>
          <xdr:col>31</xdr:col>
          <xdr:colOff>0</xdr:colOff>
          <xdr:row>27</xdr:row>
          <xdr:rowOff>28575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C4D52B2A-13E2-4799-A35D-73917273B2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0.4%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295275</xdr:colOff>
          <xdr:row>27</xdr:row>
          <xdr:rowOff>0</xdr:rowOff>
        </xdr:from>
        <xdr:to>
          <xdr:col>36</xdr:col>
          <xdr:colOff>92075</xdr:colOff>
          <xdr:row>28</xdr:row>
          <xdr:rowOff>28575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17A2F1AB-C31C-4986-9259-64971B8612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≥ 0.5 in.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292100</xdr:colOff>
          <xdr:row>26</xdr:row>
          <xdr:rowOff>0</xdr:rowOff>
        </xdr:from>
        <xdr:to>
          <xdr:col>36</xdr:col>
          <xdr:colOff>92075</xdr:colOff>
          <xdr:row>27</xdr:row>
          <xdr:rowOff>28575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69BF8A4B-9D57-476A-86A4-F015D161C5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≥ 0.4%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26</xdr:row>
          <xdr:rowOff>184150</xdr:rowOff>
        </xdr:from>
        <xdr:to>
          <xdr:col>31</xdr:col>
          <xdr:colOff>0</xdr:colOff>
          <xdr:row>28</xdr:row>
          <xdr:rowOff>28575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1B269EC7-8DE4-4F2F-A52E-E80DB75494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0.5 in.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27</xdr:row>
          <xdr:rowOff>184150</xdr:rowOff>
        </xdr:from>
        <xdr:to>
          <xdr:col>31</xdr:col>
          <xdr:colOff>0</xdr:colOff>
          <xdr:row>29</xdr:row>
          <xdr:rowOff>28575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6D908E8A-8F3C-4807-86FC-332C59932B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3 deg. 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28</xdr:row>
          <xdr:rowOff>184150</xdr:rowOff>
        </xdr:from>
        <xdr:to>
          <xdr:col>31</xdr:col>
          <xdr:colOff>0</xdr:colOff>
          <xdr:row>30</xdr:row>
          <xdr:rowOff>28575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34B8E992-2CC6-4395-9D1C-CB71E2D49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500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292100</xdr:colOff>
          <xdr:row>28</xdr:row>
          <xdr:rowOff>0</xdr:rowOff>
        </xdr:from>
        <xdr:to>
          <xdr:col>36</xdr:col>
          <xdr:colOff>92075</xdr:colOff>
          <xdr:row>29</xdr:row>
          <xdr:rowOff>25400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6F993431-9187-4D38-8ED3-71E30F7BD6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≥ 3 deg. 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292100</xdr:colOff>
          <xdr:row>29</xdr:row>
          <xdr:rowOff>0</xdr:rowOff>
        </xdr:from>
        <xdr:to>
          <xdr:col>36</xdr:col>
          <xdr:colOff>92075</xdr:colOff>
          <xdr:row>30</xdr:row>
          <xdr:rowOff>28575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5C5BF371-99BA-48EF-9AD5-9333243082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≥ 500 psi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30</xdr:row>
          <xdr:rowOff>190500</xdr:rowOff>
        </xdr:from>
        <xdr:to>
          <xdr:col>31</xdr:col>
          <xdr:colOff>0</xdr:colOff>
          <xdr:row>32</xdr:row>
          <xdr:rowOff>28575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DD663E-D9CB-4800-B8B1-3899ECF831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31</xdr:row>
          <xdr:rowOff>184150</xdr:rowOff>
        </xdr:from>
        <xdr:to>
          <xdr:col>31</xdr:col>
          <xdr:colOff>0</xdr:colOff>
          <xdr:row>33</xdr:row>
          <xdr:rowOff>28575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36429324-DC45-4C43-874B-70A3D679B0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32</xdr:row>
          <xdr:rowOff>184150</xdr:rowOff>
        </xdr:from>
        <xdr:to>
          <xdr:col>31</xdr:col>
          <xdr:colOff>0</xdr:colOff>
          <xdr:row>34</xdr:row>
          <xdr:rowOff>28575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70323050-CA93-473B-8A2D-9CAE7D981B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33</xdr:row>
          <xdr:rowOff>184150</xdr:rowOff>
        </xdr:from>
        <xdr:to>
          <xdr:col>31</xdr:col>
          <xdr:colOff>0</xdr:colOff>
          <xdr:row>35</xdr:row>
          <xdr:rowOff>28575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E00EB718-23BB-4F4E-8454-845009EC5E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34</xdr:row>
          <xdr:rowOff>184150</xdr:rowOff>
        </xdr:from>
        <xdr:to>
          <xdr:col>31</xdr:col>
          <xdr:colOff>0</xdr:colOff>
          <xdr:row>36</xdr:row>
          <xdr:rowOff>28575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B50DF13F-688B-41F5-81D9-6E5F6110F1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36</xdr:row>
          <xdr:rowOff>184150</xdr:rowOff>
        </xdr:from>
        <xdr:to>
          <xdr:col>31</xdr:col>
          <xdr:colOff>0</xdr:colOff>
          <xdr:row>38</xdr:row>
          <xdr:rowOff>28575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415B1498-3F4E-46CB-A8C5-CEA3A0E65A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37</xdr:row>
          <xdr:rowOff>184150</xdr:rowOff>
        </xdr:from>
        <xdr:to>
          <xdr:col>31</xdr:col>
          <xdr:colOff>0</xdr:colOff>
          <xdr:row>39</xdr:row>
          <xdr:rowOff>28575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FC778EEC-86E1-4039-8727-6007B1DD23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38</xdr:row>
          <xdr:rowOff>184150</xdr:rowOff>
        </xdr:from>
        <xdr:to>
          <xdr:col>31</xdr:col>
          <xdr:colOff>0</xdr:colOff>
          <xdr:row>40</xdr:row>
          <xdr:rowOff>28575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B20BCF2C-EC0C-4C71-B7E6-E52A718D47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39</xdr:row>
          <xdr:rowOff>184150</xdr:rowOff>
        </xdr:from>
        <xdr:to>
          <xdr:col>31</xdr:col>
          <xdr:colOff>0</xdr:colOff>
          <xdr:row>41</xdr:row>
          <xdr:rowOff>28575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E2C8B80-67A7-439A-8A80-D068112816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40</xdr:row>
          <xdr:rowOff>184150</xdr:rowOff>
        </xdr:from>
        <xdr:to>
          <xdr:col>31</xdr:col>
          <xdr:colOff>0</xdr:colOff>
          <xdr:row>42</xdr:row>
          <xdr:rowOff>28575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9A99770-57CF-417C-A8C6-DD38704AAB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46</xdr:row>
          <xdr:rowOff>184150</xdr:rowOff>
        </xdr:from>
        <xdr:to>
          <xdr:col>31</xdr:col>
          <xdr:colOff>0</xdr:colOff>
          <xdr:row>48</xdr:row>
          <xdr:rowOff>28575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6E61601E-E161-4053-B29C-C0F68FCE67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0.4%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41</xdr:row>
          <xdr:rowOff>184150</xdr:rowOff>
        </xdr:from>
        <xdr:to>
          <xdr:col>31</xdr:col>
          <xdr:colOff>0</xdr:colOff>
          <xdr:row>43</xdr:row>
          <xdr:rowOff>28575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3258177F-6C0D-4F7E-80BA-E157AC2E86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42</xdr:row>
          <xdr:rowOff>184150</xdr:rowOff>
        </xdr:from>
        <xdr:to>
          <xdr:col>31</xdr:col>
          <xdr:colOff>0</xdr:colOff>
          <xdr:row>44</xdr:row>
          <xdr:rowOff>28575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EE3B5060-E56E-4B33-904B-CE70B29678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43</xdr:row>
          <xdr:rowOff>184150</xdr:rowOff>
        </xdr:from>
        <xdr:to>
          <xdr:col>31</xdr:col>
          <xdr:colOff>0</xdr:colOff>
          <xdr:row>45</xdr:row>
          <xdr:rowOff>28575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C4F96262-F085-48E2-A2CF-659DA12B9A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44</xdr:row>
          <xdr:rowOff>184150</xdr:rowOff>
        </xdr:from>
        <xdr:to>
          <xdr:col>31</xdr:col>
          <xdr:colOff>0</xdr:colOff>
          <xdr:row>46</xdr:row>
          <xdr:rowOff>28575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C66815A2-CD05-430F-B4C2-BFC80F58C8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45</xdr:row>
          <xdr:rowOff>184150</xdr:rowOff>
        </xdr:from>
        <xdr:to>
          <xdr:col>31</xdr:col>
          <xdr:colOff>0</xdr:colOff>
          <xdr:row>47</xdr:row>
          <xdr:rowOff>28575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7648CC01-E379-4148-A526-4F6A5DFD5A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50</xdr:row>
          <xdr:rowOff>184150</xdr:rowOff>
        </xdr:from>
        <xdr:to>
          <xdr:col>31</xdr:col>
          <xdr:colOff>0</xdr:colOff>
          <xdr:row>52</xdr:row>
          <xdr:rowOff>28575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23B31E75-29EB-4F90-A8CF-2DBFEAE759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49</xdr:row>
          <xdr:rowOff>0</xdr:rowOff>
        </xdr:from>
        <xdr:to>
          <xdr:col>31</xdr:col>
          <xdr:colOff>0</xdr:colOff>
          <xdr:row>51</xdr:row>
          <xdr:rowOff>28575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EA210EBF-946B-423E-B12A-2BC3B9E039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295275</xdr:colOff>
          <xdr:row>31</xdr:row>
          <xdr:rowOff>0</xdr:rowOff>
        </xdr:from>
        <xdr:to>
          <xdr:col>36</xdr:col>
          <xdr:colOff>92075</xdr:colOff>
          <xdr:row>32</xdr:row>
          <xdr:rowOff>25400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D88332A1-9A58-4486-AAF5-B226393AB2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≥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292100</xdr:colOff>
          <xdr:row>32</xdr:row>
          <xdr:rowOff>0</xdr:rowOff>
        </xdr:from>
        <xdr:to>
          <xdr:col>36</xdr:col>
          <xdr:colOff>95250</xdr:colOff>
          <xdr:row>33</xdr:row>
          <xdr:rowOff>25400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8780B54C-3EEB-49A8-BDF5-A3DB97E0E3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≥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295275</xdr:colOff>
          <xdr:row>34</xdr:row>
          <xdr:rowOff>0</xdr:rowOff>
        </xdr:from>
        <xdr:to>
          <xdr:col>36</xdr:col>
          <xdr:colOff>95250</xdr:colOff>
          <xdr:row>35</xdr:row>
          <xdr:rowOff>28575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BECFFFCB-82FF-48B1-B561-920201E310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≥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35</xdr:row>
          <xdr:rowOff>0</xdr:rowOff>
        </xdr:from>
        <xdr:to>
          <xdr:col>36</xdr:col>
          <xdr:colOff>104775</xdr:colOff>
          <xdr:row>36</xdr:row>
          <xdr:rowOff>28575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DADD4821-00C0-4799-8433-93332713A9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≥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301625</xdr:colOff>
          <xdr:row>37</xdr:row>
          <xdr:rowOff>0</xdr:rowOff>
        </xdr:from>
        <xdr:to>
          <xdr:col>36</xdr:col>
          <xdr:colOff>101600</xdr:colOff>
          <xdr:row>38</xdr:row>
          <xdr:rowOff>28575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69A33A86-4C34-479D-AE82-11CB9A4EF7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≥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38</xdr:row>
          <xdr:rowOff>0</xdr:rowOff>
        </xdr:from>
        <xdr:to>
          <xdr:col>36</xdr:col>
          <xdr:colOff>104775</xdr:colOff>
          <xdr:row>39</xdr:row>
          <xdr:rowOff>28575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36051626-41FF-4E52-8603-DB84AF5806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≥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39</xdr:row>
          <xdr:rowOff>0</xdr:rowOff>
        </xdr:from>
        <xdr:to>
          <xdr:col>36</xdr:col>
          <xdr:colOff>101600</xdr:colOff>
          <xdr:row>40</xdr:row>
          <xdr:rowOff>25400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7F40076E-5213-4F88-9DD0-773FD8855D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≥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301625</xdr:colOff>
          <xdr:row>40</xdr:row>
          <xdr:rowOff>0</xdr:rowOff>
        </xdr:from>
        <xdr:to>
          <xdr:col>36</xdr:col>
          <xdr:colOff>101600</xdr:colOff>
          <xdr:row>41</xdr:row>
          <xdr:rowOff>28575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E8CEB7CB-EE2D-44CC-8491-D391E92F85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≥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41</xdr:row>
          <xdr:rowOff>0</xdr:rowOff>
        </xdr:from>
        <xdr:to>
          <xdr:col>36</xdr:col>
          <xdr:colOff>104775</xdr:colOff>
          <xdr:row>42</xdr:row>
          <xdr:rowOff>28575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CE6361B5-C98F-493B-BFE4-9D49EAEA72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≥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301625</xdr:colOff>
          <xdr:row>47</xdr:row>
          <xdr:rowOff>0</xdr:rowOff>
        </xdr:from>
        <xdr:to>
          <xdr:col>36</xdr:col>
          <xdr:colOff>101600</xdr:colOff>
          <xdr:row>48</xdr:row>
          <xdr:rowOff>25400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BE2D393F-3C68-469C-B9DF-DE5D5A5F0A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≥ 0.4%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6350</xdr:colOff>
          <xdr:row>49</xdr:row>
          <xdr:rowOff>0</xdr:rowOff>
        </xdr:from>
        <xdr:to>
          <xdr:col>36</xdr:col>
          <xdr:colOff>114300</xdr:colOff>
          <xdr:row>51</xdr:row>
          <xdr:rowOff>25400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8640FDE0-6874-489E-BED8-7510B9A103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≥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15875</xdr:colOff>
          <xdr:row>51</xdr:row>
          <xdr:rowOff>0</xdr:rowOff>
        </xdr:from>
        <xdr:to>
          <xdr:col>36</xdr:col>
          <xdr:colOff>120650</xdr:colOff>
          <xdr:row>52</xdr:row>
          <xdr:rowOff>28575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1EAAB7E7-FC65-4DF4-8CD7-3F3CF01514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≥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41</xdr:row>
          <xdr:rowOff>168275</xdr:rowOff>
        </xdr:from>
        <xdr:to>
          <xdr:col>36</xdr:col>
          <xdr:colOff>101600</xdr:colOff>
          <xdr:row>43</xdr:row>
          <xdr:rowOff>28575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AB021C2C-56B5-4677-A98F-C67291D670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≥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301625</xdr:colOff>
          <xdr:row>43</xdr:row>
          <xdr:rowOff>0</xdr:rowOff>
        </xdr:from>
        <xdr:to>
          <xdr:col>36</xdr:col>
          <xdr:colOff>101600</xdr:colOff>
          <xdr:row>44</xdr:row>
          <xdr:rowOff>28575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36D9CF-D0CA-490C-B367-EF422F5028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≥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301625</xdr:colOff>
          <xdr:row>44</xdr:row>
          <xdr:rowOff>0</xdr:rowOff>
        </xdr:from>
        <xdr:to>
          <xdr:col>36</xdr:col>
          <xdr:colOff>101600</xdr:colOff>
          <xdr:row>45</xdr:row>
          <xdr:rowOff>28575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5B543111-848A-462D-A89A-D1DDC55FC1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≥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301625</xdr:colOff>
          <xdr:row>45</xdr:row>
          <xdr:rowOff>0</xdr:rowOff>
        </xdr:from>
        <xdr:to>
          <xdr:col>36</xdr:col>
          <xdr:colOff>101600</xdr:colOff>
          <xdr:row>46</xdr:row>
          <xdr:rowOff>28575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49324BFF-429D-4D68-BA23-B444714D42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≥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301625</xdr:colOff>
          <xdr:row>46</xdr:row>
          <xdr:rowOff>0</xdr:rowOff>
        </xdr:from>
        <xdr:to>
          <xdr:col>36</xdr:col>
          <xdr:colOff>101600</xdr:colOff>
          <xdr:row>47</xdr:row>
          <xdr:rowOff>28575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FD6F093-A7DB-49B6-9E95-654F267478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≥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44450</xdr:colOff>
          <xdr:row>35</xdr:row>
          <xdr:rowOff>184150</xdr:rowOff>
        </xdr:from>
        <xdr:to>
          <xdr:col>31</xdr:col>
          <xdr:colOff>0</xdr:colOff>
          <xdr:row>37</xdr:row>
          <xdr:rowOff>28575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4A351D37-CA5A-4889-997C-320358A18C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36</xdr:row>
          <xdr:rowOff>0</xdr:rowOff>
        </xdr:from>
        <xdr:to>
          <xdr:col>36</xdr:col>
          <xdr:colOff>101600</xdr:colOff>
          <xdr:row>37</xdr:row>
          <xdr:rowOff>25400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2AFD45B7-B5AF-4D6C-962D-2E1F024EF8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≥ 4%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295275</xdr:colOff>
          <xdr:row>33</xdr:row>
          <xdr:rowOff>0</xdr:rowOff>
        </xdr:from>
        <xdr:to>
          <xdr:col>36</xdr:col>
          <xdr:colOff>92075</xdr:colOff>
          <xdr:row>34</xdr:row>
          <xdr:rowOff>25400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BECFFFCB-82FF-48B1-B561-920201E310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≥ 4%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69850</xdr:colOff>
      <xdr:row>2</xdr:row>
      <xdr:rowOff>12700</xdr:rowOff>
    </xdr:from>
    <xdr:to>
      <xdr:col>27</xdr:col>
      <xdr:colOff>152400</xdr:colOff>
      <xdr:row>2</xdr:row>
      <xdr:rowOff>1073150</xdr:rowOff>
    </xdr:to>
    <xdr:pic>
      <xdr:nvPicPr>
        <xdr:cNvPr id="8209" name="Picture 1">
          <a:extLst>
            <a:ext uri="{FF2B5EF4-FFF2-40B4-BE49-F238E27FC236}">
              <a16:creationId xmlns:a16="http://schemas.microsoft.com/office/drawing/2014/main" id="{A94E16D0-C337-485B-8B7B-C4DB0423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336550"/>
          <a:ext cx="1187450" cy="106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101600</xdr:colOff>
      <xdr:row>52</xdr:row>
      <xdr:rowOff>3175</xdr:rowOff>
    </xdr:from>
    <xdr:to>
      <xdr:col>17</xdr:col>
      <xdr:colOff>1905</xdr:colOff>
      <xdr:row>58</xdr:row>
      <xdr:rowOff>47631</xdr:rowOff>
    </xdr:to>
    <xdr:sp macro="" textlink="">
      <xdr:nvSpPr>
        <xdr:cNvPr id="3" name="Text Box 26">
          <a:extLst>
            <a:ext uri="{FF2B5EF4-FFF2-40B4-BE49-F238E27FC236}">
              <a16:creationId xmlns:a16="http://schemas.microsoft.com/office/drawing/2014/main" id="{95119A24-3B0F-4BF8-B936-3B407460AAE8}"/>
            </a:ext>
          </a:extLst>
        </xdr:cNvPr>
        <xdr:cNvSpPr txBox="1">
          <a:spLocks noChangeArrowheads="1"/>
        </xdr:cNvSpPr>
      </xdr:nvSpPr>
      <xdr:spPr bwMode="auto">
        <a:xfrm>
          <a:off x="293370" y="11012805"/>
          <a:ext cx="2977522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 assurance project file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   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assurance contact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Form DT-1550-DEN-NG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Rev. 01/23</a:t>
          </a:r>
        </a:p>
        <a:p>
          <a:pPr algn="l" rtl="0">
            <a:defRPr sz="1000"/>
          </a:pPr>
          <a:endParaRPr lang="en-US" sz="800" b="0" i="0" u="none" strike="sng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31</xdr:col>
      <xdr:colOff>150042</xdr:colOff>
      <xdr:row>2</xdr:row>
      <xdr:rowOff>503464</xdr:rowOff>
    </xdr:from>
    <xdr:to>
      <xdr:col>44</xdr:col>
      <xdr:colOff>155683</xdr:colOff>
      <xdr:row>2</xdr:row>
      <xdr:rowOff>1074964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0C9C959-659C-4B43-8F56-E50CD62A2001}"/>
            </a:ext>
          </a:extLst>
        </xdr:cNvPr>
        <xdr:cNvSpPr txBox="1"/>
      </xdr:nvSpPr>
      <xdr:spPr>
        <a:xfrm>
          <a:off x="6056812" y="823504"/>
          <a:ext cx="2465644" cy="571500"/>
        </a:xfrm>
        <a:prstGeom prst="rect">
          <a:avLst/>
        </a:prstGeom>
        <a:solidFill>
          <a:schemeClr val="lt1"/>
        </a:solidFill>
        <a:ln w="25400" cap="rnd" cmpd="sng">
          <a:solidFill>
            <a:srgbClr val="FF0000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3200" b="1">
              <a:solidFill>
                <a:srgbClr val="FF0000"/>
              </a:solidFill>
            </a:rPr>
            <a:t>ASSURANCE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69850</xdr:colOff>
      <xdr:row>2</xdr:row>
      <xdr:rowOff>12700</xdr:rowOff>
    </xdr:from>
    <xdr:to>
      <xdr:col>27</xdr:col>
      <xdr:colOff>152400</xdr:colOff>
      <xdr:row>2</xdr:row>
      <xdr:rowOff>1073150</xdr:rowOff>
    </xdr:to>
    <xdr:pic>
      <xdr:nvPicPr>
        <xdr:cNvPr id="9220" name="Picture 1">
          <a:extLst>
            <a:ext uri="{FF2B5EF4-FFF2-40B4-BE49-F238E27FC236}">
              <a16:creationId xmlns:a16="http://schemas.microsoft.com/office/drawing/2014/main" id="{B8C235B6-D5DB-4F81-B1A3-DFD351A6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8450" y="336550"/>
          <a:ext cx="1187450" cy="106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50</xdr:row>
      <xdr:rowOff>9525</xdr:rowOff>
    </xdr:from>
    <xdr:to>
      <xdr:col>17</xdr:col>
      <xdr:colOff>1912</xdr:colOff>
      <xdr:row>56</xdr:row>
      <xdr:rowOff>47625</xdr:rowOff>
    </xdr:to>
    <xdr:sp macro="" textlink="">
      <xdr:nvSpPr>
        <xdr:cNvPr id="4" name="Text Box 26">
          <a:extLst>
            <a:ext uri="{FF2B5EF4-FFF2-40B4-BE49-F238E27FC236}">
              <a16:creationId xmlns:a16="http://schemas.microsoft.com/office/drawing/2014/main" id="{A9E03935-1801-4C25-B76D-BEDB13E0572B}"/>
            </a:ext>
          </a:extLst>
        </xdr:cNvPr>
        <xdr:cNvSpPr txBox="1">
          <a:spLocks noChangeArrowheads="1"/>
        </xdr:cNvSpPr>
      </xdr:nvSpPr>
      <xdr:spPr bwMode="auto">
        <a:xfrm>
          <a:off x="285750" y="10848975"/>
          <a:ext cx="29432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 assurance project file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   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assurance contact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Requested by (see right)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DT-1550-DEN-E</a:t>
          </a:r>
        </a:p>
        <a:p>
          <a:pPr algn="l" rtl="0">
            <a:defRPr sz="1000"/>
          </a:pPr>
          <a:endParaRPr lang="en-US" sz="800" b="0" i="0" u="none" strike="sng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31</xdr:col>
      <xdr:colOff>143692</xdr:colOff>
      <xdr:row>2</xdr:row>
      <xdr:rowOff>503464</xdr:rowOff>
    </xdr:from>
    <xdr:to>
      <xdr:col>44</xdr:col>
      <xdr:colOff>155696</xdr:colOff>
      <xdr:row>2</xdr:row>
      <xdr:rowOff>1074964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285385F-6E0C-46EC-B35D-B46093648D7D}"/>
            </a:ext>
          </a:extLst>
        </xdr:cNvPr>
        <xdr:cNvSpPr txBox="1"/>
      </xdr:nvSpPr>
      <xdr:spPr>
        <a:xfrm>
          <a:off x="5965372" y="703489"/>
          <a:ext cx="2446564" cy="571500"/>
        </a:xfrm>
        <a:prstGeom prst="rect">
          <a:avLst/>
        </a:prstGeom>
        <a:solidFill>
          <a:schemeClr val="lt1"/>
        </a:solidFill>
        <a:ln w="25400" cap="rnd" cmpd="sng">
          <a:solidFill>
            <a:srgbClr val="FF0000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3200" b="1">
              <a:solidFill>
                <a:srgbClr val="FF0000"/>
              </a:solidFill>
            </a:rPr>
            <a:t>ASSURANCE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177800</xdr:rowOff>
    </xdr:from>
    <xdr:to>
      <xdr:col>7</xdr:col>
      <xdr:colOff>0</xdr:colOff>
      <xdr:row>1</xdr:row>
      <xdr:rowOff>82550</xdr:rowOff>
    </xdr:to>
    <xdr:grpSp>
      <xdr:nvGrpSpPr>
        <xdr:cNvPr id="10245" name="Group 7">
          <a:extLst>
            <a:ext uri="{FF2B5EF4-FFF2-40B4-BE49-F238E27FC236}">
              <a16:creationId xmlns:a16="http://schemas.microsoft.com/office/drawing/2014/main" id="{D33F5E74-A77D-45AB-BDD1-3E81D5A398E2}"/>
            </a:ext>
          </a:extLst>
        </xdr:cNvPr>
        <xdr:cNvGrpSpPr>
          <a:grpSpLocks/>
        </xdr:cNvGrpSpPr>
      </xdr:nvGrpSpPr>
      <xdr:grpSpPr bwMode="auto">
        <a:xfrm>
          <a:off x="6772275" y="180975"/>
          <a:ext cx="1724025" cy="200025"/>
          <a:chOff x="645" y="5"/>
          <a:chExt cx="204" cy="44"/>
        </a:xfrm>
      </xdr:grpSpPr>
      <xdr:sp macro="" textlink="">
        <xdr:nvSpPr>
          <xdr:cNvPr id="18" name="WordArt 8">
            <a:extLst>
              <a:ext uri="{FF2B5EF4-FFF2-40B4-BE49-F238E27FC236}">
                <a16:creationId xmlns:a16="http://schemas.microsoft.com/office/drawing/2014/main" id="{AAC1374E-E035-4583-86E2-63FEF7BED708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58" y="12"/>
            <a:ext cx="182" cy="3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sz="3600" kern="10" spc="0">
                <a:ln w="19050">
                  <a:solidFill>
                    <a:srgbClr val="FF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ial Black"/>
              </a:rPr>
              <a:t>ASSURANCE</a:t>
            </a:r>
          </a:p>
        </xdr:txBody>
      </xdr:sp>
      <xdr:sp macro="" textlink="">
        <xdr:nvSpPr>
          <xdr:cNvPr id="10247" name="AutoShape 9">
            <a:extLst>
              <a:ext uri="{FF2B5EF4-FFF2-40B4-BE49-F238E27FC236}">
                <a16:creationId xmlns:a16="http://schemas.microsoft.com/office/drawing/2014/main" id="{CB379CDC-EF2D-4034-BC73-AD114FFC5447}"/>
              </a:ext>
            </a:extLst>
          </xdr:cNvPr>
          <xdr:cNvSpPr>
            <a:spLocks noChangeArrowheads="1"/>
          </xdr:cNvSpPr>
        </xdr:nvSpPr>
        <xdr:spPr bwMode="auto">
          <a:xfrm>
            <a:off x="645" y="5"/>
            <a:ext cx="204" cy="44"/>
          </a:xfrm>
          <a:prstGeom prst="roundRect">
            <a:avLst>
              <a:gd name="adj" fmla="val 16667"/>
            </a:avLst>
          </a:prstGeom>
          <a:noFill/>
          <a:ln w="285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152400</xdr:rowOff>
    </xdr:from>
    <xdr:to>
      <xdr:col>6</xdr:col>
      <xdr:colOff>1835150</xdr:colOff>
      <xdr:row>1</xdr:row>
      <xdr:rowOff>114300</xdr:rowOff>
    </xdr:to>
    <xdr:grpSp>
      <xdr:nvGrpSpPr>
        <xdr:cNvPr id="11268" name="Group 7">
          <a:extLst>
            <a:ext uri="{FF2B5EF4-FFF2-40B4-BE49-F238E27FC236}">
              <a16:creationId xmlns:a16="http://schemas.microsoft.com/office/drawing/2014/main" id="{3301C220-BC4E-42FE-BE53-20B27F75719B}"/>
            </a:ext>
          </a:extLst>
        </xdr:cNvPr>
        <xdr:cNvGrpSpPr>
          <a:grpSpLocks/>
        </xdr:cNvGrpSpPr>
      </xdr:nvGrpSpPr>
      <xdr:grpSpPr bwMode="auto">
        <a:xfrm>
          <a:off x="6654800" y="152400"/>
          <a:ext cx="1739900" cy="254000"/>
          <a:chOff x="645" y="5"/>
          <a:chExt cx="204" cy="44"/>
        </a:xfrm>
      </xdr:grpSpPr>
      <xdr:sp macro="" textlink="">
        <xdr:nvSpPr>
          <xdr:cNvPr id="9" name="WordArt 8">
            <a:extLst>
              <a:ext uri="{FF2B5EF4-FFF2-40B4-BE49-F238E27FC236}">
                <a16:creationId xmlns:a16="http://schemas.microsoft.com/office/drawing/2014/main" id="{50A9B325-F6A8-4102-BB38-7B7E3CECD0EA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58" y="12"/>
            <a:ext cx="182" cy="35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sz="3600" kern="10" spc="0">
                <a:ln w="19050">
                  <a:solidFill>
                    <a:srgbClr val="FF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Arial Black"/>
              </a:rPr>
              <a:t>ASSURANCE</a:t>
            </a:r>
          </a:p>
        </xdr:txBody>
      </xdr:sp>
      <xdr:sp macro="" textlink="">
        <xdr:nvSpPr>
          <xdr:cNvPr id="11270" name="AutoShape 9">
            <a:extLst>
              <a:ext uri="{FF2B5EF4-FFF2-40B4-BE49-F238E27FC236}">
                <a16:creationId xmlns:a16="http://schemas.microsoft.com/office/drawing/2014/main" id="{BBFC74C4-0F96-4A1C-8F35-15CF3A41C734}"/>
              </a:ext>
            </a:extLst>
          </xdr:cNvPr>
          <xdr:cNvSpPr>
            <a:spLocks noChangeArrowheads="1"/>
          </xdr:cNvSpPr>
        </xdr:nvSpPr>
        <xdr:spPr bwMode="auto">
          <a:xfrm>
            <a:off x="645" y="5"/>
            <a:ext cx="204" cy="44"/>
          </a:xfrm>
          <a:prstGeom prst="roundRect">
            <a:avLst>
              <a:gd name="adj" fmla="val 16667"/>
            </a:avLst>
          </a:prstGeom>
          <a:noFill/>
          <a:ln w="285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L1:L19"/>
  <sheetViews>
    <sheetView showGridLines="0" showRowColHeaders="0" tabSelected="1" workbookViewId="0"/>
  </sheetViews>
  <sheetFormatPr defaultColWidth="0" defaultRowHeight="12.5" zeroHeight="1" x14ac:dyDescent="0.25"/>
  <cols>
    <col min="1" max="1" width="8" style="49" customWidth="1"/>
    <col min="2" max="10" width="9.08984375" style="49" customWidth="1"/>
    <col min="11" max="11" width="0" style="49" hidden="1" customWidth="1"/>
    <col min="12" max="12" width="7.08984375" style="49" hidden="1" customWidth="1"/>
    <col min="13" max="16384" width="0" style="49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</sheetData>
  <sheetProtection algorithmName="SHA-512" hashValue="upR6q5QJhLtFEeu5iBQC1om07NDQUt/tHI7Q5iNYS30JZOVfAmBvP75cHBx9GXyHppVRU5a/sJX/5D0C0aAIkg==" saltValue="J2NUYwIfTxQzmE8ZrzRAHA==" spinCount="100000" sheet="1" objects="1" scenarios="1" selectLockedCells="1" selectUnlockedCell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4104" r:id="rId4">
          <objectPr defaultSize="0" autoPict="0" r:id="rId5">
            <anchor moveWithCells="1" sizeWithCells="1">
              <from>
                <xdr:col>0</xdr:col>
                <xdr:colOff>342900</xdr:colOff>
                <xdr:row>1</xdr:row>
                <xdr:rowOff>171450</xdr:rowOff>
              </from>
              <to>
                <xdr:col>2</xdr:col>
                <xdr:colOff>6350</xdr:colOff>
                <xdr:row>8</xdr:row>
                <xdr:rowOff>6350</xdr:rowOff>
              </to>
            </anchor>
          </objectPr>
        </oleObject>
      </mc:Choice>
      <mc:Fallback>
        <oleObject progId="MS_ClipArt_Gallery" shapeId="410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AZ103"/>
  <sheetViews>
    <sheetView showGridLines="0" showRowColHeaders="0" workbookViewId="0">
      <selection activeCell="S61" sqref="S61"/>
    </sheetView>
  </sheetViews>
  <sheetFormatPr defaultColWidth="0" defaultRowHeight="12.5" zeroHeight="1" x14ac:dyDescent="0.25"/>
  <cols>
    <col min="1" max="4" width="2.6328125" style="48" customWidth="1"/>
    <col min="5" max="5" width="3.6328125" style="48" customWidth="1"/>
    <col min="6" max="6" width="2.6328125" style="48" customWidth="1"/>
    <col min="7" max="7" width="3.54296875" style="48" customWidth="1"/>
    <col min="8" max="8" width="2.453125" style="48" customWidth="1"/>
    <col min="9" max="9" width="2.90625" style="48" customWidth="1"/>
    <col min="10" max="10" width="3.453125" style="48" customWidth="1"/>
    <col min="11" max="11" width="2.54296875" style="48" customWidth="1"/>
    <col min="12" max="12" width="3.453125" style="48" customWidth="1"/>
    <col min="13" max="13" width="2.6328125" style="48" customWidth="1"/>
    <col min="14" max="14" width="2.08984375" style="48" customWidth="1"/>
    <col min="15" max="16" width="2.36328125" style="48" customWidth="1"/>
    <col min="17" max="17" width="3" style="48" customWidth="1"/>
    <col min="18" max="18" width="3.08984375" style="48" customWidth="1"/>
    <col min="19" max="19" width="3.453125" style="48" customWidth="1"/>
    <col min="20" max="20" width="2.08984375" style="48" customWidth="1"/>
    <col min="21" max="21" width="2.453125" style="48" customWidth="1"/>
    <col min="22" max="22" width="2.6328125" style="48" customWidth="1"/>
    <col min="23" max="23" width="2.08984375" style="48" customWidth="1"/>
    <col min="24" max="32" width="3.08984375" style="48" customWidth="1"/>
    <col min="33" max="33" width="4.36328125" style="48" customWidth="1"/>
    <col min="34" max="34" width="3.08984375" style="48" customWidth="1"/>
    <col min="35" max="35" width="4.08984375" style="48" customWidth="1"/>
    <col min="36" max="39" width="3.08984375" style="48" customWidth="1"/>
    <col min="40" max="41" width="2.6328125" style="48" customWidth="1"/>
    <col min="42" max="16384" width="2.6328125" style="48" hidden="1"/>
  </cols>
  <sheetData>
    <row r="1" spans="2:52" s="11" customFormat="1" x14ac:dyDescent="0.25"/>
    <row r="2" spans="2:52" s="11" customFormat="1" ht="2.15" customHeight="1" x14ac:dyDescent="0.25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4"/>
    </row>
    <row r="3" spans="2:52" s="11" customFormat="1" ht="71.25" customHeight="1" x14ac:dyDescent="0.25">
      <c r="B3" s="15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16"/>
    </row>
    <row r="4" spans="2:52" s="20" customFormat="1" ht="15" x14ac:dyDescent="0.3">
      <c r="B4" s="17"/>
      <c r="C4" s="330" t="s">
        <v>0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18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2:52" s="20" customFormat="1" ht="14.25" customHeight="1" x14ac:dyDescent="0.3">
      <c r="B5" s="17"/>
      <c r="C5" s="330" t="s">
        <v>1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18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2:52" s="20" customFormat="1" ht="13" x14ac:dyDescent="0.3">
      <c r="B6" s="17"/>
      <c r="C6" s="333" t="s">
        <v>2</v>
      </c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18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2:52" s="20" customFormat="1" ht="9.75" customHeight="1" x14ac:dyDescent="0.3">
      <c r="B7" s="17"/>
      <c r="C7" s="302" t="s">
        <v>3</v>
      </c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18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2:52" s="20" customFormat="1" ht="9.75" customHeight="1" x14ac:dyDescent="0.3">
      <c r="B8" s="17"/>
      <c r="C8" s="302" t="s">
        <v>4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22"/>
    </row>
    <row r="9" spans="2:52" s="26" customFormat="1" ht="6" customHeight="1" x14ac:dyDescent="0.25">
      <c r="B9" s="23"/>
      <c r="C9" s="21"/>
      <c r="D9" s="21"/>
      <c r="E9" s="21"/>
      <c r="F9" s="21"/>
      <c r="G9" s="21"/>
      <c r="H9" s="21"/>
      <c r="I9" s="21"/>
      <c r="J9" s="21"/>
      <c r="K9" s="21"/>
      <c r="L9" s="21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5"/>
    </row>
    <row r="10" spans="2:52" s="29" customFormat="1" ht="12.75" customHeight="1" x14ac:dyDescent="0.25">
      <c r="B10" s="27"/>
      <c r="C10" s="329" t="s">
        <v>207</v>
      </c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28"/>
    </row>
    <row r="11" spans="2:52" s="11" customFormat="1" ht="5.25" customHeight="1" x14ac:dyDescent="0.25">
      <c r="B11" s="15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16"/>
      <c r="AO11" s="29"/>
    </row>
    <row r="12" spans="2:52" s="32" customFormat="1" ht="16.5" customHeight="1" x14ac:dyDescent="0.2">
      <c r="B12" s="30"/>
      <c r="C12" s="303" t="s">
        <v>5</v>
      </c>
      <c r="D12" s="303"/>
      <c r="E12" s="303"/>
      <c r="F12" s="303"/>
      <c r="G12" s="303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4" t="s">
        <v>217</v>
      </c>
      <c r="V12" s="305"/>
      <c r="W12" s="305"/>
      <c r="X12" s="305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1"/>
      <c r="AO12" s="29"/>
    </row>
    <row r="13" spans="2:52" s="32" customFormat="1" ht="16.5" customHeight="1" x14ac:dyDescent="0.25">
      <c r="B13" s="30"/>
      <c r="C13" s="281" t="s">
        <v>8</v>
      </c>
      <c r="D13" s="281"/>
      <c r="E13" s="281"/>
      <c r="F13" s="281"/>
      <c r="G13" s="282" t="str">
        <f>VLOOKUP(' '!G3,' '!B4:F99,5)</f>
        <v xml:space="preserve"> </v>
      </c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2"/>
      <c r="U13" s="308" t="s">
        <v>234</v>
      </c>
      <c r="V13" s="281"/>
      <c r="W13" s="281"/>
      <c r="X13" s="281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31"/>
      <c r="AO13" s="29"/>
    </row>
    <row r="14" spans="2:52" s="32" customFormat="1" ht="16.5" customHeight="1" x14ac:dyDescent="0.2">
      <c r="B14" s="30"/>
      <c r="C14" s="281" t="s">
        <v>7</v>
      </c>
      <c r="D14" s="281"/>
      <c r="E14" s="281"/>
      <c r="F14" s="281"/>
      <c r="G14" s="281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308" t="s">
        <v>211</v>
      </c>
      <c r="V14" s="281"/>
      <c r="W14" s="281"/>
      <c r="X14" s="281"/>
      <c r="Y14" s="281"/>
      <c r="Z14" s="281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"/>
      <c r="AO14" s="29"/>
    </row>
    <row r="15" spans="2:52" s="32" customFormat="1" ht="16.5" customHeight="1" x14ac:dyDescent="0.2">
      <c r="B15" s="30"/>
      <c r="C15" s="316" t="s">
        <v>208</v>
      </c>
      <c r="D15" s="316"/>
      <c r="E15" s="316"/>
      <c r="F15" s="316"/>
      <c r="G15" s="316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08" t="s">
        <v>6</v>
      </c>
      <c r="V15" s="281"/>
      <c r="W15" s="281"/>
      <c r="X15" s="281"/>
      <c r="Y15" s="281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31"/>
      <c r="AO15" s="29"/>
    </row>
    <row r="16" spans="2:52" s="32" customFormat="1" ht="16.5" customHeight="1" x14ac:dyDescent="0.2">
      <c r="B16" s="30"/>
      <c r="C16" s="281" t="s">
        <v>233</v>
      </c>
      <c r="D16" s="281"/>
      <c r="E16" s="281"/>
      <c r="F16" s="281"/>
      <c r="G16" s="281"/>
      <c r="H16" s="281"/>
      <c r="I16" s="281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80"/>
      <c r="U16" s="281" t="s">
        <v>212</v>
      </c>
      <c r="V16" s="281"/>
      <c r="W16" s="281"/>
      <c r="X16" s="281"/>
      <c r="Y16" s="281"/>
      <c r="Z16" s="281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31"/>
      <c r="AO16" s="29"/>
    </row>
    <row r="17" spans="2:41" s="32" customFormat="1" ht="16.5" customHeight="1" x14ac:dyDescent="0.2">
      <c r="B17" s="30"/>
      <c r="C17" s="303" t="s">
        <v>209</v>
      </c>
      <c r="D17" s="303"/>
      <c r="E17" s="303"/>
      <c r="F17" s="303"/>
      <c r="G17" s="303"/>
      <c r="H17" s="303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8" t="s">
        <v>237</v>
      </c>
      <c r="V17" s="281"/>
      <c r="W17" s="281"/>
      <c r="X17" s="281"/>
      <c r="Y17" s="281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"/>
      <c r="AO17" s="29"/>
    </row>
    <row r="18" spans="2:41" s="32" customFormat="1" ht="16.5" customHeight="1" x14ac:dyDescent="0.2">
      <c r="B18" s="30"/>
      <c r="C18" s="281" t="s">
        <v>235</v>
      </c>
      <c r="D18" s="281"/>
      <c r="E18" s="281"/>
      <c r="F18" s="281"/>
      <c r="G18" s="282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308" t="s">
        <v>238</v>
      </c>
      <c r="V18" s="281"/>
      <c r="W18" s="281"/>
      <c r="X18" s="281"/>
      <c r="Y18" s="281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  <c r="AM18" s="310"/>
      <c r="AN18" s="31"/>
      <c r="AO18" s="29"/>
    </row>
    <row r="19" spans="2:41" s="32" customFormat="1" ht="16.5" customHeight="1" thickBot="1" x14ac:dyDescent="0.25">
      <c r="B19" s="30"/>
      <c r="C19" s="281" t="s">
        <v>236</v>
      </c>
      <c r="D19" s="281"/>
      <c r="E19" s="281"/>
      <c r="F19" s="281"/>
      <c r="G19" s="282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4"/>
      <c r="U19" s="311" t="s">
        <v>210</v>
      </c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"/>
      <c r="AO19" s="29"/>
    </row>
    <row r="20" spans="2:41" s="35" customFormat="1" ht="16.5" customHeight="1" thickTop="1" x14ac:dyDescent="0.2">
      <c r="B20" s="33"/>
      <c r="C20" s="318"/>
      <c r="D20" s="318"/>
      <c r="E20" s="318"/>
      <c r="F20" s="318"/>
      <c r="G20" s="318"/>
      <c r="H20" s="318"/>
      <c r="I20" s="319"/>
      <c r="J20" s="322" t="s">
        <v>220</v>
      </c>
      <c r="K20" s="323"/>
      <c r="L20" s="323"/>
      <c r="M20" s="323"/>
      <c r="N20" s="323"/>
      <c r="O20" s="323"/>
      <c r="P20" s="324"/>
      <c r="Q20" s="322" t="s">
        <v>221</v>
      </c>
      <c r="R20" s="323"/>
      <c r="S20" s="323"/>
      <c r="T20" s="323"/>
      <c r="U20" s="323"/>
      <c r="V20" s="323"/>
      <c r="W20" s="324"/>
      <c r="X20" s="322" t="s">
        <v>255</v>
      </c>
      <c r="Y20" s="323"/>
      <c r="Z20" s="323"/>
      <c r="AA20" s="323"/>
      <c r="AB20" s="322" t="s">
        <v>257</v>
      </c>
      <c r="AC20" s="323"/>
      <c r="AD20" s="323"/>
      <c r="AE20" s="323"/>
      <c r="AF20" s="323"/>
      <c r="AG20" s="323"/>
      <c r="AH20" s="309"/>
      <c r="AI20" s="309"/>
      <c r="AJ20" s="309"/>
      <c r="AK20" s="309"/>
      <c r="AL20" s="309"/>
      <c r="AM20" s="309"/>
      <c r="AN20" s="34"/>
      <c r="AO20" s="29"/>
    </row>
    <row r="21" spans="2:41" s="35" customFormat="1" ht="16.5" customHeight="1" x14ac:dyDescent="0.2">
      <c r="B21" s="33"/>
      <c r="C21" s="320"/>
      <c r="D21" s="320"/>
      <c r="E21" s="320"/>
      <c r="F21" s="320"/>
      <c r="G21" s="320"/>
      <c r="H21" s="320"/>
      <c r="I21" s="321"/>
      <c r="J21" s="325"/>
      <c r="K21" s="274"/>
      <c r="L21" s="274"/>
      <c r="M21" s="274"/>
      <c r="N21" s="274"/>
      <c r="O21" s="274"/>
      <c r="P21" s="326"/>
      <c r="Q21" s="325"/>
      <c r="R21" s="274"/>
      <c r="S21" s="274"/>
      <c r="T21" s="274"/>
      <c r="U21" s="274"/>
      <c r="V21" s="274"/>
      <c r="W21" s="326"/>
      <c r="X21" s="325"/>
      <c r="Y21" s="274"/>
      <c r="Z21" s="274"/>
      <c r="AA21" s="274"/>
      <c r="AB21" s="514" t="s">
        <v>253</v>
      </c>
      <c r="AC21" s="514"/>
      <c r="AD21" s="514"/>
      <c r="AE21" s="514"/>
      <c r="AF21" s="514"/>
      <c r="AG21" s="514"/>
      <c r="AH21" s="515" t="s">
        <v>256</v>
      </c>
      <c r="AI21" s="273"/>
      <c r="AJ21" s="273"/>
      <c r="AK21" s="273"/>
      <c r="AL21" s="273"/>
      <c r="AM21" s="273"/>
      <c r="AN21" s="34"/>
      <c r="AO21" s="29"/>
    </row>
    <row r="22" spans="2:41" s="35" customFormat="1" ht="13.5" customHeight="1" x14ac:dyDescent="0.2">
      <c r="B22" s="33"/>
      <c r="C22" s="289" t="s">
        <v>240</v>
      </c>
      <c r="D22" s="290"/>
      <c r="E22" s="290"/>
      <c r="F22" s="290"/>
      <c r="G22" s="290"/>
      <c r="H22" s="290"/>
      <c r="I22" s="290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7"/>
      <c r="Y22" s="276"/>
      <c r="Z22" s="276"/>
      <c r="AA22" s="276"/>
      <c r="AB22" s="513"/>
      <c r="AC22" s="513"/>
      <c r="AD22" s="513"/>
      <c r="AE22" s="271"/>
      <c r="AF22" s="271"/>
      <c r="AG22" s="271"/>
      <c r="AH22" s="272"/>
      <c r="AI22" s="272"/>
      <c r="AJ22" s="272"/>
      <c r="AK22" s="272"/>
      <c r="AL22" s="272"/>
      <c r="AM22" s="272"/>
      <c r="AN22" s="34"/>
      <c r="AO22" s="29"/>
    </row>
    <row r="23" spans="2:41" s="35" customFormat="1" ht="13.5" customHeight="1" x14ac:dyDescent="0.2">
      <c r="B23" s="33"/>
      <c r="C23" s="298" t="s">
        <v>241</v>
      </c>
      <c r="D23" s="299"/>
      <c r="E23" s="299"/>
      <c r="F23" s="299"/>
      <c r="G23" s="299"/>
      <c r="H23" s="299"/>
      <c r="I23" s="299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291"/>
      <c r="Y23" s="275"/>
      <c r="Z23" s="275"/>
      <c r="AA23" s="275"/>
      <c r="AB23" s="275"/>
      <c r="AC23" s="275"/>
      <c r="AD23" s="275"/>
      <c r="AE23" s="271"/>
      <c r="AF23" s="271"/>
      <c r="AG23" s="271"/>
      <c r="AH23" s="271"/>
      <c r="AI23" s="271"/>
      <c r="AJ23" s="271"/>
      <c r="AK23" s="271"/>
      <c r="AL23" s="271"/>
      <c r="AM23" s="271"/>
      <c r="AN23" s="486"/>
      <c r="AO23" s="29"/>
    </row>
    <row r="24" spans="2:41" s="35" customFormat="1" ht="13.5" customHeight="1" x14ac:dyDescent="0.25">
      <c r="B24" s="33"/>
      <c r="C24" s="337" t="s">
        <v>218</v>
      </c>
      <c r="D24" s="337"/>
      <c r="E24" s="337"/>
      <c r="F24" s="327"/>
      <c r="G24" s="327"/>
      <c r="H24" s="341" t="s">
        <v>239</v>
      </c>
      <c r="I24" s="341"/>
      <c r="J24" s="341"/>
      <c r="K24" s="74"/>
      <c r="L24" s="74"/>
      <c r="M24" s="74"/>
      <c r="N24" s="74"/>
      <c r="O24" s="74"/>
      <c r="P24" s="74"/>
      <c r="Q24" s="79"/>
      <c r="R24" s="79"/>
      <c r="S24" s="79"/>
      <c r="T24" s="79"/>
      <c r="U24" s="79"/>
      <c r="V24" s="79"/>
      <c r="W24" s="78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34"/>
      <c r="AO24" s="29"/>
    </row>
    <row r="25" spans="2:41" s="35" customFormat="1" ht="2.25" customHeight="1" x14ac:dyDescent="0.25">
      <c r="B25" s="33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34"/>
      <c r="AO25" s="29"/>
    </row>
    <row r="26" spans="2:41" s="35" customFormat="1" ht="13.5" customHeight="1" x14ac:dyDescent="0.2">
      <c r="B26" s="33"/>
      <c r="C26" s="487" t="s">
        <v>242</v>
      </c>
      <c r="D26" s="488"/>
      <c r="E26" s="488"/>
      <c r="F26" s="488"/>
      <c r="G26" s="488"/>
      <c r="H26" s="488"/>
      <c r="I26" s="488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90"/>
      <c r="Y26" s="491"/>
      <c r="Z26" s="491"/>
      <c r="AA26" s="491"/>
      <c r="AB26" s="491"/>
      <c r="AC26" s="491"/>
      <c r="AD26" s="491"/>
      <c r="AE26" s="492"/>
      <c r="AF26" s="492"/>
      <c r="AG26" s="492"/>
      <c r="AH26" s="492"/>
      <c r="AI26" s="492"/>
      <c r="AJ26" s="492"/>
      <c r="AK26" s="492"/>
      <c r="AL26" s="492"/>
      <c r="AM26" s="492"/>
      <c r="AN26" s="34"/>
      <c r="AO26" s="29"/>
    </row>
    <row r="27" spans="2:41" s="35" customFormat="1" ht="13.5" customHeight="1" x14ac:dyDescent="0.25">
      <c r="B27" s="33"/>
      <c r="C27" s="495" t="s">
        <v>312</v>
      </c>
      <c r="D27" s="496"/>
      <c r="E27" s="496"/>
      <c r="F27" s="496"/>
      <c r="G27" s="496"/>
      <c r="H27" s="496"/>
      <c r="I27" s="497"/>
      <c r="J27" s="498"/>
      <c r="K27" s="499"/>
      <c r="L27" s="499"/>
      <c r="M27" s="499"/>
      <c r="N27" s="499"/>
      <c r="O27" s="499"/>
      <c r="P27" s="500"/>
      <c r="Q27" s="498"/>
      <c r="R27" s="499"/>
      <c r="S27" s="499"/>
      <c r="T27" s="499"/>
      <c r="U27" s="499"/>
      <c r="V27" s="499"/>
      <c r="W27" s="500"/>
      <c r="X27" s="501"/>
      <c r="Y27" s="502"/>
      <c r="Z27" s="502"/>
      <c r="AA27" s="502"/>
      <c r="AB27" s="503"/>
      <c r="AC27" s="504"/>
      <c r="AD27" s="504"/>
      <c r="AE27" s="504"/>
      <c r="AF27" s="504"/>
      <c r="AG27" s="504"/>
      <c r="AH27" s="521"/>
      <c r="AI27" s="522"/>
      <c r="AJ27" s="522"/>
      <c r="AK27" s="522"/>
      <c r="AL27" s="522"/>
      <c r="AM27" s="522"/>
      <c r="AN27" s="34"/>
      <c r="AO27" s="29"/>
    </row>
    <row r="28" spans="2:41" s="35" customFormat="1" ht="13.5" customHeight="1" x14ac:dyDescent="0.25">
      <c r="B28" s="33"/>
      <c r="C28" s="507" t="s">
        <v>313</v>
      </c>
      <c r="D28" s="294"/>
      <c r="E28" s="294"/>
      <c r="F28" s="294"/>
      <c r="G28" s="294"/>
      <c r="H28" s="294"/>
      <c r="I28" s="295"/>
      <c r="J28" s="286"/>
      <c r="K28" s="287"/>
      <c r="L28" s="287"/>
      <c r="M28" s="287"/>
      <c r="N28" s="287"/>
      <c r="O28" s="287"/>
      <c r="P28" s="288"/>
      <c r="Q28" s="286"/>
      <c r="R28" s="287"/>
      <c r="S28" s="287"/>
      <c r="T28" s="287"/>
      <c r="U28" s="287"/>
      <c r="V28" s="287"/>
      <c r="W28" s="288"/>
      <c r="X28" s="277"/>
      <c r="Y28" s="278"/>
      <c r="Z28" s="278"/>
      <c r="AA28" s="278"/>
      <c r="AB28" s="245"/>
      <c r="AC28" s="244"/>
      <c r="AD28" s="244"/>
      <c r="AE28" s="244"/>
      <c r="AF28" s="244"/>
      <c r="AG28" s="244"/>
      <c r="AH28" s="521"/>
      <c r="AI28" s="522"/>
      <c r="AJ28" s="522"/>
      <c r="AK28" s="522"/>
      <c r="AL28" s="522"/>
      <c r="AM28" s="522"/>
      <c r="AN28" s="34"/>
      <c r="AO28" s="29"/>
    </row>
    <row r="29" spans="2:41" s="35" customFormat="1" ht="13.5" customHeight="1" x14ac:dyDescent="0.25">
      <c r="B29" s="33"/>
      <c r="C29" s="507" t="s">
        <v>315</v>
      </c>
      <c r="D29" s="294"/>
      <c r="E29" s="294"/>
      <c r="F29" s="294"/>
      <c r="G29" s="294"/>
      <c r="H29" s="294"/>
      <c r="I29" s="295"/>
      <c r="J29" s="268"/>
      <c r="K29" s="269"/>
      <c r="L29" s="269"/>
      <c r="M29" s="269"/>
      <c r="N29" s="269"/>
      <c r="O29" s="269"/>
      <c r="P29" s="270"/>
      <c r="Q29" s="268"/>
      <c r="R29" s="269"/>
      <c r="S29" s="269"/>
      <c r="T29" s="269"/>
      <c r="U29" s="269"/>
      <c r="V29" s="269"/>
      <c r="W29" s="270"/>
      <c r="X29" s="292"/>
      <c r="Y29" s="293"/>
      <c r="Z29" s="293"/>
      <c r="AA29" s="293"/>
      <c r="AB29" s="510"/>
      <c r="AC29" s="511"/>
      <c r="AD29" s="511"/>
      <c r="AE29" s="511"/>
      <c r="AF29" s="511"/>
      <c r="AG29" s="511"/>
      <c r="AH29" s="521"/>
      <c r="AI29" s="522"/>
      <c r="AJ29" s="522"/>
      <c r="AK29" s="522"/>
      <c r="AL29" s="522"/>
      <c r="AM29" s="522"/>
      <c r="AN29" s="34"/>
      <c r="AO29" s="29"/>
    </row>
    <row r="30" spans="2:41" s="35" customFormat="1" ht="13.5" customHeight="1" x14ac:dyDescent="0.25">
      <c r="B30" s="33"/>
      <c r="C30" s="507" t="s">
        <v>314</v>
      </c>
      <c r="D30" s="294"/>
      <c r="E30" s="294"/>
      <c r="F30" s="294"/>
      <c r="G30" s="294"/>
      <c r="H30" s="294"/>
      <c r="I30" s="295"/>
      <c r="J30" s="268"/>
      <c r="K30" s="269"/>
      <c r="L30" s="269"/>
      <c r="M30" s="269"/>
      <c r="N30" s="269"/>
      <c r="O30" s="269"/>
      <c r="P30" s="270"/>
      <c r="Q30" s="268"/>
      <c r="R30" s="269"/>
      <c r="S30" s="269"/>
      <c r="T30" s="269"/>
      <c r="U30" s="269"/>
      <c r="V30" s="269"/>
      <c r="W30" s="270"/>
      <c r="X30" s="292"/>
      <c r="Y30" s="293"/>
      <c r="Z30" s="293"/>
      <c r="AA30" s="293"/>
      <c r="AB30" s="505"/>
      <c r="AC30" s="506"/>
      <c r="AD30" s="506"/>
      <c r="AE30" s="506"/>
      <c r="AF30" s="506"/>
      <c r="AG30" s="506"/>
      <c r="AH30" s="523"/>
      <c r="AI30" s="524"/>
      <c r="AJ30" s="524"/>
      <c r="AK30" s="524"/>
      <c r="AL30" s="524"/>
      <c r="AM30" s="524"/>
      <c r="AN30" s="34"/>
      <c r="AO30" s="29"/>
    </row>
    <row r="31" spans="2:41" s="35" customFormat="1" ht="14.25" customHeight="1" x14ac:dyDescent="0.2">
      <c r="B31" s="33"/>
      <c r="C31" s="508" t="s">
        <v>219</v>
      </c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  <c r="V31" s="509"/>
      <c r="W31" s="509"/>
      <c r="X31" s="509"/>
      <c r="Y31" s="509"/>
      <c r="Z31" s="509"/>
      <c r="AA31" s="509"/>
      <c r="AB31" s="509"/>
      <c r="AC31" s="509"/>
      <c r="AD31" s="509"/>
      <c r="AE31" s="509"/>
      <c r="AF31" s="509"/>
      <c r="AG31" s="509"/>
      <c r="AH31" s="518"/>
      <c r="AI31" s="518"/>
      <c r="AJ31" s="518"/>
      <c r="AK31" s="518"/>
      <c r="AL31" s="519"/>
      <c r="AM31" s="520"/>
      <c r="AN31" s="34"/>
      <c r="AO31" s="29"/>
    </row>
    <row r="32" spans="2:41" s="35" customFormat="1" ht="13.5" customHeight="1" x14ac:dyDescent="0.25">
      <c r="B32" s="33"/>
      <c r="C32" s="340" t="s">
        <v>250</v>
      </c>
      <c r="D32" s="340"/>
      <c r="E32" s="340"/>
      <c r="F32" s="340"/>
      <c r="G32" s="340"/>
      <c r="H32" s="340"/>
      <c r="I32" s="338" t="s">
        <v>251</v>
      </c>
      <c r="J32" s="334"/>
      <c r="K32" s="335"/>
      <c r="L32" s="335"/>
      <c r="M32" s="335"/>
      <c r="N32" s="335"/>
      <c r="O32" s="335"/>
      <c r="P32" s="336"/>
      <c r="Q32" s="334"/>
      <c r="R32" s="335"/>
      <c r="S32" s="335"/>
      <c r="T32" s="335"/>
      <c r="U32" s="335"/>
      <c r="V32" s="335"/>
      <c r="W32" s="336"/>
      <c r="X32" s="493"/>
      <c r="Y32" s="494"/>
      <c r="Z32" s="494"/>
      <c r="AA32" s="494"/>
      <c r="AB32" s="512"/>
      <c r="AC32" s="512"/>
      <c r="AD32" s="512"/>
      <c r="AE32" s="512"/>
      <c r="AF32" s="512"/>
      <c r="AG32" s="512"/>
      <c r="AH32" s="516"/>
      <c r="AI32" s="506"/>
      <c r="AJ32" s="506"/>
      <c r="AK32" s="506"/>
      <c r="AL32" s="506"/>
      <c r="AM32" s="506"/>
      <c r="AN32" s="34"/>
      <c r="AO32" s="29"/>
    </row>
    <row r="33" spans="2:41" s="35" customFormat="1" ht="13.5" customHeight="1" x14ac:dyDescent="0.25">
      <c r="B33" s="33"/>
      <c r="C33" s="285" t="s">
        <v>222</v>
      </c>
      <c r="D33" s="285"/>
      <c r="E33" s="285"/>
      <c r="F33" s="285"/>
      <c r="G33" s="285"/>
      <c r="H33" s="285"/>
      <c r="I33" s="338"/>
      <c r="J33" s="268"/>
      <c r="K33" s="269"/>
      <c r="L33" s="269"/>
      <c r="M33" s="269"/>
      <c r="N33" s="269"/>
      <c r="O33" s="269"/>
      <c r="P33" s="270"/>
      <c r="Q33" s="268"/>
      <c r="R33" s="269"/>
      <c r="S33" s="269"/>
      <c r="T33" s="269"/>
      <c r="U33" s="269"/>
      <c r="V33" s="269"/>
      <c r="W33" s="270"/>
      <c r="X33" s="266"/>
      <c r="Y33" s="267"/>
      <c r="Z33" s="267"/>
      <c r="AA33" s="267"/>
      <c r="AB33" s="512"/>
      <c r="AC33" s="512"/>
      <c r="AD33" s="512"/>
      <c r="AE33" s="512"/>
      <c r="AF33" s="512"/>
      <c r="AG33" s="512"/>
      <c r="AH33" s="517"/>
      <c r="AI33" s="244"/>
      <c r="AJ33" s="244"/>
      <c r="AK33" s="244"/>
      <c r="AL33" s="244"/>
      <c r="AM33" s="244"/>
      <c r="AN33" s="34"/>
      <c r="AO33" s="29"/>
    </row>
    <row r="34" spans="2:41" s="35" customFormat="1" ht="13.5" customHeight="1" x14ac:dyDescent="0.25">
      <c r="B34" s="33"/>
      <c r="C34" s="285" t="s">
        <v>223</v>
      </c>
      <c r="D34" s="285"/>
      <c r="E34" s="285"/>
      <c r="F34" s="285"/>
      <c r="G34" s="285"/>
      <c r="H34" s="285"/>
      <c r="I34" s="338"/>
      <c r="J34" s="268"/>
      <c r="K34" s="269"/>
      <c r="L34" s="269"/>
      <c r="M34" s="269"/>
      <c r="N34" s="269"/>
      <c r="O34" s="269"/>
      <c r="P34" s="270"/>
      <c r="Q34" s="268"/>
      <c r="R34" s="269"/>
      <c r="S34" s="269"/>
      <c r="T34" s="269"/>
      <c r="U34" s="269"/>
      <c r="V34" s="269"/>
      <c r="W34" s="270"/>
      <c r="X34" s="266"/>
      <c r="Y34" s="267"/>
      <c r="Z34" s="267"/>
      <c r="AA34" s="267"/>
      <c r="AB34" s="512"/>
      <c r="AC34" s="512"/>
      <c r="AD34" s="512"/>
      <c r="AE34" s="512"/>
      <c r="AF34" s="512"/>
      <c r="AG34" s="512"/>
      <c r="AH34" s="517"/>
      <c r="AI34" s="244"/>
      <c r="AJ34" s="244"/>
      <c r="AK34" s="244"/>
      <c r="AL34" s="244"/>
      <c r="AM34" s="244"/>
      <c r="AN34" s="34"/>
      <c r="AO34" s="29"/>
    </row>
    <row r="35" spans="2:41" s="35" customFormat="1" ht="13.5" customHeight="1" x14ac:dyDescent="0.25">
      <c r="B35" s="33"/>
      <c r="C35" s="285" t="s">
        <v>243</v>
      </c>
      <c r="D35" s="285"/>
      <c r="E35" s="285"/>
      <c r="F35" s="285"/>
      <c r="G35" s="285"/>
      <c r="H35" s="285"/>
      <c r="I35" s="338"/>
      <c r="J35" s="268"/>
      <c r="K35" s="269"/>
      <c r="L35" s="269"/>
      <c r="M35" s="269"/>
      <c r="N35" s="269"/>
      <c r="O35" s="269"/>
      <c r="P35" s="270"/>
      <c r="Q35" s="268"/>
      <c r="R35" s="269"/>
      <c r="S35" s="269"/>
      <c r="T35" s="269"/>
      <c r="U35" s="269"/>
      <c r="V35" s="269"/>
      <c r="W35" s="270"/>
      <c r="X35" s="266"/>
      <c r="Y35" s="267"/>
      <c r="Z35" s="267"/>
      <c r="AA35" s="267"/>
      <c r="AB35" s="512"/>
      <c r="AC35" s="512"/>
      <c r="AD35" s="512"/>
      <c r="AE35" s="512"/>
      <c r="AF35" s="512"/>
      <c r="AG35" s="512"/>
      <c r="AH35" s="517"/>
      <c r="AI35" s="244"/>
      <c r="AJ35" s="244"/>
      <c r="AK35" s="244"/>
      <c r="AL35" s="244"/>
      <c r="AM35" s="244"/>
      <c r="AN35" s="34"/>
      <c r="AO35" s="29"/>
    </row>
    <row r="36" spans="2:41" s="35" customFormat="1" ht="13.5" customHeight="1" x14ac:dyDescent="0.25">
      <c r="B36" s="33"/>
      <c r="C36" s="285" t="s">
        <v>258</v>
      </c>
      <c r="D36" s="285"/>
      <c r="E36" s="285"/>
      <c r="F36" s="285"/>
      <c r="G36" s="285"/>
      <c r="H36" s="285"/>
      <c r="I36" s="338"/>
      <c r="J36" s="268"/>
      <c r="K36" s="269"/>
      <c r="L36" s="269"/>
      <c r="M36" s="269"/>
      <c r="N36" s="269"/>
      <c r="O36" s="269"/>
      <c r="P36" s="270"/>
      <c r="Q36" s="268"/>
      <c r="R36" s="269"/>
      <c r="S36" s="269"/>
      <c r="T36" s="269"/>
      <c r="U36" s="269"/>
      <c r="V36" s="269"/>
      <c r="W36" s="270"/>
      <c r="X36" s="266"/>
      <c r="Y36" s="267"/>
      <c r="Z36" s="267"/>
      <c r="AA36" s="267"/>
      <c r="AB36" s="512"/>
      <c r="AC36" s="512"/>
      <c r="AD36" s="512"/>
      <c r="AE36" s="512"/>
      <c r="AF36" s="512"/>
      <c r="AG36" s="512"/>
      <c r="AH36" s="517"/>
      <c r="AI36" s="244"/>
      <c r="AJ36" s="244"/>
      <c r="AK36" s="244"/>
      <c r="AL36" s="244"/>
      <c r="AM36" s="244"/>
      <c r="AN36" s="34"/>
      <c r="AO36" s="29"/>
    </row>
    <row r="37" spans="2:41" s="35" customFormat="1" ht="13.5" customHeight="1" x14ac:dyDescent="0.25">
      <c r="B37" s="33"/>
      <c r="C37" s="285" t="s">
        <v>224</v>
      </c>
      <c r="D37" s="285"/>
      <c r="E37" s="285"/>
      <c r="F37" s="285"/>
      <c r="G37" s="285"/>
      <c r="H37" s="285"/>
      <c r="I37" s="338"/>
      <c r="J37" s="268"/>
      <c r="K37" s="269"/>
      <c r="L37" s="269"/>
      <c r="M37" s="269"/>
      <c r="N37" s="269"/>
      <c r="O37" s="269"/>
      <c r="P37" s="270"/>
      <c r="Q37" s="268"/>
      <c r="R37" s="269"/>
      <c r="S37" s="269"/>
      <c r="T37" s="269"/>
      <c r="U37" s="269"/>
      <c r="V37" s="269"/>
      <c r="W37" s="270"/>
      <c r="X37" s="266"/>
      <c r="Y37" s="267"/>
      <c r="Z37" s="267"/>
      <c r="AA37" s="267"/>
      <c r="AB37" s="512"/>
      <c r="AC37" s="512"/>
      <c r="AD37" s="512"/>
      <c r="AE37" s="512"/>
      <c r="AF37" s="512"/>
      <c r="AG37" s="512"/>
      <c r="AH37" s="517"/>
      <c r="AI37" s="244"/>
      <c r="AJ37" s="244"/>
      <c r="AK37" s="244"/>
      <c r="AL37" s="244"/>
      <c r="AM37" s="244"/>
      <c r="AN37" s="34"/>
      <c r="AO37" s="29"/>
    </row>
    <row r="38" spans="2:41" s="35" customFormat="1" ht="13.5" customHeight="1" x14ac:dyDescent="0.25">
      <c r="B38" s="33"/>
      <c r="C38" s="285" t="s">
        <v>244</v>
      </c>
      <c r="D38" s="285"/>
      <c r="E38" s="285"/>
      <c r="F38" s="285"/>
      <c r="G38" s="285"/>
      <c r="H38" s="285"/>
      <c r="I38" s="338"/>
      <c r="J38" s="268"/>
      <c r="K38" s="269"/>
      <c r="L38" s="269"/>
      <c r="M38" s="269"/>
      <c r="N38" s="269"/>
      <c r="O38" s="269"/>
      <c r="P38" s="270"/>
      <c r="Q38" s="268"/>
      <c r="R38" s="269"/>
      <c r="S38" s="269"/>
      <c r="T38" s="269"/>
      <c r="U38" s="269"/>
      <c r="V38" s="269"/>
      <c r="W38" s="270"/>
      <c r="X38" s="266"/>
      <c r="Y38" s="267"/>
      <c r="Z38" s="267"/>
      <c r="AA38" s="267"/>
      <c r="AB38" s="512"/>
      <c r="AC38" s="512"/>
      <c r="AD38" s="512"/>
      <c r="AE38" s="512"/>
      <c r="AF38" s="512"/>
      <c r="AG38" s="512"/>
      <c r="AH38" s="517"/>
      <c r="AI38" s="244"/>
      <c r="AJ38" s="244"/>
      <c r="AK38" s="244"/>
      <c r="AL38" s="244"/>
      <c r="AM38" s="244"/>
      <c r="AN38" s="34"/>
      <c r="AO38" s="29"/>
    </row>
    <row r="39" spans="2:41" s="35" customFormat="1" ht="13.5" customHeight="1" x14ac:dyDescent="0.25">
      <c r="B39" s="33"/>
      <c r="C39" s="285" t="s">
        <v>225</v>
      </c>
      <c r="D39" s="285"/>
      <c r="E39" s="285"/>
      <c r="F39" s="285"/>
      <c r="G39" s="285"/>
      <c r="H39" s="285"/>
      <c r="I39" s="338"/>
      <c r="J39" s="268"/>
      <c r="K39" s="269"/>
      <c r="L39" s="269"/>
      <c r="M39" s="269"/>
      <c r="N39" s="269"/>
      <c r="O39" s="269"/>
      <c r="P39" s="270"/>
      <c r="Q39" s="268"/>
      <c r="R39" s="269"/>
      <c r="S39" s="269"/>
      <c r="T39" s="269"/>
      <c r="U39" s="269"/>
      <c r="V39" s="269"/>
      <c r="W39" s="270"/>
      <c r="X39" s="266"/>
      <c r="Y39" s="267"/>
      <c r="Z39" s="267"/>
      <c r="AA39" s="267"/>
      <c r="AB39" s="512"/>
      <c r="AC39" s="512"/>
      <c r="AD39" s="512"/>
      <c r="AE39" s="512"/>
      <c r="AF39" s="512"/>
      <c r="AG39" s="512"/>
      <c r="AH39" s="517"/>
      <c r="AI39" s="244"/>
      <c r="AJ39" s="244"/>
      <c r="AK39" s="244"/>
      <c r="AL39" s="244"/>
      <c r="AM39" s="244"/>
      <c r="AN39" s="34"/>
      <c r="AO39" s="29"/>
    </row>
    <row r="40" spans="2:41" s="35" customFormat="1" ht="13.5" customHeight="1" x14ac:dyDescent="0.25">
      <c r="B40" s="33"/>
      <c r="C40" s="285" t="s">
        <v>226</v>
      </c>
      <c r="D40" s="285"/>
      <c r="E40" s="285"/>
      <c r="F40" s="285"/>
      <c r="G40" s="285"/>
      <c r="H40" s="285"/>
      <c r="I40" s="338"/>
      <c r="J40" s="268"/>
      <c r="K40" s="269"/>
      <c r="L40" s="269"/>
      <c r="M40" s="269"/>
      <c r="N40" s="269"/>
      <c r="O40" s="269"/>
      <c r="P40" s="270"/>
      <c r="Q40" s="268"/>
      <c r="R40" s="269"/>
      <c r="S40" s="269"/>
      <c r="T40" s="269"/>
      <c r="U40" s="269"/>
      <c r="V40" s="269"/>
      <c r="W40" s="270"/>
      <c r="X40" s="266"/>
      <c r="Y40" s="267"/>
      <c r="Z40" s="267"/>
      <c r="AA40" s="267"/>
      <c r="AB40" s="512"/>
      <c r="AC40" s="512"/>
      <c r="AD40" s="512"/>
      <c r="AE40" s="512"/>
      <c r="AF40" s="512"/>
      <c r="AG40" s="512"/>
      <c r="AH40" s="517"/>
      <c r="AI40" s="244"/>
      <c r="AJ40" s="244"/>
      <c r="AK40" s="244"/>
      <c r="AL40" s="244"/>
      <c r="AM40" s="244"/>
      <c r="AN40" s="34"/>
      <c r="AO40" s="29"/>
    </row>
    <row r="41" spans="2:41" s="35" customFormat="1" ht="13.5" customHeight="1" x14ac:dyDescent="0.25">
      <c r="B41" s="33"/>
      <c r="C41" s="285" t="s">
        <v>227</v>
      </c>
      <c r="D41" s="285"/>
      <c r="E41" s="285"/>
      <c r="F41" s="285"/>
      <c r="G41" s="285"/>
      <c r="H41" s="285"/>
      <c r="I41" s="338"/>
      <c r="J41" s="268"/>
      <c r="K41" s="269"/>
      <c r="L41" s="269"/>
      <c r="M41" s="269"/>
      <c r="N41" s="269"/>
      <c r="O41" s="269"/>
      <c r="P41" s="270"/>
      <c r="Q41" s="268"/>
      <c r="R41" s="269"/>
      <c r="S41" s="269"/>
      <c r="T41" s="269"/>
      <c r="U41" s="269"/>
      <c r="V41" s="269"/>
      <c r="W41" s="270"/>
      <c r="X41" s="266"/>
      <c r="Y41" s="267"/>
      <c r="Z41" s="267"/>
      <c r="AA41" s="267"/>
      <c r="AB41" s="512"/>
      <c r="AC41" s="512"/>
      <c r="AD41" s="512"/>
      <c r="AE41" s="512"/>
      <c r="AF41" s="512"/>
      <c r="AG41" s="512"/>
      <c r="AH41" s="517"/>
      <c r="AI41" s="244"/>
      <c r="AJ41" s="244"/>
      <c r="AK41" s="244"/>
      <c r="AL41" s="244"/>
      <c r="AM41" s="244"/>
      <c r="AN41" s="34"/>
      <c r="AO41" s="29"/>
    </row>
    <row r="42" spans="2:41" s="35" customFormat="1" ht="13.5" customHeight="1" x14ac:dyDescent="0.25">
      <c r="B42" s="33"/>
      <c r="C42" s="285" t="s">
        <v>228</v>
      </c>
      <c r="D42" s="285"/>
      <c r="E42" s="285"/>
      <c r="F42" s="285"/>
      <c r="G42" s="285"/>
      <c r="H42" s="285"/>
      <c r="I42" s="338"/>
      <c r="J42" s="268"/>
      <c r="K42" s="269"/>
      <c r="L42" s="269"/>
      <c r="M42" s="269"/>
      <c r="N42" s="269"/>
      <c r="O42" s="269"/>
      <c r="P42" s="270"/>
      <c r="Q42" s="268"/>
      <c r="R42" s="269"/>
      <c r="S42" s="269"/>
      <c r="T42" s="269"/>
      <c r="U42" s="269"/>
      <c r="V42" s="269"/>
      <c r="W42" s="270"/>
      <c r="X42" s="266"/>
      <c r="Y42" s="267"/>
      <c r="Z42" s="267"/>
      <c r="AA42" s="267"/>
      <c r="AB42" s="512"/>
      <c r="AC42" s="512"/>
      <c r="AD42" s="512"/>
      <c r="AE42" s="512"/>
      <c r="AF42" s="512"/>
      <c r="AG42" s="512"/>
      <c r="AH42" s="517"/>
      <c r="AI42" s="244"/>
      <c r="AJ42" s="244"/>
      <c r="AK42" s="244"/>
      <c r="AL42" s="244"/>
      <c r="AM42" s="244"/>
      <c r="AN42" s="34"/>
      <c r="AO42" s="29"/>
    </row>
    <row r="43" spans="2:41" s="35" customFormat="1" ht="13.5" customHeight="1" x14ac:dyDescent="0.25">
      <c r="B43" s="33"/>
      <c r="C43" s="285" t="s">
        <v>254</v>
      </c>
      <c r="D43" s="285"/>
      <c r="E43" s="285"/>
      <c r="F43" s="285"/>
      <c r="G43" s="285"/>
      <c r="H43" s="285"/>
      <c r="I43" s="338"/>
      <c r="J43" s="268"/>
      <c r="K43" s="269"/>
      <c r="L43" s="269"/>
      <c r="M43" s="269"/>
      <c r="N43" s="269"/>
      <c r="O43" s="269"/>
      <c r="P43" s="270"/>
      <c r="Q43" s="268"/>
      <c r="R43" s="269"/>
      <c r="S43" s="269"/>
      <c r="T43" s="269"/>
      <c r="U43" s="269"/>
      <c r="V43" s="269"/>
      <c r="W43" s="270"/>
      <c r="X43" s="266"/>
      <c r="Y43" s="267"/>
      <c r="Z43" s="267"/>
      <c r="AA43" s="267"/>
      <c r="AB43" s="512"/>
      <c r="AC43" s="512"/>
      <c r="AD43" s="512"/>
      <c r="AE43" s="512"/>
      <c r="AF43" s="512"/>
      <c r="AG43" s="512"/>
      <c r="AH43" s="517"/>
      <c r="AI43" s="244"/>
      <c r="AJ43" s="244"/>
      <c r="AK43" s="244"/>
      <c r="AL43" s="244"/>
      <c r="AM43" s="244"/>
      <c r="AN43" s="34"/>
      <c r="AO43" s="29"/>
    </row>
    <row r="44" spans="2:41" s="35" customFormat="1" ht="13.5" customHeight="1" x14ac:dyDescent="0.25">
      <c r="B44" s="33"/>
      <c r="C44" s="285" t="s">
        <v>229</v>
      </c>
      <c r="D44" s="285"/>
      <c r="E44" s="285"/>
      <c r="F44" s="285"/>
      <c r="G44" s="285"/>
      <c r="H44" s="285"/>
      <c r="I44" s="338"/>
      <c r="J44" s="268"/>
      <c r="K44" s="269"/>
      <c r="L44" s="269"/>
      <c r="M44" s="269"/>
      <c r="N44" s="269"/>
      <c r="O44" s="269"/>
      <c r="P44" s="270"/>
      <c r="Q44" s="268"/>
      <c r="R44" s="269"/>
      <c r="S44" s="269"/>
      <c r="T44" s="269"/>
      <c r="U44" s="269"/>
      <c r="V44" s="269"/>
      <c r="W44" s="270"/>
      <c r="X44" s="266"/>
      <c r="Y44" s="267"/>
      <c r="Z44" s="267"/>
      <c r="AA44" s="267"/>
      <c r="AB44" s="512"/>
      <c r="AC44" s="512"/>
      <c r="AD44" s="512"/>
      <c r="AE44" s="512"/>
      <c r="AF44" s="512"/>
      <c r="AG44" s="512"/>
      <c r="AH44" s="517"/>
      <c r="AI44" s="244"/>
      <c r="AJ44" s="244"/>
      <c r="AK44" s="244"/>
      <c r="AL44" s="244"/>
      <c r="AM44" s="244"/>
      <c r="AN44" s="34"/>
      <c r="AO44" s="29"/>
    </row>
    <row r="45" spans="2:41" s="35" customFormat="1" ht="13.5" customHeight="1" x14ac:dyDescent="0.25">
      <c r="B45" s="33"/>
      <c r="C45" s="285" t="s">
        <v>230</v>
      </c>
      <c r="D45" s="285"/>
      <c r="E45" s="285"/>
      <c r="F45" s="285"/>
      <c r="G45" s="285"/>
      <c r="H45" s="285"/>
      <c r="I45" s="338"/>
      <c r="J45" s="268"/>
      <c r="K45" s="269"/>
      <c r="L45" s="269"/>
      <c r="M45" s="269"/>
      <c r="N45" s="269"/>
      <c r="O45" s="269"/>
      <c r="P45" s="270"/>
      <c r="Q45" s="268"/>
      <c r="R45" s="269"/>
      <c r="S45" s="269"/>
      <c r="T45" s="269"/>
      <c r="U45" s="269"/>
      <c r="V45" s="269"/>
      <c r="W45" s="270"/>
      <c r="X45" s="266"/>
      <c r="Y45" s="267"/>
      <c r="Z45" s="267"/>
      <c r="AA45" s="267"/>
      <c r="AB45" s="512"/>
      <c r="AC45" s="512"/>
      <c r="AD45" s="512"/>
      <c r="AE45" s="512"/>
      <c r="AF45" s="512"/>
      <c r="AG45" s="512"/>
      <c r="AH45" s="517"/>
      <c r="AI45" s="244"/>
      <c r="AJ45" s="244"/>
      <c r="AK45" s="244"/>
      <c r="AL45" s="244"/>
      <c r="AM45" s="244"/>
      <c r="AN45" s="34"/>
      <c r="AO45" s="29"/>
    </row>
    <row r="46" spans="2:41" s="35" customFormat="1" ht="13.5" customHeight="1" x14ac:dyDescent="0.25">
      <c r="B46" s="33"/>
      <c r="C46" s="285" t="s">
        <v>231</v>
      </c>
      <c r="D46" s="285"/>
      <c r="E46" s="285"/>
      <c r="F46" s="285"/>
      <c r="G46" s="285"/>
      <c r="H46" s="285"/>
      <c r="I46" s="338"/>
      <c r="J46" s="268"/>
      <c r="K46" s="269"/>
      <c r="L46" s="269"/>
      <c r="M46" s="269"/>
      <c r="N46" s="269"/>
      <c r="O46" s="269"/>
      <c r="P46" s="270"/>
      <c r="Q46" s="268"/>
      <c r="R46" s="269"/>
      <c r="S46" s="269"/>
      <c r="T46" s="269"/>
      <c r="U46" s="269"/>
      <c r="V46" s="269"/>
      <c r="W46" s="270"/>
      <c r="X46" s="266"/>
      <c r="Y46" s="267"/>
      <c r="Z46" s="267"/>
      <c r="AA46" s="267"/>
      <c r="AB46" s="512"/>
      <c r="AC46" s="512"/>
      <c r="AD46" s="512"/>
      <c r="AE46" s="512"/>
      <c r="AF46" s="512"/>
      <c r="AG46" s="512"/>
      <c r="AH46" s="517"/>
      <c r="AI46" s="244"/>
      <c r="AJ46" s="244"/>
      <c r="AK46" s="244"/>
      <c r="AL46" s="244"/>
      <c r="AM46" s="244"/>
      <c r="AN46" s="34"/>
      <c r="AO46" s="29"/>
    </row>
    <row r="47" spans="2:41" s="35" customFormat="1" ht="13.5" customHeight="1" x14ac:dyDescent="0.25">
      <c r="B47" s="33"/>
      <c r="C47" s="285" t="s">
        <v>232</v>
      </c>
      <c r="D47" s="285"/>
      <c r="E47" s="285"/>
      <c r="F47" s="285"/>
      <c r="G47" s="285"/>
      <c r="H47" s="285"/>
      <c r="I47" s="339"/>
      <c r="J47" s="257"/>
      <c r="K47" s="258"/>
      <c r="L47" s="258"/>
      <c r="M47" s="258"/>
      <c r="N47" s="258"/>
      <c r="O47" s="258"/>
      <c r="P47" s="259"/>
      <c r="Q47" s="257"/>
      <c r="R47" s="258"/>
      <c r="S47" s="258"/>
      <c r="T47" s="258"/>
      <c r="U47" s="258"/>
      <c r="V47" s="258"/>
      <c r="W47" s="259"/>
      <c r="X47" s="248"/>
      <c r="Y47" s="249"/>
      <c r="Z47" s="249"/>
      <c r="AA47" s="249"/>
      <c r="AB47" s="512"/>
      <c r="AC47" s="512"/>
      <c r="AD47" s="512"/>
      <c r="AE47" s="512"/>
      <c r="AF47" s="512"/>
      <c r="AG47" s="512"/>
      <c r="AH47" s="517"/>
      <c r="AI47" s="244"/>
      <c r="AJ47" s="244"/>
      <c r="AK47" s="244"/>
      <c r="AL47" s="244"/>
      <c r="AM47" s="244"/>
      <c r="AN47" s="34"/>
      <c r="AO47" s="29"/>
    </row>
    <row r="48" spans="2:41" s="35" customFormat="1" ht="13.5" customHeight="1" x14ac:dyDescent="0.25">
      <c r="B48" s="33"/>
      <c r="C48" s="250" t="s">
        <v>316</v>
      </c>
      <c r="D48" s="250"/>
      <c r="E48" s="250"/>
      <c r="F48" s="250"/>
      <c r="G48" s="250"/>
      <c r="H48" s="250"/>
      <c r="I48" s="251"/>
      <c r="J48" s="257"/>
      <c r="K48" s="258"/>
      <c r="L48" s="258"/>
      <c r="M48" s="258"/>
      <c r="N48" s="258"/>
      <c r="O48" s="258"/>
      <c r="P48" s="259"/>
      <c r="Q48" s="263"/>
      <c r="R48" s="264"/>
      <c r="S48" s="264"/>
      <c r="T48" s="264"/>
      <c r="U48" s="264"/>
      <c r="V48" s="264"/>
      <c r="W48" s="265"/>
      <c r="X48" s="248"/>
      <c r="Y48" s="249"/>
      <c r="Z48" s="249"/>
      <c r="AA48" s="249"/>
      <c r="AB48" s="512"/>
      <c r="AC48" s="512"/>
      <c r="AD48" s="512"/>
      <c r="AE48" s="512"/>
      <c r="AF48" s="512"/>
      <c r="AG48" s="512"/>
      <c r="AH48" s="517"/>
      <c r="AI48" s="244"/>
      <c r="AJ48" s="244"/>
      <c r="AK48" s="244"/>
      <c r="AL48" s="244"/>
      <c r="AM48" s="244"/>
      <c r="AN48" s="34"/>
      <c r="AO48" s="29"/>
    </row>
    <row r="49" spans="2:41" s="35" customFormat="1" ht="15" customHeight="1" x14ac:dyDescent="0.4">
      <c r="B49" s="33"/>
      <c r="C49" s="343" t="s">
        <v>247</v>
      </c>
      <c r="D49" s="343"/>
      <c r="E49" s="343"/>
      <c r="F49" s="343"/>
      <c r="G49" s="343"/>
      <c r="H49" s="343"/>
      <c r="I49" s="343"/>
      <c r="J49" s="343"/>
      <c r="K49" s="252" t="s">
        <v>252</v>
      </c>
      <c r="L49" s="252"/>
      <c r="M49" s="252"/>
      <c r="N49" s="252"/>
      <c r="O49" s="252"/>
      <c r="P49" s="51" t="s">
        <v>248</v>
      </c>
      <c r="Q49" s="344"/>
      <c r="R49" s="344"/>
      <c r="S49" s="344"/>
      <c r="T49" s="50" t="s">
        <v>249</v>
      </c>
      <c r="U49" s="344"/>
      <c r="V49" s="344"/>
      <c r="W49" s="344"/>
      <c r="X49" s="50"/>
      <c r="Y49" s="50"/>
      <c r="Z49" s="50"/>
      <c r="AA49" s="50"/>
      <c r="AB49" s="243"/>
      <c r="AC49" s="243"/>
      <c r="AD49" s="243"/>
      <c r="AE49" s="243"/>
      <c r="AF49" s="243"/>
      <c r="AG49" s="243"/>
      <c r="AH49" s="50"/>
      <c r="AI49" s="50"/>
      <c r="AJ49" s="50"/>
      <c r="AK49" s="50"/>
      <c r="AL49" s="50"/>
      <c r="AM49" s="50"/>
      <c r="AN49" s="34"/>
      <c r="AO49" s="29"/>
    </row>
    <row r="50" spans="2:41" s="35" customFormat="1" ht="2.25" customHeight="1" x14ac:dyDescent="0.25">
      <c r="B50" s="33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1"/>
      <c r="AC50" s="341"/>
      <c r="AD50" s="341"/>
      <c r="AE50" s="341"/>
      <c r="AF50" s="341"/>
      <c r="AG50" s="341"/>
      <c r="AH50" s="342"/>
      <c r="AI50" s="342"/>
      <c r="AJ50" s="342"/>
      <c r="AK50" s="342"/>
      <c r="AL50" s="342"/>
      <c r="AM50" s="342"/>
      <c r="AN50" s="34"/>
      <c r="AO50" s="29"/>
    </row>
    <row r="51" spans="2:41" s="35" customFormat="1" ht="13.5" customHeight="1" x14ac:dyDescent="0.25">
      <c r="B51" s="33"/>
      <c r="C51" s="262" t="s">
        <v>245</v>
      </c>
      <c r="D51" s="262"/>
      <c r="E51" s="262"/>
      <c r="F51" s="260"/>
      <c r="G51" s="260"/>
      <c r="H51" s="260"/>
      <c r="I51" s="261"/>
      <c r="J51" s="253"/>
      <c r="K51" s="254"/>
      <c r="L51" s="254"/>
      <c r="M51" s="254"/>
      <c r="N51" s="254"/>
      <c r="O51" s="254"/>
      <c r="P51" s="255"/>
      <c r="Q51" s="253"/>
      <c r="R51" s="254"/>
      <c r="S51" s="254"/>
      <c r="T51" s="254"/>
      <c r="U51" s="254"/>
      <c r="V51" s="254"/>
      <c r="W51" s="255"/>
      <c r="X51" s="248"/>
      <c r="Y51" s="249"/>
      <c r="Z51" s="249"/>
      <c r="AA51" s="249"/>
      <c r="AB51" s="512"/>
      <c r="AC51" s="512"/>
      <c r="AD51" s="512"/>
      <c r="AE51" s="512"/>
      <c r="AF51" s="512"/>
      <c r="AG51" s="512"/>
      <c r="AH51" s="517"/>
      <c r="AI51" s="244"/>
      <c r="AJ51" s="244"/>
      <c r="AK51" s="244"/>
      <c r="AL51" s="244"/>
      <c r="AM51" s="244"/>
      <c r="AN51" s="34"/>
      <c r="AO51" s="29"/>
    </row>
    <row r="52" spans="2:41" s="35" customFormat="1" ht="13.5" customHeight="1" x14ac:dyDescent="0.25">
      <c r="B52" s="33"/>
      <c r="C52" s="256" t="s">
        <v>246</v>
      </c>
      <c r="D52" s="256"/>
      <c r="E52" s="256"/>
      <c r="F52" s="260"/>
      <c r="G52" s="260"/>
      <c r="H52" s="260"/>
      <c r="I52" s="261"/>
      <c r="J52" s="257"/>
      <c r="K52" s="258"/>
      <c r="L52" s="258"/>
      <c r="M52" s="258"/>
      <c r="N52" s="258"/>
      <c r="O52" s="258"/>
      <c r="P52" s="259"/>
      <c r="Q52" s="257"/>
      <c r="R52" s="258"/>
      <c r="S52" s="258"/>
      <c r="T52" s="258"/>
      <c r="U52" s="258"/>
      <c r="V52" s="258"/>
      <c r="W52" s="259"/>
      <c r="X52" s="248"/>
      <c r="Y52" s="249"/>
      <c r="Z52" s="249"/>
      <c r="AA52" s="249"/>
      <c r="AB52" s="512"/>
      <c r="AC52" s="512"/>
      <c r="AD52" s="512"/>
      <c r="AE52" s="512"/>
      <c r="AF52" s="512"/>
      <c r="AG52" s="512"/>
      <c r="AH52" s="517"/>
      <c r="AI52" s="244"/>
      <c r="AJ52" s="244"/>
      <c r="AK52" s="244"/>
      <c r="AL52" s="244"/>
      <c r="AM52" s="244"/>
      <c r="AN52" s="34"/>
      <c r="AO52" s="29"/>
    </row>
    <row r="53" spans="2:41" s="38" customFormat="1" ht="4.5" customHeight="1" thickBot="1" x14ac:dyDescent="0.25">
      <c r="B53" s="36"/>
      <c r="C53" s="52"/>
      <c r="D53" s="52"/>
      <c r="E53" s="52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37"/>
      <c r="AO53" s="29"/>
    </row>
    <row r="54" spans="2:41" s="40" customFormat="1" ht="13" thickTop="1" x14ac:dyDescent="0.25">
      <c r="B54" s="15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16"/>
      <c r="AO54" s="29"/>
    </row>
    <row r="55" spans="2:41" s="44" customFormat="1" ht="14.15" customHeight="1" x14ac:dyDescent="0.25">
      <c r="B55" s="41"/>
      <c r="C55" s="246" t="s">
        <v>342</v>
      </c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43"/>
      <c r="AO55" s="29"/>
    </row>
    <row r="56" spans="2:41" s="44" customFormat="1" ht="20.25" customHeight="1" x14ac:dyDescent="0.25">
      <c r="B56" s="41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43"/>
      <c r="AO56" s="29"/>
    </row>
    <row r="57" spans="2:41" s="44" customFormat="1" ht="14.15" customHeight="1" x14ac:dyDescent="0.25">
      <c r="B57" s="41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  <c r="AK57" s="247"/>
      <c r="AL57" s="247"/>
      <c r="AM57" s="247"/>
      <c r="AN57" s="43"/>
      <c r="AO57" s="29"/>
    </row>
    <row r="58" spans="2:41" s="44" customFormat="1" ht="14.15" customHeight="1" x14ac:dyDescent="0.25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3"/>
      <c r="AO58" s="29"/>
    </row>
    <row r="59" spans="2:41" s="44" customFormat="1" ht="14.15" customHeight="1" x14ac:dyDescent="0.25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315" t="s">
        <v>213</v>
      </c>
      <c r="Z59" s="315"/>
      <c r="AA59" s="315"/>
      <c r="AB59" s="315"/>
      <c r="AC59" s="314"/>
      <c r="AD59" s="314"/>
      <c r="AE59" s="314"/>
      <c r="AF59" s="314"/>
      <c r="AG59" s="314"/>
      <c r="AH59" s="314"/>
      <c r="AI59" s="314"/>
      <c r="AJ59" s="314"/>
      <c r="AK59" s="314"/>
      <c r="AL59" s="314"/>
      <c r="AM59" s="314"/>
      <c r="AN59" s="43"/>
      <c r="AO59" s="29"/>
    </row>
    <row r="60" spans="2:41" s="44" customFormat="1" ht="6.75" customHeight="1" x14ac:dyDescent="0.25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3"/>
      <c r="AO60" s="29"/>
    </row>
    <row r="61" spans="2:41" s="44" customFormat="1" ht="16.5" customHeight="1" x14ac:dyDescent="0.25"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315" t="s">
        <v>214</v>
      </c>
      <c r="Z61" s="315"/>
      <c r="AA61" s="315"/>
      <c r="AB61" s="315"/>
      <c r="AC61" s="314"/>
      <c r="AD61" s="314"/>
      <c r="AE61" s="314"/>
      <c r="AF61" s="314"/>
      <c r="AG61" s="314"/>
      <c r="AH61" s="314"/>
      <c r="AI61" s="314"/>
      <c r="AJ61" s="314"/>
      <c r="AK61" s="314"/>
      <c r="AL61" s="314"/>
      <c r="AM61" s="314"/>
      <c r="AN61" s="43"/>
      <c r="AO61" s="29"/>
    </row>
    <row r="62" spans="2:41" ht="8.25" customHeight="1" x14ac:dyDescent="0.25"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7"/>
      <c r="AO62" s="29"/>
    </row>
    <row r="63" spans="2:41" x14ac:dyDescent="0.25"/>
    <row r="102" x14ac:dyDescent="0.25"/>
    <row r="103" x14ac:dyDescent="0.25"/>
  </sheetData>
  <sheetProtection algorithmName="SHA-512" hashValue="20KeTWiay40siIFO11NCz8PBNWTW77xe7WFYxxWRJFdHJwTZF4cEFL1ttEVVhwaHU7UTrmIDZRsIzJ1r4vxCxA==" saltValue="HQ5Dm2r3cvWARH8gYZC20w==" spinCount="100000" sheet="1" objects="1" scenarios="1"/>
  <mergeCells count="221">
    <mergeCell ref="AH46:AM46"/>
    <mergeCell ref="AH47:AM47"/>
    <mergeCell ref="AH48:AM48"/>
    <mergeCell ref="AH51:AM51"/>
    <mergeCell ref="AH52:AM52"/>
    <mergeCell ref="AH40:AM40"/>
    <mergeCell ref="AH41:AM41"/>
    <mergeCell ref="AH42:AM42"/>
    <mergeCell ref="AH43:AM43"/>
    <mergeCell ref="AH44:AM44"/>
    <mergeCell ref="AH45:AM45"/>
    <mergeCell ref="AH34:AM34"/>
    <mergeCell ref="AH35:AM35"/>
    <mergeCell ref="AH36:AM36"/>
    <mergeCell ref="AH37:AM37"/>
    <mergeCell ref="AH38:AM38"/>
    <mergeCell ref="AH39:AM39"/>
    <mergeCell ref="AB47:AG47"/>
    <mergeCell ref="AB48:AG48"/>
    <mergeCell ref="AB51:AG51"/>
    <mergeCell ref="AB52:AG52"/>
    <mergeCell ref="AB21:AG21"/>
    <mergeCell ref="AH21:AM21"/>
    <mergeCell ref="AH27:AM27"/>
    <mergeCell ref="AH28:AM28"/>
    <mergeCell ref="AH29:AM29"/>
    <mergeCell ref="AH30:AM30"/>
    <mergeCell ref="AB41:AG41"/>
    <mergeCell ref="AB42:AG42"/>
    <mergeCell ref="AB43:AG43"/>
    <mergeCell ref="AB44:AG44"/>
    <mergeCell ref="AB45:AG45"/>
    <mergeCell ref="AB46:AG46"/>
    <mergeCell ref="AB35:AG35"/>
    <mergeCell ref="AB36:AG36"/>
    <mergeCell ref="AB37:AG37"/>
    <mergeCell ref="AB38:AG38"/>
    <mergeCell ref="AB39:AG39"/>
    <mergeCell ref="AB40:AG40"/>
    <mergeCell ref="J45:P45"/>
    <mergeCell ref="J39:P39"/>
    <mergeCell ref="Q44:W44"/>
    <mergeCell ref="X44:AA44"/>
    <mergeCell ref="AB27:AG27"/>
    <mergeCell ref="AB28:AG28"/>
    <mergeCell ref="AB30:AG30"/>
    <mergeCell ref="AB29:AG29"/>
    <mergeCell ref="AB32:AG32"/>
    <mergeCell ref="AB33:AG33"/>
    <mergeCell ref="J46:P46"/>
    <mergeCell ref="X45:AA45"/>
    <mergeCell ref="C45:H45"/>
    <mergeCell ref="Q46:W46"/>
    <mergeCell ref="Q40:W40"/>
    <mergeCell ref="X48:AA48"/>
    <mergeCell ref="J42:P42"/>
    <mergeCell ref="X41:AA41"/>
    <mergeCell ref="J44:P44"/>
    <mergeCell ref="J40:P40"/>
    <mergeCell ref="C43:H43"/>
    <mergeCell ref="J43:P43"/>
    <mergeCell ref="X39:AA39"/>
    <mergeCell ref="J38:P38"/>
    <mergeCell ref="X52:AA52"/>
    <mergeCell ref="X37:AA37"/>
    <mergeCell ref="C50:AM50"/>
    <mergeCell ref="C49:J49"/>
    <mergeCell ref="Q49:S49"/>
    <mergeCell ref="U49:W49"/>
    <mergeCell ref="C35:H35"/>
    <mergeCell ref="C32:H32"/>
    <mergeCell ref="Q43:W43"/>
    <mergeCell ref="J41:P41"/>
    <mergeCell ref="H24:J24"/>
    <mergeCell ref="C28:I28"/>
    <mergeCell ref="C31:AM31"/>
    <mergeCell ref="X43:AA43"/>
    <mergeCell ref="J36:P36"/>
    <mergeCell ref="Q37:W37"/>
    <mergeCell ref="Q41:W41"/>
    <mergeCell ref="J33:P33"/>
    <mergeCell ref="C24:E24"/>
    <mergeCell ref="C44:H44"/>
    <mergeCell ref="C36:H36"/>
    <mergeCell ref="C42:H42"/>
    <mergeCell ref="I32:I47"/>
    <mergeCell ref="J34:P34"/>
    <mergeCell ref="J32:P32"/>
    <mergeCell ref="C26:I26"/>
    <mergeCell ref="C3:AM3"/>
    <mergeCell ref="H14:T14"/>
    <mergeCell ref="C14:G14"/>
    <mergeCell ref="C8:AM8"/>
    <mergeCell ref="C10:AM10"/>
    <mergeCell ref="U14:Z14"/>
    <mergeCell ref="C4:AM4"/>
    <mergeCell ref="G13:T13"/>
    <mergeCell ref="C5:AM5"/>
    <mergeCell ref="C6:AM6"/>
    <mergeCell ref="J27:P27"/>
    <mergeCell ref="X26:AA26"/>
    <mergeCell ref="Z17:AM17"/>
    <mergeCell ref="Q35:W35"/>
    <mergeCell ref="X35:AA35"/>
    <mergeCell ref="X40:AA40"/>
    <mergeCell ref="Q32:W32"/>
    <mergeCell ref="Q36:W36"/>
    <mergeCell ref="Q29:W29"/>
    <mergeCell ref="J30:P30"/>
    <mergeCell ref="H15:T15"/>
    <mergeCell ref="Z15:AM15"/>
    <mergeCell ref="U15:Y15"/>
    <mergeCell ref="C20:I21"/>
    <mergeCell ref="C18:F18"/>
    <mergeCell ref="Q27:W27"/>
    <mergeCell ref="X27:AA27"/>
    <mergeCell ref="J20:P21"/>
    <mergeCell ref="Q20:W21"/>
    <mergeCell ref="X20:AA21"/>
    <mergeCell ref="U19:AM19"/>
    <mergeCell ref="T26:W26"/>
    <mergeCell ref="C11:AM11"/>
    <mergeCell ref="C17:H17"/>
    <mergeCell ref="AC61:AM61"/>
    <mergeCell ref="Y59:AB59"/>
    <mergeCell ref="Y61:AB61"/>
    <mergeCell ref="AC59:AM59"/>
    <mergeCell ref="C15:G15"/>
    <mergeCell ref="AA14:AM14"/>
    <mergeCell ref="U13:X13"/>
    <mergeCell ref="Y13:AM13"/>
    <mergeCell ref="C13:F13"/>
    <mergeCell ref="AE23:AM23"/>
    <mergeCell ref="AB20:AM20"/>
    <mergeCell ref="AA16:AM16"/>
    <mergeCell ref="U16:Z16"/>
    <mergeCell ref="U18:Y18"/>
    <mergeCell ref="Z18:AM18"/>
    <mergeCell ref="I17:T17"/>
    <mergeCell ref="Q22:W22"/>
    <mergeCell ref="J26:L26"/>
    <mergeCell ref="C7:AM7"/>
    <mergeCell ref="C12:G12"/>
    <mergeCell ref="U12:X12"/>
    <mergeCell ref="Y12:AM12"/>
    <mergeCell ref="H12:T12"/>
    <mergeCell ref="G18:T18"/>
    <mergeCell ref="U17:Y17"/>
    <mergeCell ref="C30:I30"/>
    <mergeCell ref="J22:P22"/>
    <mergeCell ref="X22:AA22"/>
    <mergeCell ref="J28:P28"/>
    <mergeCell ref="C27:I27"/>
    <mergeCell ref="C23:I23"/>
    <mergeCell ref="J23:P23"/>
    <mergeCell ref="Q23:W23"/>
    <mergeCell ref="F24:G24"/>
    <mergeCell ref="M26:P26"/>
    <mergeCell ref="X46:AA46"/>
    <mergeCell ref="Q42:W42"/>
    <mergeCell ref="X42:AA42"/>
    <mergeCell ref="Q28:W28"/>
    <mergeCell ref="C22:I22"/>
    <mergeCell ref="Q26:S26"/>
    <mergeCell ref="X23:AA23"/>
    <mergeCell ref="X29:AA29"/>
    <mergeCell ref="X30:AA30"/>
    <mergeCell ref="C29:I29"/>
    <mergeCell ref="C34:H34"/>
    <mergeCell ref="C41:H41"/>
    <mergeCell ref="C39:H39"/>
    <mergeCell ref="C37:H37"/>
    <mergeCell ref="C38:H38"/>
    <mergeCell ref="X38:AA38"/>
    <mergeCell ref="Q34:W34"/>
    <mergeCell ref="X36:AA36"/>
    <mergeCell ref="Q38:W38"/>
    <mergeCell ref="Q39:W39"/>
    <mergeCell ref="J16:T16"/>
    <mergeCell ref="J29:P29"/>
    <mergeCell ref="C16:I16"/>
    <mergeCell ref="C19:F19"/>
    <mergeCell ref="G19:T19"/>
    <mergeCell ref="X47:AA47"/>
    <mergeCell ref="C47:H47"/>
    <mergeCell ref="C46:H46"/>
    <mergeCell ref="C40:H40"/>
    <mergeCell ref="C33:H33"/>
    <mergeCell ref="X33:AA33"/>
    <mergeCell ref="X34:AA34"/>
    <mergeCell ref="Q30:W30"/>
    <mergeCell ref="Q33:W33"/>
    <mergeCell ref="AB34:AG34"/>
    <mergeCell ref="AH32:AM32"/>
    <mergeCell ref="AH33:AM33"/>
    <mergeCell ref="AB23:AD23"/>
    <mergeCell ref="AB26:AD26"/>
    <mergeCell ref="AB22:AD22"/>
    <mergeCell ref="X32:AA32"/>
    <mergeCell ref="Q45:W45"/>
    <mergeCell ref="J47:P47"/>
    <mergeCell ref="Q47:W47"/>
    <mergeCell ref="AE26:AM26"/>
    <mergeCell ref="AE22:AM22"/>
    <mergeCell ref="J35:P35"/>
    <mergeCell ref="J37:P37"/>
    <mergeCell ref="X28:AA28"/>
    <mergeCell ref="J48:P48"/>
    <mergeCell ref="J51:P51"/>
    <mergeCell ref="Q48:W48"/>
    <mergeCell ref="Q51:W51"/>
    <mergeCell ref="C52:E52"/>
    <mergeCell ref="Q52:W52"/>
    <mergeCell ref="J52:P52"/>
    <mergeCell ref="F52:I52"/>
    <mergeCell ref="C51:E51"/>
    <mergeCell ref="F51:I51"/>
    <mergeCell ref="C55:AM57"/>
    <mergeCell ref="X51:AA51"/>
    <mergeCell ref="C48:I48"/>
    <mergeCell ref="K49:O49"/>
  </mergeCells>
  <phoneticPr fontId="0" type="noConversion"/>
  <dataValidations xWindow="625" yWindow="245" count="1">
    <dataValidation allowBlank="1" showInputMessage="1" showErrorMessage="1" promptTitle="Date Format" prompt="DD-Mmm-YY" sqref="AA14:AM14 AA16:AM16 Z15:AM15"/>
  </dataValidations>
  <printOptions horizontalCentered="1" verticalCentered="1"/>
  <pageMargins left="0.25" right="0.25" top="0.25" bottom="0.25" header="0" footer="0"/>
  <pageSetup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print="0" autoLine="0" autoPict="0">
                <anchor moveWithCells="1">
                  <from>
                    <xdr:col>6</xdr:col>
                    <xdr:colOff>6350</xdr:colOff>
                    <xdr:row>12</xdr:row>
                    <xdr:rowOff>0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5" name="Check Box 18">
              <controlPr defaultSize="0" autoFill="0" autoLine="0" autoPict="0">
                <anchor moveWithCells="1">
                  <from>
                    <xdr:col>28</xdr:col>
                    <xdr:colOff>222250</xdr:colOff>
                    <xdr:row>17</xdr:row>
                    <xdr:rowOff>184150</xdr:rowOff>
                  </from>
                  <to>
                    <xdr:col>32</xdr:col>
                    <xdr:colOff>139700</xdr:colOff>
                    <xdr:row>19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6" name="Check Box 19">
              <controlPr defaultSize="0" autoFill="0" autoLine="0" autoPict="0">
                <anchor moveWithCells="1">
                  <from>
                    <xdr:col>33</xdr:col>
                    <xdr:colOff>177800</xdr:colOff>
                    <xdr:row>17</xdr:row>
                    <xdr:rowOff>184150</xdr:rowOff>
                  </from>
                  <to>
                    <xdr:col>36</xdr:col>
                    <xdr:colOff>63500</xdr:colOff>
                    <xdr:row>19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7" name="Check Box 107">
              <controlPr defaultSize="0" autoFill="0" autoLine="0" autoPict="0">
                <anchor moveWithCells="1">
                  <from>
                    <xdr:col>27</xdr:col>
                    <xdr:colOff>44450</xdr:colOff>
                    <xdr:row>25</xdr:row>
                    <xdr:rowOff>184150</xdr:rowOff>
                  </from>
                  <to>
                    <xdr:col>30</xdr:col>
                    <xdr:colOff>241300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8" name="Check Box 109">
              <controlPr defaultSize="0" autoFill="0" autoLine="0" autoPict="0">
                <anchor moveWithCells="1">
                  <from>
                    <xdr:col>32</xdr:col>
                    <xdr:colOff>298450</xdr:colOff>
                    <xdr:row>27</xdr:row>
                    <xdr:rowOff>0</xdr:rowOff>
                  </from>
                  <to>
                    <xdr:col>36</xdr:col>
                    <xdr:colOff>95250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9" name="Check Box 112">
              <controlPr defaultSize="0" autoFill="0" autoLine="0" autoPict="0">
                <anchor moveWithCells="1">
                  <from>
                    <xdr:col>32</xdr:col>
                    <xdr:colOff>292100</xdr:colOff>
                    <xdr:row>26</xdr:row>
                    <xdr:rowOff>0</xdr:rowOff>
                  </from>
                  <to>
                    <xdr:col>36</xdr:col>
                    <xdr:colOff>95250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0" name="Check Box 113">
              <controlPr defaultSize="0" autoFill="0" autoLine="0" autoPict="0">
                <anchor moveWithCells="1">
                  <from>
                    <xdr:col>27</xdr:col>
                    <xdr:colOff>44450</xdr:colOff>
                    <xdr:row>26</xdr:row>
                    <xdr:rowOff>184150</xdr:rowOff>
                  </from>
                  <to>
                    <xdr:col>31</xdr:col>
                    <xdr:colOff>0</xdr:colOff>
                    <xdr:row>28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" name="Check Box 114">
              <controlPr defaultSize="0" autoFill="0" autoLine="0" autoPict="0">
                <anchor moveWithCells="1">
                  <from>
                    <xdr:col>27</xdr:col>
                    <xdr:colOff>44450</xdr:colOff>
                    <xdr:row>27</xdr:row>
                    <xdr:rowOff>184150</xdr:rowOff>
                  </from>
                  <to>
                    <xdr:col>31</xdr:col>
                    <xdr:colOff>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2" name="Check Box 115">
              <controlPr defaultSize="0" autoFill="0" autoLine="0" autoPict="0">
                <anchor moveWithCells="1">
                  <from>
                    <xdr:col>27</xdr:col>
                    <xdr:colOff>44450</xdr:colOff>
                    <xdr:row>28</xdr:row>
                    <xdr:rowOff>184150</xdr:rowOff>
                  </from>
                  <to>
                    <xdr:col>31</xdr:col>
                    <xdr:colOff>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3" name="Check Box 118">
              <controlPr defaultSize="0" autoFill="0" autoLine="0" autoPict="0">
                <anchor moveWithCells="1">
                  <from>
                    <xdr:col>32</xdr:col>
                    <xdr:colOff>292100</xdr:colOff>
                    <xdr:row>28</xdr:row>
                    <xdr:rowOff>0</xdr:rowOff>
                  </from>
                  <to>
                    <xdr:col>36</xdr:col>
                    <xdr:colOff>95250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4" name="Check Box 119">
              <controlPr defaultSize="0" autoFill="0" autoLine="0" autoPict="0">
                <anchor moveWithCells="1">
                  <from>
                    <xdr:col>32</xdr:col>
                    <xdr:colOff>292100</xdr:colOff>
                    <xdr:row>29</xdr:row>
                    <xdr:rowOff>0</xdr:rowOff>
                  </from>
                  <to>
                    <xdr:col>36</xdr:col>
                    <xdr:colOff>95250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5" name="Check Box 120">
              <controlPr defaultSize="0" autoFill="0" autoLine="0" autoPict="0">
                <anchor moveWithCells="1">
                  <from>
                    <xdr:col>27</xdr:col>
                    <xdr:colOff>44450</xdr:colOff>
                    <xdr:row>30</xdr:row>
                    <xdr:rowOff>190500</xdr:rowOff>
                  </from>
                  <to>
                    <xdr:col>30</xdr:col>
                    <xdr:colOff>241300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6" name="Check Box 121">
              <controlPr defaultSize="0" autoFill="0" autoLine="0" autoPict="0">
                <anchor moveWithCells="1">
                  <from>
                    <xdr:col>27</xdr:col>
                    <xdr:colOff>44450</xdr:colOff>
                    <xdr:row>31</xdr:row>
                    <xdr:rowOff>184150</xdr:rowOff>
                  </from>
                  <to>
                    <xdr:col>30</xdr:col>
                    <xdr:colOff>241300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7" name="Check Box 122">
              <controlPr defaultSize="0" autoFill="0" autoLine="0" autoPict="0">
                <anchor moveWithCells="1">
                  <from>
                    <xdr:col>27</xdr:col>
                    <xdr:colOff>44450</xdr:colOff>
                    <xdr:row>32</xdr:row>
                    <xdr:rowOff>184150</xdr:rowOff>
                  </from>
                  <to>
                    <xdr:col>31</xdr:col>
                    <xdr:colOff>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8" name="Check Box 123">
              <controlPr defaultSize="0" autoFill="0" autoLine="0" autoPict="0">
                <anchor moveWithCells="1">
                  <from>
                    <xdr:col>27</xdr:col>
                    <xdr:colOff>44450</xdr:colOff>
                    <xdr:row>33</xdr:row>
                    <xdr:rowOff>184150</xdr:rowOff>
                  </from>
                  <to>
                    <xdr:col>31</xdr:col>
                    <xdr:colOff>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9" name="Check Box 124">
              <controlPr defaultSize="0" autoFill="0" autoLine="0" autoPict="0">
                <anchor moveWithCells="1">
                  <from>
                    <xdr:col>27</xdr:col>
                    <xdr:colOff>44450</xdr:colOff>
                    <xdr:row>34</xdr:row>
                    <xdr:rowOff>184150</xdr:rowOff>
                  </from>
                  <to>
                    <xdr:col>31</xdr:col>
                    <xdr:colOff>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20" name="Check Box 125">
              <controlPr defaultSize="0" autoFill="0" autoLine="0" autoPict="0">
                <anchor moveWithCells="1">
                  <from>
                    <xdr:col>27</xdr:col>
                    <xdr:colOff>44450</xdr:colOff>
                    <xdr:row>36</xdr:row>
                    <xdr:rowOff>184150</xdr:rowOff>
                  </from>
                  <to>
                    <xdr:col>30</xdr:col>
                    <xdr:colOff>241300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21" name="Check Box 126">
              <controlPr defaultSize="0" autoFill="0" autoLine="0" autoPict="0">
                <anchor moveWithCells="1">
                  <from>
                    <xdr:col>27</xdr:col>
                    <xdr:colOff>44450</xdr:colOff>
                    <xdr:row>37</xdr:row>
                    <xdr:rowOff>184150</xdr:rowOff>
                  </from>
                  <to>
                    <xdr:col>30</xdr:col>
                    <xdr:colOff>241300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22" name="Check Box 127">
              <controlPr defaultSize="0" autoFill="0" autoLine="0" autoPict="0">
                <anchor moveWithCells="1">
                  <from>
                    <xdr:col>27</xdr:col>
                    <xdr:colOff>44450</xdr:colOff>
                    <xdr:row>38</xdr:row>
                    <xdr:rowOff>184150</xdr:rowOff>
                  </from>
                  <to>
                    <xdr:col>30</xdr:col>
                    <xdr:colOff>241300</xdr:colOff>
                    <xdr:row>40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23" name="Check Box 128">
              <controlPr defaultSize="0" autoFill="0" autoLine="0" autoPict="0">
                <anchor moveWithCells="1">
                  <from>
                    <xdr:col>27</xdr:col>
                    <xdr:colOff>44450</xdr:colOff>
                    <xdr:row>39</xdr:row>
                    <xdr:rowOff>184150</xdr:rowOff>
                  </from>
                  <to>
                    <xdr:col>30</xdr:col>
                    <xdr:colOff>241300</xdr:colOff>
                    <xdr:row>41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24" name="Check Box 129">
              <controlPr defaultSize="0" autoFill="0" autoLine="0" autoPict="0">
                <anchor moveWithCells="1">
                  <from>
                    <xdr:col>27</xdr:col>
                    <xdr:colOff>44450</xdr:colOff>
                    <xdr:row>40</xdr:row>
                    <xdr:rowOff>184150</xdr:rowOff>
                  </from>
                  <to>
                    <xdr:col>30</xdr:col>
                    <xdr:colOff>241300</xdr:colOff>
                    <xdr:row>42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25" name="Check Box 135">
              <controlPr defaultSize="0" autoFill="0" autoLine="0" autoPict="0">
                <anchor moveWithCells="1">
                  <from>
                    <xdr:col>27</xdr:col>
                    <xdr:colOff>44450</xdr:colOff>
                    <xdr:row>46</xdr:row>
                    <xdr:rowOff>184150</xdr:rowOff>
                  </from>
                  <to>
                    <xdr:col>30</xdr:col>
                    <xdr:colOff>241300</xdr:colOff>
                    <xdr:row>48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26" name="Check Box 136">
              <controlPr defaultSize="0" autoFill="0" autoLine="0" autoPict="0">
                <anchor moveWithCells="1">
                  <from>
                    <xdr:col>27</xdr:col>
                    <xdr:colOff>44450</xdr:colOff>
                    <xdr:row>41</xdr:row>
                    <xdr:rowOff>184150</xdr:rowOff>
                  </from>
                  <to>
                    <xdr:col>30</xdr:col>
                    <xdr:colOff>241300</xdr:colOff>
                    <xdr:row>43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27" name="Check Box 137">
              <controlPr defaultSize="0" autoFill="0" autoLine="0" autoPict="0">
                <anchor moveWithCells="1">
                  <from>
                    <xdr:col>27</xdr:col>
                    <xdr:colOff>44450</xdr:colOff>
                    <xdr:row>42</xdr:row>
                    <xdr:rowOff>184150</xdr:rowOff>
                  </from>
                  <to>
                    <xdr:col>30</xdr:col>
                    <xdr:colOff>241300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28" name="Check Box 138">
              <controlPr defaultSize="0" autoFill="0" autoLine="0" autoPict="0">
                <anchor moveWithCells="1">
                  <from>
                    <xdr:col>27</xdr:col>
                    <xdr:colOff>44450</xdr:colOff>
                    <xdr:row>43</xdr:row>
                    <xdr:rowOff>184150</xdr:rowOff>
                  </from>
                  <to>
                    <xdr:col>30</xdr:col>
                    <xdr:colOff>241300</xdr:colOff>
                    <xdr:row>45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29" name="Check Box 139">
              <controlPr defaultSize="0" autoFill="0" autoLine="0" autoPict="0">
                <anchor moveWithCells="1">
                  <from>
                    <xdr:col>27</xdr:col>
                    <xdr:colOff>44450</xdr:colOff>
                    <xdr:row>44</xdr:row>
                    <xdr:rowOff>184150</xdr:rowOff>
                  </from>
                  <to>
                    <xdr:col>30</xdr:col>
                    <xdr:colOff>241300</xdr:colOff>
                    <xdr:row>46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30" name="Check Box 140">
              <controlPr defaultSize="0" autoFill="0" autoLine="0" autoPict="0">
                <anchor moveWithCells="1">
                  <from>
                    <xdr:col>27</xdr:col>
                    <xdr:colOff>44450</xdr:colOff>
                    <xdr:row>45</xdr:row>
                    <xdr:rowOff>184150</xdr:rowOff>
                  </from>
                  <to>
                    <xdr:col>30</xdr:col>
                    <xdr:colOff>241300</xdr:colOff>
                    <xdr:row>47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31" name="Check Box 142">
              <controlPr defaultSize="0" autoFill="0" autoLine="0" autoPict="0">
                <anchor moveWithCells="1">
                  <from>
                    <xdr:col>27</xdr:col>
                    <xdr:colOff>44450</xdr:colOff>
                    <xdr:row>50</xdr:row>
                    <xdr:rowOff>184150</xdr:rowOff>
                  </from>
                  <to>
                    <xdr:col>30</xdr:col>
                    <xdr:colOff>241300</xdr:colOff>
                    <xdr:row>52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32" name="Check Box 143">
              <controlPr defaultSize="0" autoFill="0" autoLine="0" autoPict="0">
                <anchor moveWithCells="1">
                  <from>
                    <xdr:col>27</xdr:col>
                    <xdr:colOff>44450</xdr:colOff>
                    <xdr:row>49</xdr:row>
                    <xdr:rowOff>0</xdr:rowOff>
                  </from>
                  <to>
                    <xdr:col>30</xdr:col>
                    <xdr:colOff>241300</xdr:colOff>
                    <xdr:row>51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33" name="Check Box 145">
              <controlPr defaultSize="0" autoFill="0" autoLine="0" autoPict="0">
                <anchor moveWithCells="1">
                  <from>
                    <xdr:col>32</xdr:col>
                    <xdr:colOff>298450</xdr:colOff>
                    <xdr:row>31</xdr:row>
                    <xdr:rowOff>0</xdr:rowOff>
                  </from>
                  <to>
                    <xdr:col>36</xdr:col>
                    <xdr:colOff>95250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34" name="Check Box 147">
              <controlPr defaultSize="0" autoFill="0" autoLine="0" autoPict="0">
                <anchor moveWithCells="1">
                  <from>
                    <xdr:col>32</xdr:col>
                    <xdr:colOff>292100</xdr:colOff>
                    <xdr:row>32</xdr:row>
                    <xdr:rowOff>0</xdr:rowOff>
                  </from>
                  <to>
                    <xdr:col>36</xdr:col>
                    <xdr:colOff>95250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35" name="Check Box 151">
              <controlPr defaultSize="0" autoFill="0" autoLine="0" autoPict="0">
                <anchor moveWithCells="1">
                  <from>
                    <xdr:col>32</xdr:col>
                    <xdr:colOff>298450</xdr:colOff>
                    <xdr:row>34</xdr:row>
                    <xdr:rowOff>0</xdr:rowOff>
                  </from>
                  <to>
                    <xdr:col>36</xdr:col>
                    <xdr:colOff>95250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36" name="Check Box 153">
              <controlPr defaultSize="0" autoFill="0" autoLine="0" autoPict="0">
                <anchor moveWithCells="1">
                  <from>
                    <xdr:col>33</xdr:col>
                    <xdr:colOff>0</xdr:colOff>
                    <xdr:row>35</xdr:row>
                    <xdr:rowOff>0</xdr:rowOff>
                  </from>
                  <to>
                    <xdr:col>36</xdr:col>
                    <xdr:colOff>107950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37" name="Check Box 155">
              <controlPr defaultSize="0" autoFill="0" autoLine="0" autoPict="0">
                <anchor moveWithCells="1">
                  <from>
                    <xdr:col>32</xdr:col>
                    <xdr:colOff>304800</xdr:colOff>
                    <xdr:row>37</xdr:row>
                    <xdr:rowOff>0</xdr:rowOff>
                  </from>
                  <to>
                    <xdr:col>36</xdr:col>
                    <xdr:colOff>101600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38" name="Check Box 157">
              <controlPr defaultSize="0" autoFill="0" autoLine="0" autoPict="0">
                <anchor moveWithCells="1">
                  <from>
                    <xdr:col>33</xdr:col>
                    <xdr:colOff>0</xdr:colOff>
                    <xdr:row>38</xdr:row>
                    <xdr:rowOff>0</xdr:rowOff>
                  </from>
                  <to>
                    <xdr:col>36</xdr:col>
                    <xdr:colOff>107950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39" name="Check Box 159">
              <controlPr defaultSize="0" autoFill="0" autoLine="0" autoPict="0">
                <anchor moveWithCells="1">
                  <from>
                    <xdr:col>33</xdr:col>
                    <xdr:colOff>0</xdr:colOff>
                    <xdr:row>39</xdr:row>
                    <xdr:rowOff>0</xdr:rowOff>
                  </from>
                  <to>
                    <xdr:col>36</xdr:col>
                    <xdr:colOff>101600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40" name="Check Box 161">
              <controlPr defaultSize="0" autoFill="0" autoLine="0" autoPict="0">
                <anchor moveWithCells="1">
                  <from>
                    <xdr:col>32</xdr:col>
                    <xdr:colOff>304800</xdr:colOff>
                    <xdr:row>40</xdr:row>
                    <xdr:rowOff>0</xdr:rowOff>
                  </from>
                  <to>
                    <xdr:col>36</xdr:col>
                    <xdr:colOff>101600</xdr:colOff>
                    <xdr:row>41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41" name="Check Box 163">
              <controlPr defaultSize="0" autoFill="0" autoLine="0" autoPict="0">
                <anchor moveWithCells="1">
                  <from>
                    <xdr:col>33</xdr:col>
                    <xdr:colOff>0</xdr:colOff>
                    <xdr:row>41</xdr:row>
                    <xdr:rowOff>0</xdr:rowOff>
                  </from>
                  <to>
                    <xdr:col>36</xdr:col>
                    <xdr:colOff>107950</xdr:colOff>
                    <xdr:row>42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42" name="Check Box 175">
              <controlPr defaultSize="0" autoFill="0" autoLine="0" autoPict="0">
                <anchor moveWithCells="1">
                  <from>
                    <xdr:col>32</xdr:col>
                    <xdr:colOff>304800</xdr:colOff>
                    <xdr:row>47</xdr:row>
                    <xdr:rowOff>0</xdr:rowOff>
                  </from>
                  <to>
                    <xdr:col>36</xdr:col>
                    <xdr:colOff>101600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43" name="Check Box 177">
              <controlPr defaultSize="0" autoFill="0" autoLine="0" autoPict="0">
                <anchor moveWithCells="1">
                  <from>
                    <xdr:col>33</xdr:col>
                    <xdr:colOff>6350</xdr:colOff>
                    <xdr:row>49</xdr:row>
                    <xdr:rowOff>0</xdr:rowOff>
                  </from>
                  <to>
                    <xdr:col>36</xdr:col>
                    <xdr:colOff>114300</xdr:colOff>
                    <xdr:row>51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44" name="Check Box 181">
              <controlPr defaultSize="0" autoFill="0" autoLine="0" autoPict="0">
                <anchor moveWithCells="1">
                  <from>
                    <xdr:col>33</xdr:col>
                    <xdr:colOff>19050</xdr:colOff>
                    <xdr:row>51</xdr:row>
                    <xdr:rowOff>0</xdr:rowOff>
                  </from>
                  <to>
                    <xdr:col>36</xdr:col>
                    <xdr:colOff>120650</xdr:colOff>
                    <xdr:row>52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45" name="Check Box 183">
              <controlPr defaultSize="0" autoFill="0" autoLine="0" autoPict="0">
                <anchor moveWithCells="1">
                  <from>
                    <xdr:col>33</xdr:col>
                    <xdr:colOff>0</xdr:colOff>
                    <xdr:row>41</xdr:row>
                    <xdr:rowOff>171450</xdr:rowOff>
                  </from>
                  <to>
                    <xdr:col>36</xdr:col>
                    <xdr:colOff>101600</xdr:colOff>
                    <xdr:row>43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46" name="Check Box 185">
              <controlPr defaultSize="0" autoFill="0" autoLine="0" autoPict="0">
                <anchor moveWithCells="1">
                  <from>
                    <xdr:col>32</xdr:col>
                    <xdr:colOff>304800</xdr:colOff>
                    <xdr:row>43</xdr:row>
                    <xdr:rowOff>0</xdr:rowOff>
                  </from>
                  <to>
                    <xdr:col>36</xdr:col>
                    <xdr:colOff>101600</xdr:colOff>
                    <xdr:row>44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47" name="Check Box 187">
              <controlPr defaultSize="0" autoFill="0" autoLine="0" autoPict="0">
                <anchor moveWithCells="1">
                  <from>
                    <xdr:col>32</xdr:col>
                    <xdr:colOff>304800</xdr:colOff>
                    <xdr:row>44</xdr:row>
                    <xdr:rowOff>0</xdr:rowOff>
                  </from>
                  <to>
                    <xdr:col>36</xdr:col>
                    <xdr:colOff>101600</xdr:colOff>
                    <xdr:row>45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48" name="Check Box 189">
              <controlPr defaultSize="0" autoFill="0" autoLine="0" autoPict="0">
                <anchor moveWithCells="1">
                  <from>
                    <xdr:col>32</xdr:col>
                    <xdr:colOff>304800</xdr:colOff>
                    <xdr:row>45</xdr:row>
                    <xdr:rowOff>0</xdr:rowOff>
                  </from>
                  <to>
                    <xdr:col>36</xdr:col>
                    <xdr:colOff>101600</xdr:colOff>
                    <xdr:row>46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49" name="Check Box 191">
              <controlPr defaultSize="0" autoFill="0" autoLine="0" autoPict="0">
                <anchor moveWithCells="1">
                  <from>
                    <xdr:col>32</xdr:col>
                    <xdr:colOff>304800</xdr:colOff>
                    <xdr:row>46</xdr:row>
                    <xdr:rowOff>0</xdr:rowOff>
                  </from>
                  <to>
                    <xdr:col>36</xdr:col>
                    <xdr:colOff>101600</xdr:colOff>
                    <xdr:row>47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50" name="Check Box 195">
              <controlPr defaultSize="0" autoFill="0" autoLine="0" autoPict="0">
                <anchor moveWithCells="1">
                  <from>
                    <xdr:col>27</xdr:col>
                    <xdr:colOff>44450</xdr:colOff>
                    <xdr:row>35</xdr:row>
                    <xdr:rowOff>184150</xdr:rowOff>
                  </from>
                  <to>
                    <xdr:col>30</xdr:col>
                    <xdr:colOff>241300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51" name="Check Box 197">
              <controlPr defaultSize="0" autoFill="0" autoLine="0" autoPict="0">
                <anchor moveWithCells="1">
                  <from>
                    <xdr:col>33</xdr:col>
                    <xdr:colOff>0</xdr:colOff>
                    <xdr:row>36</xdr:row>
                    <xdr:rowOff>0</xdr:rowOff>
                  </from>
                  <to>
                    <xdr:col>36</xdr:col>
                    <xdr:colOff>101600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52" name="Check Box 215">
              <controlPr defaultSize="0" autoFill="0" autoLine="0" autoPict="0">
                <anchor moveWithCells="1">
                  <from>
                    <xdr:col>32</xdr:col>
                    <xdr:colOff>298450</xdr:colOff>
                    <xdr:row>33</xdr:row>
                    <xdr:rowOff>0</xdr:rowOff>
                  </from>
                  <to>
                    <xdr:col>36</xdr:col>
                    <xdr:colOff>95250</xdr:colOff>
                    <xdr:row>34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IV71"/>
  <sheetViews>
    <sheetView topLeftCell="A16" zoomScale="85" zoomScaleNormal="85" workbookViewId="0">
      <selection activeCell="S43" sqref="S43"/>
    </sheetView>
  </sheetViews>
  <sheetFormatPr defaultColWidth="0" defaultRowHeight="12.75" customHeight="1" zeroHeight="1" x14ac:dyDescent="0.35"/>
  <cols>
    <col min="1" max="1" width="2.90625" style="80" customWidth="1"/>
    <col min="2" max="2" width="1.6328125" style="80" customWidth="1"/>
    <col min="3" max="4" width="2.6328125" style="80" customWidth="1"/>
    <col min="5" max="5" width="4.08984375" style="80" customWidth="1"/>
    <col min="6" max="12" width="2.6328125" style="80" customWidth="1"/>
    <col min="13" max="13" width="3.36328125" style="80" customWidth="1"/>
    <col min="14" max="28" width="2.6328125" style="80" customWidth="1"/>
    <col min="29" max="29" width="2.90625" style="80" customWidth="1"/>
    <col min="30" max="30" width="3.6328125" style="80" customWidth="1"/>
    <col min="31" max="31" width="1.36328125" style="80" customWidth="1"/>
    <col min="32" max="39" width="2.6328125" style="80" customWidth="1"/>
    <col min="40" max="40" width="3.08984375" style="80" customWidth="1"/>
    <col min="41" max="41" width="2.54296875" style="80" customWidth="1"/>
    <col min="42" max="45" width="2.6328125" style="80" customWidth="1"/>
    <col min="46" max="46" width="4.54296875" style="80" customWidth="1"/>
    <col min="47" max="47" width="3.08984375" style="80" hidden="1" customWidth="1"/>
    <col min="48" max="48" width="1.6328125" style="80" customWidth="1"/>
    <col min="49" max="49" width="2.6328125" style="80" customWidth="1"/>
    <col min="50" max="16384" width="2.6328125" style="80" hidden="1"/>
  </cols>
  <sheetData>
    <row r="1" spans="2:60" ht="14.5" x14ac:dyDescent="0.35"/>
    <row r="2" spans="2:60" ht="11.25" customHeight="1" x14ac:dyDescent="0.35"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2"/>
    </row>
    <row r="3" spans="2:60" ht="92.25" customHeight="1" x14ac:dyDescent="0.35">
      <c r="B3" s="183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184"/>
    </row>
    <row r="4" spans="2:60" s="89" customFormat="1" ht="17.5" x14ac:dyDescent="0.35">
      <c r="B4" s="185"/>
      <c r="C4" s="387" t="s">
        <v>0</v>
      </c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7"/>
      <c r="AL4" s="387"/>
      <c r="AM4" s="387"/>
      <c r="AN4" s="387"/>
      <c r="AO4" s="387"/>
      <c r="AP4" s="387"/>
      <c r="AQ4" s="387"/>
      <c r="AR4" s="387"/>
      <c r="AS4" s="387"/>
      <c r="AT4" s="387"/>
      <c r="AU4" s="387"/>
      <c r="AV4" s="186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</row>
    <row r="5" spans="2:60" s="89" customFormat="1" ht="17.5" x14ac:dyDescent="0.35">
      <c r="B5" s="185"/>
      <c r="C5" s="387" t="s">
        <v>1</v>
      </c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387"/>
      <c r="AG5" s="387"/>
      <c r="AH5" s="387"/>
      <c r="AI5" s="387"/>
      <c r="AJ5" s="387"/>
      <c r="AK5" s="387"/>
      <c r="AL5" s="387"/>
      <c r="AM5" s="387"/>
      <c r="AN5" s="387"/>
      <c r="AO5" s="387"/>
      <c r="AP5" s="387"/>
      <c r="AQ5" s="387"/>
      <c r="AR5" s="387"/>
      <c r="AS5" s="387"/>
      <c r="AT5" s="387"/>
      <c r="AU5" s="387"/>
      <c r="AV5" s="186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</row>
    <row r="6" spans="2:60" s="89" customFormat="1" ht="15" x14ac:dyDescent="0.3">
      <c r="B6" s="185"/>
      <c r="C6" s="388" t="s">
        <v>2</v>
      </c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186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</row>
    <row r="7" spans="2:60" s="89" customFormat="1" ht="13" x14ac:dyDescent="0.3">
      <c r="B7" s="185"/>
      <c r="C7" s="389" t="s">
        <v>3</v>
      </c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186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</row>
    <row r="8" spans="2:60" s="89" customFormat="1" ht="13" x14ac:dyDescent="0.3">
      <c r="B8" s="185"/>
      <c r="C8" s="389" t="s">
        <v>4</v>
      </c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187"/>
    </row>
    <row r="9" spans="2:60" s="98" customFormat="1" ht="17.25" customHeight="1" x14ac:dyDescent="0.3">
      <c r="B9" s="188"/>
      <c r="C9" s="383" t="s">
        <v>317</v>
      </c>
      <c r="D9" s="383"/>
      <c r="E9" s="383"/>
      <c r="F9" s="382"/>
      <c r="G9" s="382"/>
      <c r="H9" s="382"/>
      <c r="I9" s="382"/>
      <c r="J9" s="382"/>
      <c r="K9" s="382"/>
      <c r="L9" s="382"/>
      <c r="M9" s="382"/>
      <c r="N9" s="189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1"/>
      <c r="AK9" s="191"/>
      <c r="AL9" s="96"/>
      <c r="AM9" s="96"/>
      <c r="AN9" s="96"/>
      <c r="AO9" s="395"/>
      <c r="AP9" s="395"/>
      <c r="AQ9" s="395"/>
      <c r="AR9" s="395"/>
      <c r="AS9" s="395"/>
      <c r="AT9" s="395"/>
      <c r="AU9" s="395"/>
      <c r="AV9" s="192"/>
    </row>
    <row r="10" spans="2:60" s="98" customFormat="1" ht="17.25" customHeight="1" x14ac:dyDescent="0.35">
      <c r="B10" s="188"/>
      <c r="C10" s="383" t="s">
        <v>318</v>
      </c>
      <c r="D10" s="383"/>
      <c r="E10" s="383"/>
      <c r="F10" s="383"/>
      <c r="G10" s="384"/>
      <c r="H10" s="384"/>
      <c r="I10" s="384"/>
      <c r="J10" s="384"/>
      <c r="K10" s="384"/>
      <c r="L10" s="384"/>
      <c r="M10" s="384"/>
      <c r="N10" s="189"/>
      <c r="O10" s="396" t="s">
        <v>319</v>
      </c>
      <c r="P10" s="396"/>
      <c r="Q10" s="396"/>
      <c r="R10" s="396"/>
      <c r="S10" s="396"/>
      <c r="T10" s="396"/>
      <c r="U10" s="396"/>
      <c r="V10" s="396"/>
      <c r="W10" s="396"/>
      <c r="X10" s="396"/>
      <c r="Y10" s="396"/>
      <c r="Z10" s="396"/>
      <c r="AA10" s="396"/>
      <c r="AB10" s="396"/>
      <c r="AC10" s="396"/>
      <c r="AD10" s="396"/>
      <c r="AE10" s="396"/>
      <c r="AF10" s="396"/>
      <c r="AG10" s="396"/>
      <c r="AH10" s="396"/>
      <c r="AI10" s="396"/>
      <c r="AJ10" s="96"/>
      <c r="AK10" s="193"/>
      <c r="AL10" s="193"/>
      <c r="AM10" s="194"/>
      <c r="AN10" s="193" t="s">
        <v>367</v>
      </c>
      <c r="AO10" s="397"/>
      <c r="AP10" s="397"/>
      <c r="AQ10" s="397"/>
      <c r="AR10" s="397"/>
      <c r="AS10" s="397"/>
      <c r="AT10" s="397"/>
      <c r="AU10" s="397"/>
      <c r="AV10" s="192"/>
    </row>
    <row r="11" spans="2:60" s="98" customFormat="1" ht="17.25" customHeight="1" x14ac:dyDescent="0.3">
      <c r="B11" s="188"/>
      <c r="C11" s="383"/>
      <c r="D11" s="383"/>
      <c r="E11" s="383"/>
      <c r="F11" s="390"/>
      <c r="G11" s="390"/>
      <c r="H11" s="390"/>
      <c r="I11" s="390"/>
      <c r="J11" s="390"/>
      <c r="K11" s="390"/>
      <c r="L11" s="390"/>
      <c r="M11" s="390"/>
      <c r="N11" s="189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89"/>
      <c r="Z11" s="190"/>
      <c r="AA11" s="190"/>
      <c r="AB11" s="190"/>
      <c r="AC11" s="190"/>
      <c r="AD11" s="190"/>
      <c r="AE11" s="190"/>
      <c r="AF11" s="190"/>
      <c r="AG11" s="190"/>
      <c r="AH11" s="189"/>
      <c r="AI11" s="190"/>
      <c r="AJ11" s="376" t="s">
        <v>7</v>
      </c>
      <c r="AK11" s="376"/>
      <c r="AL11" s="376"/>
      <c r="AM11" s="376"/>
      <c r="AN11" s="376"/>
      <c r="AO11" s="391"/>
      <c r="AP11" s="391"/>
      <c r="AQ11" s="391"/>
      <c r="AR11" s="391"/>
      <c r="AS11" s="391"/>
      <c r="AT11" s="391"/>
      <c r="AU11" s="391"/>
      <c r="AV11" s="192"/>
    </row>
    <row r="12" spans="2:60" s="104" customFormat="1" ht="17.25" customHeight="1" x14ac:dyDescent="0.3">
      <c r="B12" s="195"/>
      <c r="C12" s="398" t="s">
        <v>322</v>
      </c>
      <c r="D12" s="398"/>
      <c r="E12" s="398"/>
      <c r="F12" s="398"/>
      <c r="G12" s="398"/>
      <c r="H12" s="398"/>
      <c r="I12" s="398"/>
      <c r="J12" s="398"/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189"/>
      <c r="Z12" s="398" t="s">
        <v>8</v>
      </c>
      <c r="AA12" s="398"/>
      <c r="AB12" s="398"/>
      <c r="AC12" s="399"/>
      <c r="AD12" s="399"/>
      <c r="AE12" s="399"/>
      <c r="AF12" s="399"/>
      <c r="AG12" s="399"/>
      <c r="AH12" s="399"/>
      <c r="AI12" s="399"/>
      <c r="AJ12" s="399"/>
      <c r="AK12" s="196"/>
      <c r="AL12" s="376" t="s">
        <v>9</v>
      </c>
      <c r="AM12" s="376"/>
      <c r="AN12" s="376"/>
      <c r="AO12" s="400"/>
      <c r="AP12" s="400"/>
      <c r="AQ12" s="400"/>
      <c r="AR12" s="400"/>
      <c r="AS12" s="400"/>
      <c r="AT12" s="400"/>
      <c r="AU12" s="400"/>
      <c r="AV12" s="197"/>
    </row>
    <row r="13" spans="2:60" s="107" customFormat="1" ht="17.25" customHeight="1" x14ac:dyDescent="0.3">
      <c r="B13" s="198"/>
      <c r="C13" s="383" t="s">
        <v>5</v>
      </c>
      <c r="D13" s="383"/>
      <c r="E13" s="383"/>
      <c r="F13" s="383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199"/>
      <c r="Z13" s="383" t="s">
        <v>208</v>
      </c>
      <c r="AA13" s="383"/>
      <c r="AB13" s="383"/>
      <c r="AC13" s="383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200"/>
    </row>
    <row r="14" spans="2:60" s="107" customFormat="1" ht="17.149999999999999" customHeight="1" x14ac:dyDescent="0.3">
      <c r="B14" s="198"/>
      <c r="C14" s="383" t="s">
        <v>323</v>
      </c>
      <c r="D14" s="383"/>
      <c r="E14" s="383"/>
      <c r="F14" s="383"/>
      <c r="G14" s="384"/>
      <c r="H14" s="384"/>
      <c r="I14" s="384"/>
      <c r="J14" s="384"/>
      <c r="K14" s="384"/>
      <c r="L14" s="384"/>
      <c r="M14" s="201"/>
      <c r="N14" s="385" t="s">
        <v>324</v>
      </c>
      <c r="O14" s="385"/>
      <c r="P14" s="385"/>
      <c r="Q14" s="385"/>
      <c r="R14" s="384"/>
      <c r="S14" s="384"/>
      <c r="T14" s="384"/>
      <c r="U14" s="384"/>
      <c r="V14" s="384"/>
      <c r="W14" s="384"/>
      <c r="X14" s="384"/>
      <c r="Y14" s="202"/>
      <c r="Z14" s="202" t="s">
        <v>325</v>
      </c>
      <c r="AA14" s="202"/>
      <c r="AB14" s="202"/>
      <c r="AC14" s="202"/>
      <c r="AD14" s="202"/>
      <c r="AE14" s="384"/>
      <c r="AF14" s="384"/>
      <c r="AG14" s="384"/>
      <c r="AH14" s="384"/>
      <c r="AI14" s="384"/>
      <c r="AJ14" s="384"/>
      <c r="AK14" s="384"/>
      <c r="AL14" s="384"/>
      <c r="AM14" s="384"/>
      <c r="AN14" s="384"/>
      <c r="AO14" s="384"/>
      <c r="AP14" s="384"/>
      <c r="AQ14" s="384"/>
      <c r="AR14" s="384"/>
      <c r="AS14" s="384"/>
      <c r="AT14" s="384"/>
      <c r="AU14" s="384"/>
      <c r="AV14" s="200"/>
    </row>
    <row r="15" spans="2:60" s="107" customFormat="1" ht="17.149999999999999" customHeight="1" x14ac:dyDescent="0.3">
      <c r="B15" s="198"/>
      <c r="C15" s="355" t="s">
        <v>363</v>
      </c>
      <c r="D15" s="355"/>
      <c r="E15" s="355"/>
      <c r="F15" s="355"/>
      <c r="G15" s="355"/>
      <c r="H15" s="203"/>
      <c r="I15" s="401"/>
      <c r="J15" s="401"/>
      <c r="K15" s="401"/>
      <c r="L15" s="401"/>
      <c r="M15" s="401"/>
      <c r="N15" s="401"/>
      <c r="O15" s="401"/>
      <c r="P15" s="401"/>
      <c r="Q15" s="204"/>
      <c r="R15" s="402" t="s">
        <v>211</v>
      </c>
      <c r="S15" s="402"/>
      <c r="T15" s="402"/>
      <c r="U15" s="402"/>
      <c r="V15" s="402"/>
      <c r="W15" s="203"/>
      <c r="X15" s="401"/>
      <c r="Y15" s="401"/>
      <c r="Z15" s="401"/>
      <c r="AA15" s="401"/>
      <c r="AB15" s="401"/>
      <c r="AC15" s="401"/>
      <c r="AD15" s="401"/>
      <c r="AE15" s="401"/>
      <c r="AF15" s="205"/>
      <c r="AG15" s="403" t="s">
        <v>212</v>
      </c>
      <c r="AH15" s="403"/>
      <c r="AI15" s="403"/>
      <c r="AJ15" s="403"/>
      <c r="AK15" s="403"/>
      <c r="AL15" s="205"/>
      <c r="AM15" s="384"/>
      <c r="AN15" s="384"/>
      <c r="AO15" s="384"/>
      <c r="AP15" s="384"/>
      <c r="AQ15" s="384"/>
      <c r="AR15" s="384"/>
      <c r="AS15" s="384"/>
      <c r="AT15" s="384"/>
      <c r="AU15" s="384"/>
      <c r="AV15" s="200"/>
    </row>
    <row r="16" spans="2:60" s="107" customFormat="1" ht="17.149999999999999" customHeight="1" x14ac:dyDescent="0.3">
      <c r="B16" s="198"/>
      <c r="C16" s="199"/>
      <c r="D16" s="199"/>
      <c r="E16" s="199"/>
      <c r="F16" s="199"/>
      <c r="G16" s="203"/>
      <c r="H16" s="203"/>
      <c r="I16" s="203"/>
      <c r="J16" s="203"/>
      <c r="K16" s="203"/>
      <c r="L16" s="203"/>
      <c r="M16" s="189"/>
      <c r="N16" s="199"/>
      <c r="O16" s="199"/>
      <c r="P16" s="199"/>
      <c r="Q16" s="199"/>
      <c r="R16" s="203"/>
      <c r="S16" s="203"/>
      <c r="T16" s="203"/>
      <c r="U16" s="203"/>
      <c r="V16" s="203"/>
      <c r="W16" s="203"/>
      <c r="X16" s="203"/>
      <c r="Y16" s="189"/>
      <c r="Z16" s="199"/>
      <c r="AA16" s="199"/>
      <c r="AB16" s="199"/>
      <c r="AC16" s="199"/>
      <c r="AD16" s="199"/>
      <c r="AE16" s="199"/>
      <c r="AF16" s="199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6"/>
      <c r="AW16" s="114"/>
    </row>
    <row r="17" spans="2:256" s="107" customFormat="1" ht="13.5" customHeight="1" x14ac:dyDescent="0.3">
      <c r="B17" s="198"/>
      <c r="C17" s="404" t="s">
        <v>351</v>
      </c>
      <c r="D17" s="405"/>
      <c r="E17" s="405"/>
      <c r="F17" s="406"/>
      <c r="G17" s="356" t="s">
        <v>357</v>
      </c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8"/>
      <c r="AV17" s="206"/>
      <c r="AW17" s="118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  <c r="IR17" s="104"/>
      <c r="IS17" s="104"/>
      <c r="IT17" s="104"/>
      <c r="IU17" s="104"/>
      <c r="IV17" s="104"/>
    </row>
    <row r="18" spans="2:256" s="107" customFormat="1" ht="16.25" customHeight="1" x14ac:dyDescent="0.3">
      <c r="B18" s="198"/>
      <c r="C18" s="392" t="s">
        <v>369</v>
      </c>
      <c r="D18" s="393"/>
      <c r="E18" s="393"/>
      <c r="F18" s="394"/>
      <c r="G18" s="356">
        <v>1</v>
      </c>
      <c r="H18" s="357"/>
      <c r="I18" s="358"/>
      <c r="J18" s="356">
        <v>2</v>
      </c>
      <c r="K18" s="357"/>
      <c r="L18" s="358"/>
      <c r="M18" s="356">
        <v>3</v>
      </c>
      <c r="N18" s="357"/>
      <c r="O18" s="358"/>
      <c r="P18" s="356">
        <v>4</v>
      </c>
      <c r="Q18" s="357"/>
      <c r="R18" s="358"/>
      <c r="S18" s="356">
        <v>5</v>
      </c>
      <c r="T18" s="357"/>
      <c r="U18" s="358"/>
      <c r="V18" s="356">
        <v>6</v>
      </c>
      <c r="W18" s="357"/>
      <c r="X18" s="358"/>
      <c r="Y18" s="356">
        <v>7</v>
      </c>
      <c r="Z18" s="357"/>
      <c r="AA18" s="358"/>
      <c r="AB18" s="356">
        <v>8</v>
      </c>
      <c r="AC18" s="357"/>
      <c r="AD18" s="358"/>
      <c r="AE18" s="356">
        <v>9</v>
      </c>
      <c r="AF18" s="357"/>
      <c r="AG18" s="358"/>
      <c r="AH18" s="356">
        <v>10</v>
      </c>
      <c r="AI18" s="357"/>
      <c r="AJ18" s="358"/>
      <c r="AK18" s="356">
        <v>11</v>
      </c>
      <c r="AL18" s="357"/>
      <c r="AM18" s="358"/>
      <c r="AN18" s="356">
        <v>12</v>
      </c>
      <c r="AO18" s="357"/>
      <c r="AP18" s="358"/>
      <c r="AQ18" s="356" t="s">
        <v>356</v>
      </c>
      <c r="AR18" s="357"/>
      <c r="AS18" s="358"/>
      <c r="AT18" s="207" t="s">
        <v>368</v>
      </c>
      <c r="AU18" s="207"/>
      <c r="AV18" s="199"/>
      <c r="AW18" s="114"/>
    </row>
    <row r="19" spans="2:256" s="124" customFormat="1" ht="15.75" customHeight="1" x14ac:dyDescent="0.3">
      <c r="B19" s="208"/>
      <c r="C19" s="392" t="s">
        <v>352</v>
      </c>
      <c r="D19" s="393"/>
      <c r="E19" s="393"/>
      <c r="F19" s="394"/>
      <c r="G19" s="365"/>
      <c r="H19" s="366"/>
      <c r="I19" s="367"/>
      <c r="J19" s="365"/>
      <c r="K19" s="366"/>
      <c r="L19" s="367"/>
      <c r="M19" s="365"/>
      <c r="N19" s="366"/>
      <c r="O19" s="367"/>
      <c r="P19" s="365"/>
      <c r="Q19" s="366"/>
      <c r="R19" s="367"/>
      <c r="S19" s="365"/>
      <c r="T19" s="366"/>
      <c r="U19" s="367"/>
      <c r="V19" s="365"/>
      <c r="W19" s="366"/>
      <c r="X19" s="367"/>
      <c r="Y19" s="365"/>
      <c r="Z19" s="366"/>
      <c r="AA19" s="367"/>
      <c r="AB19" s="365"/>
      <c r="AC19" s="366"/>
      <c r="AD19" s="367"/>
      <c r="AE19" s="365"/>
      <c r="AF19" s="366"/>
      <c r="AG19" s="367"/>
      <c r="AH19" s="365"/>
      <c r="AI19" s="366"/>
      <c r="AJ19" s="367"/>
      <c r="AK19" s="365"/>
      <c r="AL19" s="366"/>
      <c r="AM19" s="367"/>
      <c r="AN19" s="365"/>
      <c r="AO19" s="366"/>
      <c r="AP19" s="367"/>
      <c r="AQ19" s="356" t="str">
        <f>IF(COUNT(G19:AP19)=10,AVERAGE(G19:AP19),"")</f>
        <v/>
      </c>
      <c r="AR19" s="357"/>
      <c r="AS19" s="358"/>
      <c r="AT19" s="209" t="e">
        <f>IF(ISBLANK(AQ19),"",AQ21-AQ19)</f>
        <v>#VALUE!</v>
      </c>
      <c r="AU19" s="210"/>
      <c r="AV19" s="211"/>
      <c r="AW19" s="114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  <c r="IR19" s="107"/>
      <c r="IS19" s="107"/>
      <c r="IT19" s="107"/>
      <c r="IU19" s="107"/>
      <c r="IV19" s="107"/>
    </row>
    <row r="20" spans="2:256" s="124" customFormat="1" ht="15.75" customHeight="1" x14ac:dyDescent="0.3">
      <c r="B20" s="208"/>
      <c r="C20" s="392" t="s">
        <v>370</v>
      </c>
      <c r="D20" s="393"/>
      <c r="E20" s="393"/>
      <c r="F20" s="394"/>
      <c r="G20" s="365"/>
      <c r="H20" s="366"/>
      <c r="I20" s="367"/>
      <c r="J20" s="365"/>
      <c r="K20" s="366"/>
      <c r="L20" s="367"/>
      <c r="M20" s="365"/>
      <c r="N20" s="366"/>
      <c r="O20" s="367"/>
      <c r="P20" s="365"/>
      <c r="Q20" s="366"/>
      <c r="R20" s="367"/>
      <c r="S20" s="365"/>
      <c r="T20" s="366"/>
      <c r="U20" s="367"/>
      <c r="V20" s="365"/>
      <c r="W20" s="366"/>
      <c r="X20" s="367"/>
      <c r="Y20" s="365"/>
      <c r="Z20" s="366"/>
      <c r="AA20" s="367"/>
      <c r="AB20" s="365"/>
      <c r="AC20" s="366"/>
      <c r="AD20" s="367"/>
      <c r="AE20" s="365"/>
      <c r="AF20" s="366"/>
      <c r="AG20" s="367"/>
      <c r="AH20" s="365"/>
      <c r="AI20" s="366"/>
      <c r="AJ20" s="367"/>
      <c r="AK20" s="365"/>
      <c r="AL20" s="366"/>
      <c r="AM20" s="367"/>
      <c r="AN20" s="365"/>
      <c r="AO20" s="366"/>
      <c r="AP20" s="367"/>
      <c r="AQ20" s="356" t="str">
        <f>IF(COUNT(G20:AP20)=10,AVERAGE(G20:AP20),"")</f>
        <v/>
      </c>
      <c r="AR20" s="357"/>
      <c r="AS20" s="358"/>
      <c r="AT20" s="209" t="e">
        <f>IF(ISBLANK(AQ20),"",AQ21-AQ20)</f>
        <v>#VALUE!</v>
      </c>
      <c r="AU20" s="210"/>
      <c r="AV20" s="212"/>
      <c r="AW20" s="114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  <c r="IU20" s="107"/>
      <c r="IV20" s="107"/>
    </row>
    <row r="21" spans="2:256" s="124" customFormat="1" ht="15.75" customHeight="1" x14ac:dyDescent="0.3">
      <c r="B21" s="208"/>
      <c r="C21" s="392" t="s">
        <v>354</v>
      </c>
      <c r="D21" s="393"/>
      <c r="E21" s="393"/>
      <c r="F21" s="394"/>
      <c r="G21" s="365"/>
      <c r="H21" s="366"/>
      <c r="I21" s="367"/>
      <c r="J21" s="365"/>
      <c r="K21" s="366"/>
      <c r="L21" s="367"/>
      <c r="M21" s="365"/>
      <c r="N21" s="366"/>
      <c r="O21" s="367"/>
      <c r="P21" s="365"/>
      <c r="Q21" s="366"/>
      <c r="R21" s="367"/>
      <c r="S21" s="365"/>
      <c r="T21" s="366"/>
      <c r="U21" s="367"/>
      <c r="V21" s="365"/>
      <c r="W21" s="366"/>
      <c r="X21" s="367"/>
      <c r="Y21" s="365"/>
      <c r="Z21" s="366"/>
      <c r="AA21" s="367"/>
      <c r="AB21" s="365"/>
      <c r="AC21" s="366"/>
      <c r="AD21" s="367"/>
      <c r="AE21" s="365"/>
      <c r="AF21" s="366"/>
      <c r="AG21" s="367"/>
      <c r="AH21" s="365"/>
      <c r="AI21" s="366"/>
      <c r="AJ21" s="367"/>
      <c r="AK21" s="365"/>
      <c r="AL21" s="366"/>
      <c r="AM21" s="367"/>
      <c r="AN21" s="365"/>
      <c r="AO21" s="366"/>
      <c r="AP21" s="367"/>
      <c r="AQ21" s="356" t="str">
        <f>IF(COUNT(G21:AP21)=10,AVERAGE(G21:AP21),"")</f>
        <v/>
      </c>
      <c r="AR21" s="357"/>
      <c r="AS21" s="358"/>
      <c r="AT21" s="207" t="s">
        <v>371</v>
      </c>
      <c r="AU21" s="210"/>
      <c r="AV21" s="213"/>
      <c r="AW21" s="118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</row>
    <row r="22" spans="2:256" s="124" customFormat="1" ht="4.5" customHeight="1" x14ac:dyDescent="0.3">
      <c r="B22" s="208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213"/>
      <c r="AW22" s="114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  <c r="IR22" s="107"/>
      <c r="IS22" s="107"/>
      <c r="IT22" s="107"/>
      <c r="IU22" s="107"/>
      <c r="IV22" s="107"/>
    </row>
    <row r="23" spans="2:256" s="124" customFormat="1" ht="11.25" customHeight="1" x14ac:dyDescent="0.3">
      <c r="B23" s="208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213"/>
      <c r="AW23" s="114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  <c r="IR23" s="107"/>
      <c r="IS23" s="107"/>
      <c r="IT23" s="107"/>
      <c r="IU23" s="107"/>
      <c r="IV23" s="107"/>
    </row>
    <row r="24" spans="2:256" s="131" customFormat="1" ht="15.9" customHeight="1" x14ac:dyDescent="0.3">
      <c r="B24" s="214"/>
      <c r="C24" s="363" t="s">
        <v>358</v>
      </c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211"/>
      <c r="AW24" s="114"/>
    </row>
    <row r="25" spans="2:256" s="135" customFormat="1" ht="3.75" customHeight="1" x14ac:dyDescent="0.3">
      <c r="B25" s="215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216"/>
    </row>
    <row r="26" spans="2:256" s="138" customFormat="1" ht="18" customHeight="1" x14ac:dyDescent="0.3">
      <c r="B26" s="217"/>
      <c r="C26" s="356" t="s">
        <v>355</v>
      </c>
      <c r="D26" s="357"/>
      <c r="E26" s="357"/>
      <c r="F26" s="357"/>
      <c r="G26" s="358"/>
      <c r="H26" s="364">
        <v>1</v>
      </c>
      <c r="I26" s="364"/>
      <c r="J26" s="364"/>
      <c r="K26" s="364">
        <v>2</v>
      </c>
      <c r="L26" s="364"/>
      <c r="M26" s="364"/>
      <c r="N26" s="364">
        <v>3</v>
      </c>
      <c r="O26" s="364"/>
      <c r="P26" s="364"/>
      <c r="Q26" s="364">
        <v>4</v>
      </c>
      <c r="R26" s="364"/>
      <c r="S26" s="364"/>
      <c r="T26" s="364">
        <v>5</v>
      </c>
      <c r="U26" s="364"/>
      <c r="V26" s="364"/>
      <c r="W26" s="364">
        <v>6</v>
      </c>
      <c r="X26" s="364"/>
      <c r="Y26" s="364"/>
      <c r="Z26" s="364">
        <v>7</v>
      </c>
      <c r="AA26" s="364"/>
      <c r="AB26" s="364"/>
      <c r="AC26" s="364">
        <v>8</v>
      </c>
      <c r="AD26" s="364"/>
      <c r="AE26" s="364"/>
      <c r="AF26" s="364">
        <v>9</v>
      </c>
      <c r="AG26" s="364"/>
      <c r="AH26" s="364"/>
      <c r="AI26" s="364">
        <v>10</v>
      </c>
      <c r="AJ26" s="364"/>
      <c r="AK26" s="364"/>
      <c r="AL26" s="364">
        <v>11</v>
      </c>
      <c r="AM26" s="364"/>
      <c r="AN26" s="364"/>
      <c r="AO26" s="364">
        <v>12</v>
      </c>
      <c r="AP26" s="364"/>
      <c r="AQ26" s="364"/>
      <c r="AR26" s="364">
        <v>13</v>
      </c>
      <c r="AS26" s="364"/>
      <c r="AT26" s="364"/>
      <c r="AU26" s="189"/>
      <c r="AV26" s="218"/>
    </row>
    <row r="27" spans="2:256" s="131" customFormat="1" ht="18" customHeight="1" x14ac:dyDescent="0.3">
      <c r="B27" s="214"/>
      <c r="C27" s="356" t="s">
        <v>236</v>
      </c>
      <c r="D27" s="357"/>
      <c r="E27" s="357"/>
      <c r="F27" s="357"/>
      <c r="G27" s="358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381"/>
      <c r="Y27" s="381"/>
      <c r="Z27" s="381"/>
      <c r="AA27" s="381"/>
      <c r="AB27" s="381"/>
      <c r="AC27" s="381"/>
      <c r="AD27" s="381"/>
      <c r="AE27" s="381"/>
      <c r="AF27" s="381"/>
      <c r="AG27" s="381"/>
      <c r="AH27" s="381"/>
      <c r="AI27" s="381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  <c r="AT27" s="381"/>
      <c r="AU27" s="189"/>
      <c r="AV27" s="219"/>
      <c r="AW27" s="138"/>
    </row>
    <row r="28" spans="2:256" s="131" customFormat="1" ht="18" customHeight="1" thickBot="1" x14ac:dyDescent="0.35">
      <c r="B28" s="214"/>
      <c r="C28" s="347" t="s">
        <v>359</v>
      </c>
      <c r="D28" s="348"/>
      <c r="E28" s="348"/>
      <c r="F28" s="348"/>
      <c r="G28" s="349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8"/>
      <c r="AJ28" s="368"/>
      <c r="AK28" s="368"/>
      <c r="AL28" s="368"/>
      <c r="AM28" s="368"/>
      <c r="AN28" s="368"/>
      <c r="AO28" s="368"/>
      <c r="AP28" s="368"/>
      <c r="AQ28" s="368"/>
      <c r="AR28" s="368"/>
      <c r="AS28" s="368"/>
      <c r="AT28" s="368"/>
      <c r="AU28" s="189"/>
      <c r="AV28" s="219"/>
      <c r="AW28" s="138"/>
    </row>
    <row r="29" spans="2:256" s="131" customFormat="1" ht="18" customHeight="1" thickBot="1" x14ac:dyDescent="0.35">
      <c r="B29" s="214"/>
      <c r="C29" s="359" t="s">
        <v>352</v>
      </c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1"/>
      <c r="AU29" s="189"/>
      <c r="AV29" s="219"/>
      <c r="AW29" s="138"/>
    </row>
    <row r="30" spans="2:256" s="135" customFormat="1" ht="18" customHeight="1" x14ac:dyDescent="0.3">
      <c r="B30" s="215"/>
      <c r="C30" s="370" t="s">
        <v>357</v>
      </c>
      <c r="D30" s="371"/>
      <c r="E30" s="371"/>
      <c r="F30" s="371"/>
      <c r="G30" s="372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69"/>
      <c r="AL30" s="369"/>
      <c r="AM30" s="369"/>
      <c r="AN30" s="369"/>
      <c r="AO30" s="369"/>
      <c r="AP30" s="369"/>
      <c r="AQ30" s="369"/>
      <c r="AR30" s="369"/>
      <c r="AS30" s="369"/>
      <c r="AT30" s="369"/>
      <c r="AU30" s="189"/>
      <c r="AV30" s="216"/>
    </row>
    <row r="31" spans="2:256" s="135" customFormat="1" ht="18" customHeight="1" x14ac:dyDescent="0.3">
      <c r="B31" s="215"/>
      <c r="C31" s="351" t="s">
        <v>364</v>
      </c>
      <c r="D31" s="352"/>
      <c r="E31" s="352"/>
      <c r="F31" s="352"/>
      <c r="G31" s="353"/>
      <c r="H31" s="354"/>
      <c r="I31" s="354"/>
      <c r="J31" s="354"/>
      <c r="K31" s="525"/>
      <c r="L31" s="526"/>
      <c r="M31" s="527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189"/>
      <c r="AV31" s="216"/>
    </row>
    <row r="32" spans="2:256" s="135" customFormat="1" ht="18" customHeight="1" x14ac:dyDescent="0.3">
      <c r="B32" s="215"/>
      <c r="C32" s="356" t="s">
        <v>337</v>
      </c>
      <c r="D32" s="357"/>
      <c r="E32" s="357"/>
      <c r="F32" s="357"/>
      <c r="G32" s="358"/>
      <c r="H32" s="346" t="str">
        <f>IF(ISBLANK(H31),"",IF(H31="corrected",H30/($I$15*62.4),((H30+$AT$19)/($I$15*62.4))))</f>
        <v/>
      </c>
      <c r="I32" s="346"/>
      <c r="J32" s="346"/>
      <c r="K32" s="346" t="str">
        <f>IF(ISBLANK(K31),"",IF(K31="corrected",K30/($I$15*62.4),((K30+$AT$19)/($I$15*62.4))))</f>
        <v/>
      </c>
      <c r="L32" s="346"/>
      <c r="M32" s="346"/>
      <c r="N32" s="346" t="str">
        <f>IF(ISBLANK(N31),"",IF(N31="corrected",N30/($I$15*62.4),((N30+$AT$19)/($I$15*62.4))))</f>
        <v/>
      </c>
      <c r="O32" s="346"/>
      <c r="P32" s="346"/>
      <c r="Q32" s="346" t="str">
        <f>IF(ISBLANK(Q31),"",IF(Q31="corrected",Q30/($I$15*62.4),((Q30+$AT$19)/($I$15*62.4))))</f>
        <v/>
      </c>
      <c r="R32" s="346"/>
      <c r="S32" s="346"/>
      <c r="T32" s="346" t="str">
        <f>IF(ISBLANK(T31),"",IF(T31="corrected",T30/($I$15*62.4),((T30+$AT$19)/($I$15*62.4))))</f>
        <v/>
      </c>
      <c r="U32" s="346"/>
      <c r="V32" s="346"/>
      <c r="W32" s="346" t="str">
        <f>IF(ISBLANK(W31),"",IF(W31="corrected",W30/($I$15*62.4),((W30+$AT$19)/($I$15*62.4))))</f>
        <v/>
      </c>
      <c r="X32" s="346"/>
      <c r="Y32" s="346"/>
      <c r="Z32" s="346" t="str">
        <f>IF(ISBLANK(Z31),"",IF(Z31="corrected",Z30/($I$15*62.4),((Z30+$AT$19)/($I$15*62.4))))</f>
        <v/>
      </c>
      <c r="AA32" s="346"/>
      <c r="AB32" s="346"/>
      <c r="AC32" s="346" t="str">
        <f>IF(ISBLANK(AC31),"",IF(AC31="corrected",AC30/($I$15*62.4),((AC30+$AT$19)/($I$15*62.4))))</f>
        <v/>
      </c>
      <c r="AD32" s="346"/>
      <c r="AE32" s="346"/>
      <c r="AF32" s="346" t="str">
        <f>IF(ISBLANK(AF31),"",IF(AF31="corrected",AF30/($I$15*62.4),((AF30+$AT$19)/($I$15*62.4))))</f>
        <v/>
      </c>
      <c r="AG32" s="346"/>
      <c r="AH32" s="346"/>
      <c r="AI32" s="346" t="str">
        <f>IF(ISBLANK(AI31),"",IF(AI31="corrected",AI30/($I$15*62.4),((AI30+$AT$19)/($I$15*62.4))))</f>
        <v/>
      </c>
      <c r="AJ32" s="346"/>
      <c r="AK32" s="346"/>
      <c r="AL32" s="346" t="str">
        <f>IF(ISBLANK(AL31),"",IF(AL31="corrected",AL30/($I$15*62.4),((AL30+$AT$19)/($I$15*62.4))))</f>
        <v/>
      </c>
      <c r="AM32" s="346"/>
      <c r="AN32" s="346"/>
      <c r="AO32" s="346" t="str">
        <f>IF(ISBLANK(AO31),"",IF(AO31="corrected",AO30/($I$15*62.4),((AO30+$AT$19)/($I$15*62.4))))</f>
        <v/>
      </c>
      <c r="AP32" s="346"/>
      <c r="AQ32" s="346"/>
      <c r="AR32" s="346" t="str">
        <f>IF(ISBLANK(AR31),"",IF(AR31="corrected",AR30/($I$15*62.4),((AR30+$AT$19)/($I$15*62.4))))</f>
        <v/>
      </c>
      <c r="AS32" s="346"/>
      <c r="AT32" s="346"/>
      <c r="AU32" s="189"/>
      <c r="AV32" s="216"/>
    </row>
    <row r="33" spans="2:48" s="131" customFormat="1" ht="8" customHeight="1" thickBot="1" x14ac:dyDescent="0.35">
      <c r="B33" s="214"/>
      <c r="C33" s="347"/>
      <c r="D33" s="348"/>
      <c r="E33" s="348"/>
      <c r="F33" s="348"/>
      <c r="G33" s="349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345"/>
      <c r="AU33" s="189"/>
      <c r="AV33" s="219"/>
    </row>
    <row r="34" spans="2:48" s="131" customFormat="1" ht="18.649999999999999" customHeight="1" thickBot="1" x14ac:dyDescent="0.35">
      <c r="B34" s="214"/>
      <c r="C34" s="359" t="s">
        <v>353</v>
      </c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1"/>
      <c r="AU34" s="189"/>
      <c r="AV34" s="219"/>
    </row>
    <row r="35" spans="2:48" s="131" customFormat="1" ht="18" customHeight="1" x14ac:dyDescent="0.3">
      <c r="B35" s="214"/>
      <c r="C35" s="370" t="s">
        <v>357</v>
      </c>
      <c r="D35" s="371"/>
      <c r="E35" s="371"/>
      <c r="F35" s="371"/>
      <c r="G35" s="372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69"/>
      <c r="AO35" s="369"/>
      <c r="AP35" s="369"/>
      <c r="AQ35" s="369"/>
      <c r="AR35" s="369"/>
      <c r="AS35" s="369"/>
      <c r="AT35" s="369"/>
      <c r="AU35" s="189"/>
      <c r="AV35" s="219"/>
    </row>
    <row r="36" spans="2:48" s="135" customFormat="1" ht="18" customHeight="1" x14ac:dyDescent="0.3">
      <c r="B36" s="215"/>
      <c r="C36" s="351" t="s">
        <v>364</v>
      </c>
      <c r="D36" s="352"/>
      <c r="E36" s="352"/>
      <c r="F36" s="352"/>
      <c r="G36" s="353"/>
      <c r="H36" s="354"/>
      <c r="I36" s="354"/>
      <c r="J36" s="354"/>
      <c r="K36" s="525"/>
      <c r="L36" s="526"/>
      <c r="M36" s="527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354"/>
      <c r="AU36" s="189"/>
      <c r="AV36" s="216"/>
    </row>
    <row r="37" spans="2:48" s="135" customFormat="1" ht="18" customHeight="1" x14ac:dyDescent="0.3">
      <c r="B37" s="215"/>
      <c r="C37" s="356" t="s">
        <v>337</v>
      </c>
      <c r="D37" s="357"/>
      <c r="E37" s="357"/>
      <c r="F37" s="357"/>
      <c r="G37" s="358"/>
      <c r="H37" s="346" t="str">
        <f>IF(ISBLANK(H36),"",IF(H36="corrected",H35/($I$15*62.4),((H35+$AT$20)/($I$15*62.4))))</f>
        <v/>
      </c>
      <c r="I37" s="346"/>
      <c r="J37" s="346"/>
      <c r="K37" s="346" t="str">
        <f>IF(ISBLANK(K36),"",IF(K36="corrected",K35/($I$15*62.4),((K35+$AT$20)/($I$15*62.4))))</f>
        <v/>
      </c>
      <c r="L37" s="346"/>
      <c r="M37" s="346"/>
      <c r="N37" s="346" t="str">
        <f>IF(ISBLANK(N36),"",IF(N36="corrected",N35/($I$15*62.4),((N35+$AT$20)/($I$15*62.4))))</f>
        <v/>
      </c>
      <c r="O37" s="346"/>
      <c r="P37" s="346"/>
      <c r="Q37" s="346" t="str">
        <f>IF(ISBLANK(Q36),"",IF(Q36="corrected",Q35/($I$15*62.4),((Q35+$AT$20)/($I$15*62.4))))</f>
        <v/>
      </c>
      <c r="R37" s="346"/>
      <c r="S37" s="346"/>
      <c r="T37" s="346" t="str">
        <f>IF(ISBLANK(T36),"",IF(T36="corrected",T35/($I$15*62.4),((T35+$AT$20)/($I$15*62.4))))</f>
        <v/>
      </c>
      <c r="U37" s="346"/>
      <c r="V37" s="346"/>
      <c r="W37" s="346" t="str">
        <f>IF(ISBLANK(W36),"",IF(W36="corrected",W35/($I$15*62.4),((W35+$AT$20)/($I$15*62.4))))</f>
        <v/>
      </c>
      <c r="X37" s="346"/>
      <c r="Y37" s="346"/>
      <c r="Z37" s="346" t="str">
        <f>IF(ISBLANK(Z36),"",IF(Z36="corrected",Z35/($I$15*62.4),((Z35+$AT$20)/($I$15*62.4))))</f>
        <v/>
      </c>
      <c r="AA37" s="346"/>
      <c r="AB37" s="346"/>
      <c r="AC37" s="346" t="str">
        <f>IF(ISBLANK(AC36),"",IF(AC36="corrected",AC35/($I$15*62.4),((AC35+$AT$20)/($I$15*62.4))))</f>
        <v/>
      </c>
      <c r="AD37" s="346"/>
      <c r="AE37" s="346"/>
      <c r="AF37" s="346" t="str">
        <f>IF(ISBLANK(AF36),"",IF(AF36="corrected",AF35/($I$15*62.4),((AF35+$AT$20)/($I$15*62.4))))</f>
        <v/>
      </c>
      <c r="AG37" s="346"/>
      <c r="AH37" s="346"/>
      <c r="AI37" s="346" t="str">
        <f>IF(ISBLANK(AI36),"",IF(AI36="corrected",AI35/($I$15*62.4),((AI35+$AT$20)/($I$15*62.4))))</f>
        <v/>
      </c>
      <c r="AJ37" s="346"/>
      <c r="AK37" s="346"/>
      <c r="AL37" s="346" t="str">
        <f>IF(ISBLANK(AL36),"",IF(AL36="corrected",AL35/($I$15*62.4),((AL35+$AT$20)/($I$15*62.4))))</f>
        <v/>
      </c>
      <c r="AM37" s="346"/>
      <c r="AN37" s="346"/>
      <c r="AO37" s="346" t="str">
        <f>IF(ISBLANK(AO36),"",IF(AO36="corrected",AO35/($I$15*62.4),((AO35+$AT$20)/($I$15*62.4))))</f>
        <v/>
      </c>
      <c r="AP37" s="346"/>
      <c r="AQ37" s="346"/>
      <c r="AR37" s="346" t="str">
        <f>IF(ISBLANK(AR36),"",IF(AR36="corrected",AR35/($I$15*62.4),((AR35+$AT$20)/($I$15*62.4))))</f>
        <v/>
      </c>
      <c r="AS37" s="346"/>
      <c r="AT37" s="346"/>
      <c r="AU37" s="189"/>
      <c r="AV37" s="216"/>
    </row>
    <row r="38" spans="2:48" s="135" customFormat="1" ht="18" customHeight="1" x14ac:dyDescent="0.3">
      <c r="B38" s="21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/>
      <c r="AP38" s="355"/>
      <c r="AQ38" s="355"/>
      <c r="AR38" s="355"/>
      <c r="AS38" s="355"/>
      <c r="AT38" s="355"/>
      <c r="AU38" s="189"/>
      <c r="AV38" s="216"/>
    </row>
    <row r="39" spans="2:48" s="131" customFormat="1" ht="18" customHeight="1" x14ac:dyDescent="0.3">
      <c r="B39" s="130"/>
      <c r="C39" s="373" t="s">
        <v>360</v>
      </c>
      <c r="D39" s="374"/>
      <c r="E39" s="374"/>
      <c r="F39" s="374"/>
      <c r="G39" s="375"/>
      <c r="H39" s="362" t="str">
        <f>IF(ISBLANK(H30),"",ABS(H37-H32))</f>
        <v/>
      </c>
      <c r="I39" s="362"/>
      <c r="J39" s="362"/>
      <c r="K39" s="362" t="str">
        <f>IF(ISBLANK(K30),"",ABS(K37-K32))</f>
        <v/>
      </c>
      <c r="L39" s="362"/>
      <c r="M39" s="362"/>
      <c r="N39" s="362" t="str">
        <f>IF(ISBLANK(N30),"",ABS(N37-N32))</f>
        <v/>
      </c>
      <c r="O39" s="362"/>
      <c r="P39" s="362"/>
      <c r="Q39" s="362" t="str">
        <f>IF(ISBLANK(Q30),"",ABS(Q37-Q32))</f>
        <v/>
      </c>
      <c r="R39" s="362"/>
      <c r="S39" s="362"/>
      <c r="T39" s="362" t="str">
        <f>IF(ISBLANK(T30),"",ABS(T37-T32))</f>
        <v/>
      </c>
      <c r="U39" s="362"/>
      <c r="V39" s="362"/>
      <c r="W39" s="362" t="str">
        <f>IF(ISBLANK(W30),"",ABS(W37-W32))</f>
        <v/>
      </c>
      <c r="X39" s="362"/>
      <c r="Y39" s="362"/>
      <c r="Z39" s="362" t="str">
        <f>IF(ISBLANK(Z30),"",ABS(Z37-Z32))</f>
        <v/>
      </c>
      <c r="AA39" s="362"/>
      <c r="AB39" s="362"/>
      <c r="AC39" s="362" t="str">
        <f>IF(ISBLANK(AC30),"",ABS(AC37-AC32))</f>
        <v/>
      </c>
      <c r="AD39" s="362"/>
      <c r="AE39" s="362"/>
      <c r="AF39" s="362" t="str">
        <f>IF(ISBLANK(AF30),"",ABS(AF37-AF32))</f>
        <v/>
      </c>
      <c r="AG39" s="362"/>
      <c r="AH39" s="362"/>
      <c r="AI39" s="362" t="str">
        <f>IF(ISBLANK(AI30),"",ABS(AI37-AI32))</f>
        <v/>
      </c>
      <c r="AJ39" s="362"/>
      <c r="AK39" s="362"/>
      <c r="AL39" s="362" t="str">
        <f>IF(ISBLANK(AL30),"",ABS(AL37-AL32))</f>
        <v/>
      </c>
      <c r="AM39" s="362"/>
      <c r="AN39" s="362"/>
      <c r="AO39" s="362" t="str">
        <f>IF(ISBLANK(AO30),"",ABS(AO37-AO32))</f>
        <v/>
      </c>
      <c r="AP39" s="362"/>
      <c r="AQ39" s="362"/>
      <c r="AR39" s="362" t="str">
        <f>IF(ISBLANK(AR30),"",ABS(AR37-AR32))</f>
        <v/>
      </c>
      <c r="AS39" s="362"/>
      <c r="AT39" s="362"/>
      <c r="AU39" s="93"/>
      <c r="AV39" s="139"/>
    </row>
    <row r="40" spans="2:48" s="131" customFormat="1" ht="18" customHeight="1" x14ac:dyDescent="0.3">
      <c r="B40" s="214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355"/>
      <c r="AS40" s="355"/>
      <c r="AT40" s="355"/>
      <c r="AU40" s="93"/>
      <c r="AV40" s="139"/>
    </row>
    <row r="41" spans="2:48" s="135" customFormat="1" ht="18" customHeight="1" x14ac:dyDescent="0.3">
      <c r="B41" s="215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93"/>
      <c r="AV41" s="134"/>
    </row>
    <row r="42" spans="2:48" s="135" customFormat="1" ht="18" customHeight="1" x14ac:dyDescent="0.3">
      <c r="B42" s="215"/>
      <c r="C42" s="350" t="s">
        <v>256</v>
      </c>
      <c r="D42" s="350"/>
      <c r="E42" s="350"/>
      <c r="F42" s="350"/>
      <c r="G42" s="350"/>
      <c r="H42" s="189"/>
      <c r="I42" s="189" t="s">
        <v>361</v>
      </c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216"/>
    </row>
    <row r="43" spans="2:48" s="135" customFormat="1" ht="18" customHeight="1" x14ac:dyDescent="0.3">
      <c r="B43" s="215"/>
      <c r="C43" s="412"/>
      <c r="D43" s="412"/>
      <c r="E43" s="412"/>
      <c r="F43" s="412"/>
      <c r="G43" s="412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216"/>
    </row>
    <row r="44" spans="2:48" s="135" customFormat="1" ht="18" customHeight="1" x14ac:dyDescent="0.3">
      <c r="B44" s="215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216"/>
    </row>
    <row r="45" spans="2:48" s="144" customFormat="1" ht="5.25" customHeight="1" thickBot="1" x14ac:dyDescent="0.3">
      <c r="B45" s="220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4"/>
    </row>
    <row r="46" spans="2:48" s="144" customFormat="1" ht="5.25" customHeight="1" thickTop="1" x14ac:dyDescent="0.25">
      <c r="B46" s="220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4"/>
    </row>
    <row r="47" spans="2:48" s="149" customFormat="1" ht="14.25" customHeight="1" x14ac:dyDescent="0.25">
      <c r="B47" s="221"/>
      <c r="C47" s="378" t="s">
        <v>343</v>
      </c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  <c r="T47" s="378"/>
      <c r="U47" s="378"/>
      <c r="V47" s="378"/>
      <c r="W47" s="378"/>
      <c r="X47" s="378"/>
      <c r="Y47" s="378"/>
      <c r="Z47" s="378"/>
      <c r="AA47" s="378"/>
      <c r="AB47" s="378"/>
      <c r="AC47" s="378"/>
      <c r="AD47" s="378"/>
      <c r="AE47" s="378"/>
      <c r="AF47" s="378"/>
      <c r="AG47" s="378"/>
      <c r="AH47" s="378"/>
      <c r="AI47" s="378"/>
      <c r="AJ47" s="378"/>
      <c r="AK47" s="378"/>
      <c r="AL47" s="378"/>
      <c r="AM47" s="378"/>
      <c r="AN47" s="378"/>
      <c r="AO47" s="378"/>
      <c r="AP47" s="378"/>
      <c r="AQ47" s="378"/>
      <c r="AR47" s="378"/>
      <c r="AS47" s="378"/>
      <c r="AT47" s="378"/>
      <c r="AU47" s="378"/>
      <c r="AV47" s="227"/>
    </row>
    <row r="48" spans="2:48" s="149" customFormat="1" ht="14.25" customHeight="1" x14ac:dyDescent="0.25">
      <c r="B48" s="221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378"/>
      <c r="AU48" s="378"/>
      <c r="AV48" s="227"/>
    </row>
    <row r="49" spans="2:48" s="149" customFormat="1" ht="14.25" customHeight="1" x14ac:dyDescent="0.25">
      <c r="B49" s="221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  <c r="AN49" s="378"/>
      <c r="AO49" s="378"/>
      <c r="AP49" s="378"/>
      <c r="AQ49" s="378"/>
      <c r="AR49" s="378"/>
      <c r="AS49" s="378"/>
      <c r="AT49" s="378"/>
      <c r="AU49" s="378"/>
      <c r="AV49" s="227"/>
    </row>
    <row r="50" spans="2:48" s="149" customFormat="1" ht="3" customHeight="1" x14ac:dyDescent="0.25">
      <c r="B50" s="221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27"/>
    </row>
    <row r="51" spans="2:48" s="149" customFormat="1" ht="15.75" customHeight="1" x14ac:dyDescent="0.25">
      <c r="B51" s="221"/>
      <c r="C51" s="211"/>
      <c r="D51" s="228"/>
      <c r="E51" s="228"/>
      <c r="F51" s="228"/>
      <c r="G51" s="228"/>
      <c r="H51" s="231"/>
      <c r="I51" s="231"/>
      <c r="J51" s="231"/>
      <c r="K51" s="231"/>
      <c r="L51" s="231"/>
      <c r="M51" s="231"/>
      <c r="N51" s="231"/>
      <c r="O51" s="231"/>
      <c r="P51" s="231"/>
      <c r="Q51" s="232"/>
      <c r="R51" s="232"/>
      <c r="S51" s="232"/>
      <c r="T51" s="232"/>
      <c r="U51" s="232"/>
      <c r="V51" s="233"/>
      <c r="W51" s="233"/>
      <c r="X51" s="233"/>
      <c r="Y51" s="233"/>
      <c r="Z51" s="229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27"/>
    </row>
    <row r="52" spans="2:48" s="149" customFormat="1" ht="3" customHeight="1" x14ac:dyDescent="0.25">
      <c r="B52" s="221"/>
      <c r="C52" s="228"/>
      <c r="D52" s="228"/>
      <c r="E52" s="228"/>
      <c r="F52" s="228"/>
      <c r="G52" s="228"/>
      <c r="H52" s="231"/>
      <c r="I52" s="231"/>
      <c r="J52" s="231"/>
      <c r="K52" s="231"/>
      <c r="L52" s="231"/>
      <c r="M52" s="231"/>
      <c r="N52" s="231"/>
      <c r="O52" s="231"/>
      <c r="P52" s="231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27"/>
    </row>
    <row r="53" spans="2:48" s="149" customFormat="1" ht="15.75" customHeight="1" x14ac:dyDescent="0.25">
      <c r="B53" s="221"/>
      <c r="C53" s="228"/>
      <c r="D53" s="228"/>
      <c r="E53" s="228"/>
      <c r="F53" s="228"/>
      <c r="G53" s="228"/>
      <c r="H53" s="231"/>
      <c r="I53" s="231"/>
      <c r="J53" s="231"/>
      <c r="K53" s="231"/>
      <c r="L53" s="231"/>
      <c r="M53" s="231"/>
      <c r="N53" s="231"/>
      <c r="O53" s="231"/>
      <c r="P53" s="231"/>
      <c r="Q53" s="379"/>
      <c r="R53" s="379"/>
      <c r="S53" s="379"/>
      <c r="T53" s="379"/>
      <c r="U53" s="379"/>
      <c r="V53" s="379"/>
      <c r="W53" s="379"/>
      <c r="X53" s="379"/>
      <c r="Y53" s="379"/>
      <c r="Z53" s="379"/>
      <c r="AA53" s="230"/>
      <c r="AB53" s="230"/>
      <c r="AC53" s="230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27"/>
    </row>
    <row r="54" spans="2:48" s="149" customFormat="1" ht="15.75" customHeight="1" x14ac:dyDescent="0.3">
      <c r="B54" s="221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380"/>
      <c r="R54" s="380"/>
      <c r="S54" s="380"/>
      <c r="T54" s="380"/>
      <c r="U54" s="380"/>
      <c r="V54" s="380"/>
      <c r="W54" s="380"/>
      <c r="X54" s="380"/>
      <c r="Y54" s="380"/>
      <c r="Z54" s="380"/>
      <c r="AA54" s="230"/>
      <c r="AB54" s="230"/>
      <c r="AC54" s="355" t="s">
        <v>362</v>
      </c>
      <c r="AD54" s="355"/>
      <c r="AE54" s="355"/>
      <c r="AF54" s="355"/>
      <c r="AG54" s="355"/>
      <c r="AH54" s="377"/>
      <c r="AI54" s="377"/>
      <c r="AJ54" s="377"/>
      <c r="AK54" s="377"/>
      <c r="AL54" s="377"/>
      <c r="AM54" s="377"/>
      <c r="AN54" s="377"/>
      <c r="AO54" s="377"/>
      <c r="AP54" s="377"/>
      <c r="AQ54" s="377"/>
      <c r="AR54" s="377"/>
      <c r="AS54" s="377"/>
      <c r="AT54" s="377"/>
      <c r="AU54" s="377"/>
      <c r="AV54" s="227"/>
    </row>
    <row r="55" spans="2:48" s="155" customFormat="1" ht="15.75" customHeight="1" x14ac:dyDescent="0.25">
      <c r="B55" s="221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380"/>
      <c r="R55" s="380"/>
      <c r="S55" s="380"/>
      <c r="T55" s="380"/>
      <c r="U55" s="380"/>
      <c r="V55" s="380"/>
      <c r="W55" s="380"/>
      <c r="X55" s="380"/>
      <c r="Y55" s="380"/>
      <c r="Z55" s="380"/>
      <c r="AA55" s="230"/>
      <c r="AB55" s="230"/>
      <c r="AC55" s="230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27"/>
    </row>
    <row r="56" spans="2:48" s="155" customFormat="1" ht="15.75" customHeight="1" x14ac:dyDescent="0.3">
      <c r="B56" s="221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230"/>
      <c r="AB56" s="230"/>
      <c r="AC56" s="230"/>
      <c r="AD56" s="376" t="s">
        <v>341</v>
      </c>
      <c r="AE56" s="376"/>
      <c r="AF56" s="376"/>
      <c r="AG56" s="376"/>
      <c r="AH56" s="377"/>
      <c r="AI56" s="377"/>
      <c r="AJ56" s="377"/>
      <c r="AK56" s="377"/>
      <c r="AL56" s="377"/>
      <c r="AM56" s="377"/>
      <c r="AN56" s="377"/>
      <c r="AO56" s="377"/>
      <c r="AP56" s="377"/>
      <c r="AQ56" s="377"/>
      <c r="AR56" s="377"/>
      <c r="AS56" s="377"/>
      <c r="AT56" s="377"/>
      <c r="AU56" s="377"/>
      <c r="AV56" s="227"/>
    </row>
    <row r="57" spans="2:48" s="155" customFormat="1" ht="17.149999999999999" customHeight="1" x14ac:dyDescent="0.25">
      <c r="B57" s="221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6"/>
      <c r="N57" s="236"/>
      <c r="O57" s="236"/>
      <c r="P57" s="236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7"/>
      <c r="AE57" s="237"/>
      <c r="AF57" s="237"/>
      <c r="AG57" s="237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0"/>
      <c r="AU57" s="230"/>
      <c r="AV57" s="227"/>
    </row>
    <row r="58" spans="2:48" ht="12.75" customHeight="1" x14ac:dyDescent="0.35">
      <c r="B58" s="238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240"/>
    </row>
    <row r="59" spans="2:48" ht="14.5" x14ac:dyDescent="0.35"/>
    <row r="65" s="80" customFormat="1" ht="12.75" hidden="1" customHeight="1" x14ac:dyDescent="0.35"/>
    <row r="66" s="80" customFormat="1" ht="12.75" hidden="1" customHeight="1" x14ac:dyDescent="0.35"/>
    <row r="67" s="80" customFormat="1" ht="12.75" hidden="1" customHeight="1" x14ac:dyDescent="0.35"/>
    <row r="68" s="80" customFormat="1" ht="12.75" hidden="1" customHeight="1" x14ac:dyDescent="0.35"/>
    <row r="69" s="80" customFormat="1" ht="12.75" hidden="1" customHeight="1" x14ac:dyDescent="0.35"/>
    <row r="70" s="80" customFormat="1" ht="12.75" hidden="1" customHeight="1" x14ac:dyDescent="0.35"/>
    <row r="71" s="80" customFormat="1" ht="12.75" hidden="1" customHeight="1" x14ac:dyDescent="0.35"/>
  </sheetData>
  <sheetProtection algorithmName="SHA-512" hashValue="+ceKZdfdjBbLQJFHHlPwjXSG89HVi0eWJ5xZO7tUvPWOZNDASk5Bbbpn/jyBqL53bUqn05wCvgeRjGnxdICHgA==" saltValue="zW3R+Jye4VUCvw26FH1xxg==" spinCount="100000" sheet="1" objects="1" scenarios="1"/>
  <mergeCells count="296">
    <mergeCell ref="S19:U19"/>
    <mergeCell ref="V19:X19"/>
    <mergeCell ref="Y19:AA19"/>
    <mergeCell ref="AB19:AD19"/>
    <mergeCell ref="AE19:AG19"/>
    <mergeCell ref="AH19:AJ19"/>
    <mergeCell ref="G17:AU17"/>
    <mergeCell ref="AQ18:AS18"/>
    <mergeCell ref="AQ19:AS19"/>
    <mergeCell ref="AQ20:AS20"/>
    <mergeCell ref="AQ21:AS21"/>
    <mergeCell ref="AE20:AG20"/>
    <mergeCell ref="AH20:AJ20"/>
    <mergeCell ref="AK20:AM20"/>
    <mergeCell ref="AE18:AG18"/>
    <mergeCell ref="AH18:AJ18"/>
    <mergeCell ref="V21:X21"/>
    <mergeCell ref="Y21:AA21"/>
    <mergeCell ref="AB21:AD21"/>
    <mergeCell ref="AN18:AP18"/>
    <mergeCell ref="AN19:AP19"/>
    <mergeCell ref="AN20:AP20"/>
    <mergeCell ref="AN21:AP21"/>
    <mergeCell ref="AK18:AM18"/>
    <mergeCell ref="S20:U20"/>
    <mergeCell ref="V20:X20"/>
    <mergeCell ref="Y20:AA20"/>
    <mergeCell ref="AB20:AD20"/>
    <mergeCell ref="C21:F21"/>
    <mergeCell ref="G21:I21"/>
    <mergeCell ref="J21:L21"/>
    <mergeCell ref="M21:O21"/>
    <mergeCell ref="P21:R21"/>
    <mergeCell ref="S21:U21"/>
    <mergeCell ref="C18:F18"/>
    <mergeCell ref="C20:F20"/>
    <mergeCell ref="G20:I20"/>
    <mergeCell ref="J20:L20"/>
    <mergeCell ref="M20:O20"/>
    <mergeCell ref="P20:R20"/>
    <mergeCell ref="J19:L19"/>
    <mergeCell ref="M19:O19"/>
    <mergeCell ref="P19:R19"/>
    <mergeCell ref="Z13:AC13"/>
    <mergeCell ref="C17:F17"/>
    <mergeCell ref="G18:I18"/>
    <mergeCell ref="J18:L18"/>
    <mergeCell ref="M18:O18"/>
    <mergeCell ref="P18:R18"/>
    <mergeCell ref="S18:U18"/>
    <mergeCell ref="V18:X18"/>
    <mergeCell ref="Y18:AA18"/>
    <mergeCell ref="AB18:AD18"/>
    <mergeCell ref="AL12:AN12"/>
    <mergeCell ref="AO12:AU12"/>
    <mergeCell ref="C15:G15"/>
    <mergeCell ref="I15:P15"/>
    <mergeCell ref="R15:V15"/>
    <mergeCell ref="X15:AE15"/>
    <mergeCell ref="AG15:AK15"/>
    <mergeCell ref="AM15:AU15"/>
    <mergeCell ref="C13:F13"/>
    <mergeCell ref="G13:X13"/>
    <mergeCell ref="C9:E9"/>
    <mergeCell ref="F9:M9"/>
    <mergeCell ref="AO9:AU9"/>
    <mergeCell ref="C10:F10"/>
    <mergeCell ref="G10:M10"/>
    <mergeCell ref="O10:AI10"/>
    <mergeCell ref="AO10:AU10"/>
    <mergeCell ref="C11:E11"/>
    <mergeCell ref="F11:M11"/>
    <mergeCell ref="AJ11:AN11"/>
    <mergeCell ref="AO11:AU11"/>
    <mergeCell ref="C19:F19"/>
    <mergeCell ref="G19:I19"/>
    <mergeCell ref="C12:J12"/>
    <mergeCell ref="K12:X12"/>
    <mergeCell ref="Z12:AB12"/>
    <mergeCell ref="AC12:AJ12"/>
    <mergeCell ref="C3:AU3"/>
    <mergeCell ref="C4:AU4"/>
    <mergeCell ref="C5:AU5"/>
    <mergeCell ref="C6:AU6"/>
    <mergeCell ref="C7:AU7"/>
    <mergeCell ref="C8:AU8"/>
    <mergeCell ref="AO35:AQ35"/>
    <mergeCell ref="AR35:AT35"/>
    <mergeCell ref="N35:P35"/>
    <mergeCell ref="Q35:S35"/>
    <mergeCell ref="T35:V35"/>
    <mergeCell ref="W35:Y35"/>
    <mergeCell ref="Z35:AB35"/>
    <mergeCell ref="AC35:AE35"/>
    <mergeCell ref="AF35:AH35"/>
    <mergeCell ref="C14:F14"/>
    <mergeCell ref="G14:L14"/>
    <mergeCell ref="N14:Q14"/>
    <mergeCell ref="R14:X14"/>
    <mergeCell ref="AE14:AU14"/>
    <mergeCell ref="AL37:AN37"/>
    <mergeCell ref="AO37:AQ37"/>
    <mergeCell ref="AR37:AT37"/>
    <mergeCell ref="AL28:AN28"/>
    <mergeCell ref="AO28:AQ28"/>
    <mergeCell ref="AL35:AN35"/>
    <mergeCell ref="T39:V39"/>
    <mergeCell ref="W39:Y39"/>
    <mergeCell ref="Z39:AB39"/>
    <mergeCell ref="AL40:AN40"/>
    <mergeCell ref="AD13:AU13"/>
    <mergeCell ref="AR28:AT28"/>
    <mergeCell ref="AL30:AN30"/>
    <mergeCell ref="AO30:AQ30"/>
    <mergeCell ref="AR30:AT30"/>
    <mergeCell ref="AL36:AN36"/>
    <mergeCell ref="AO36:AQ36"/>
    <mergeCell ref="AR36:AT36"/>
    <mergeCell ref="C37:G37"/>
    <mergeCell ref="H37:J37"/>
    <mergeCell ref="K37:M37"/>
    <mergeCell ref="N37:P37"/>
    <mergeCell ref="Q37:S37"/>
    <mergeCell ref="H36:J36"/>
    <mergeCell ref="K36:M36"/>
    <mergeCell ref="N36:P36"/>
    <mergeCell ref="Q36:S36"/>
    <mergeCell ref="T36:V36"/>
    <mergeCell ref="W36:Y36"/>
    <mergeCell ref="N39:P39"/>
    <mergeCell ref="Q39:S39"/>
    <mergeCell ref="AO40:AQ40"/>
    <mergeCell ref="AR40:AT40"/>
    <mergeCell ref="AO31:AQ31"/>
    <mergeCell ref="AR31:AT31"/>
    <mergeCell ref="Z36:AB36"/>
    <mergeCell ref="AC36:AE36"/>
    <mergeCell ref="AF36:AH36"/>
    <mergeCell ref="AI36:AK36"/>
    <mergeCell ref="AI40:AK40"/>
    <mergeCell ref="T37:V37"/>
    <mergeCell ref="W37:Y37"/>
    <mergeCell ref="Z37:AB37"/>
    <mergeCell ref="AC37:AE37"/>
    <mergeCell ref="AF37:AH37"/>
    <mergeCell ref="AI37:AK37"/>
    <mergeCell ref="AI35:AK35"/>
    <mergeCell ref="H40:J40"/>
    <mergeCell ref="K40:M40"/>
    <mergeCell ref="N40:P40"/>
    <mergeCell ref="Q40:S40"/>
    <mergeCell ref="T40:V40"/>
    <mergeCell ref="W40:Y40"/>
    <mergeCell ref="Z40:AB40"/>
    <mergeCell ref="AC40:AE40"/>
    <mergeCell ref="AF40:AH40"/>
    <mergeCell ref="AL27:AN27"/>
    <mergeCell ref="AO27:AQ27"/>
    <mergeCell ref="AR27:AT27"/>
    <mergeCell ref="T28:V28"/>
    <mergeCell ref="W28:Y28"/>
    <mergeCell ref="Z28:AB28"/>
    <mergeCell ref="T27:V27"/>
    <mergeCell ref="W27:Y27"/>
    <mergeCell ref="Z27:AB27"/>
    <mergeCell ref="AC27:AE27"/>
    <mergeCell ref="AF27:AH27"/>
    <mergeCell ref="AI27:AK27"/>
    <mergeCell ref="U55:Z55"/>
    <mergeCell ref="Q56:T56"/>
    <mergeCell ref="U56:Z56"/>
    <mergeCell ref="AO26:AQ26"/>
    <mergeCell ref="AR26:AT26"/>
    <mergeCell ref="C27:G27"/>
    <mergeCell ref="H27:J27"/>
    <mergeCell ref="K27:M27"/>
    <mergeCell ref="N27:P27"/>
    <mergeCell ref="Q27:S27"/>
    <mergeCell ref="AD56:AG56"/>
    <mergeCell ref="AH56:AU56"/>
    <mergeCell ref="C47:AU49"/>
    <mergeCell ref="Q53:T53"/>
    <mergeCell ref="U53:Z53"/>
    <mergeCell ref="Q54:T54"/>
    <mergeCell ref="U54:Z54"/>
    <mergeCell ref="AC54:AG54"/>
    <mergeCell ref="AH54:AU54"/>
    <mergeCell ref="Q55:T55"/>
    <mergeCell ref="N28:P28"/>
    <mergeCell ref="H30:J30"/>
    <mergeCell ref="Q28:S28"/>
    <mergeCell ref="H35:J35"/>
    <mergeCell ref="K35:M35"/>
    <mergeCell ref="K30:M30"/>
    <mergeCell ref="N30:P30"/>
    <mergeCell ref="Q30:S30"/>
    <mergeCell ref="C28:G28"/>
    <mergeCell ref="C30:G30"/>
    <mergeCell ref="C35:G35"/>
    <mergeCell ref="C40:G40"/>
    <mergeCell ref="H28:J28"/>
    <mergeCell ref="K28:M28"/>
    <mergeCell ref="C39:G39"/>
    <mergeCell ref="H39:J39"/>
    <mergeCell ref="K39:M39"/>
    <mergeCell ref="C36:G36"/>
    <mergeCell ref="AI28:AK28"/>
    <mergeCell ref="T30:V30"/>
    <mergeCell ref="W30:Y30"/>
    <mergeCell ref="Z30:AB30"/>
    <mergeCell ref="AC30:AE30"/>
    <mergeCell ref="AF30:AH30"/>
    <mergeCell ref="AI30:AK30"/>
    <mergeCell ref="AC39:AE39"/>
    <mergeCell ref="AF39:AH39"/>
    <mergeCell ref="AI39:AK39"/>
    <mergeCell ref="AL39:AN39"/>
    <mergeCell ref="AL33:AN33"/>
    <mergeCell ref="Z26:AB26"/>
    <mergeCell ref="AC26:AE26"/>
    <mergeCell ref="AF26:AH26"/>
    <mergeCell ref="AI26:AK26"/>
    <mergeCell ref="AL26:AN26"/>
    <mergeCell ref="Z31:AB31"/>
    <mergeCell ref="AC31:AE31"/>
    <mergeCell ref="C29:AT29"/>
    <mergeCell ref="AI33:AK33"/>
    <mergeCell ref="AK19:AM19"/>
    <mergeCell ref="AE21:AG21"/>
    <mergeCell ref="AH21:AJ21"/>
    <mergeCell ref="AK21:AM21"/>
    <mergeCell ref="AC28:AE28"/>
    <mergeCell ref="AF28:AH28"/>
    <mergeCell ref="AR38:AT38"/>
    <mergeCell ref="Z38:AB38"/>
    <mergeCell ref="AC38:AE38"/>
    <mergeCell ref="AF38:AH38"/>
    <mergeCell ref="AI38:AK38"/>
    <mergeCell ref="AL38:AN38"/>
    <mergeCell ref="C24:AU24"/>
    <mergeCell ref="C26:G26"/>
    <mergeCell ref="H26:J26"/>
    <mergeCell ref="K26:M26"/>
    <mergeCell ref="N26:P26"/>
    <mergeCell ref="Q26:S26"/>
    <mergeCell ref="T26:V26"/>
    <mergeCell ref="W26:Y26"/>
    <mergeCell ref="W31:Y31"/>
    <mergeCell ref="C34:AT34"/>
    <mergeCell ref="AC33:AE33"/>
    <mergeCell ref="AF33:AH33"/>
    <mergeCell ref="AO39:AQ39"/>
    <mergeCell ref="AR39:AT39"/>
    <mergeCell ref="AF31:AH31"/>
    <mergeCell ref="AI31:AK31"/>
    <mergeCell ref="AL31:AN31"/>
    <mergeCell ref="AO38:AQ38"/>
    <mergeCell ref="C32:G32"/>
    <mergeCell ref="H32:J32"/>
    <mergeCell ref="K32:M32"/>
    <mergeCell ref="N32:P32"/>
    <mergeCell ref="Q32:S32"/>
    <mergeCell ref="T32:V32"/>
    <mergeCell ref="W38:Y38"/>
    <mergeCell ref="C38:G38"/>
    <mergeCell ref="H38:J38"/>
    <mergeCell ref="K38:M38"/>
    <mergeCell ref="N38:P38"/>
    <mergeCell ref="Q38:S38"/>
    <mergeCell ref="T38:V38"/>
    <mergeCell ref="AI32:AK32"/>
    <mergeCell ref="AL32:AN32"/>
    <mergeCell ref="C43:G43"/>
    <mergeCell ref="C42:G42"/>
    <mergeCell ref="C31:G31"/>
    <mergeCell ref="H31:J31"/>
    <mergeCell ref="K31:M31"/>
    <mergeCell ref="N31:P31"/>
    <mergeCell ref="Q31:S31"/>
    <mergeCell ref="T31:V31"/>
    <mergeCell ref="W33:Y33"/>
    <mergeCell ref="Z33:AB33"/>
    <mergeCell ref="W32:Y32"/>
    <mergeCell ref="Z32:AB32"/>
    <mergeCell ref="AC32:AE32"/>
    <mergeCell ref="AF32:AH32"/>
    <mergeCell ref="AO33:AQ33"/>
    <mergeCell ref="AR33:AT33"/>
    <mergeCell ref="AO32:AQ32"/>
    <mergeCell ref="AR32:AT32"/>
    <mergeCell ref="C33:G33"/>
    <mergeCell ref="H33:J33"/>
    <mergeCell ref="K33:M33"/>
    <mergeCell ref="N33:P33"/>
    <mergeCell ref="Q33:S33"/>
    <mergeCell ref="T33:V33"/>
  </mergeCells>
  <conditionalFormatting sqref="H39:AT39">
    <cfRule type="cellIs" dxfId="0" priority="2" stopIfTrue="1" operator="between">
      <formula>0.04</formula>
      <formula>1</formula>
    </cfRule>
  </conditionalFormatting>
  <dataValidations count="2">
    <dataValidation allowBlank="1" showErrorMessage="1" promptTitle="Region" prompt="Automatic when county is selected" sqref="AO12:AU12"/>
    <dataValidation allowBlank="1" showErrorMessage="1" promptTitle="Date Format" prompt="DD-MMM-YY" sqref="AO10:AU10"/>
  </dataValidations>
  <pageMargins left="0.7" right="0.7" top="0.75" bottom="0.75" header="0.3" footer="0.3"/>
  <pageSetup scale="7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V57"/>
  <sheetViews>
    <sheetView showGridLines="0" showRowColHeaders="0" zoomScale="90" zoomScaleNormal="90" workbookViewId="0">
      <selection activeCell="C45" sqref="C45:AU47"/>
    </sheetView>
  </sheetViews>
  <sheetFormatPr defaultColWidth="0" defaultRowHeight="12.75" customHeight="1" zeroHeight="1" x14ac:dyDescent="0.35"/>
  <cols>
    <col min="1" max="1" width="2.90625" style="80" customWidth="1"/>
    <col min="2" max="2" width="1.6328125" style="80" customWidth="1"/>
    <col min="3" max="4" width="2.6328125" style="80" customWidth="1"/>
    <col min="5" max="5" width="4.08984375" style="80" customWidth="1"/>
    <col min="6" max="12" width="2.6328125" style="80" customWidth="1"/>
    <col min="13" max="13" width="4.36328125" style="80" customWidth="1"/>
    <col min="14" max="28" width="2.6328125" style="80" customWidth="1"/>
    <col min="29" max="29" width="2.90625" style="80" customWidth="1"/>
    <col min="30" max="30" width="3.6328125" style="80" customWidth="1"/>
    <col min="31" max="39" width="2.6328125" style="80" customWidth="1"/>
    <col min="40" max="40" width="3.90625" style="80" customWidth="1"/>
    <col min="41" max="41" width="2.54296875" style="80" customWidth="1"/>
    <col min="42" max="46" width="2.6328125" style="80" customWidth="1"/>
    <col min="47" max="47" width="3.08984375" style="80" customWidth="1"/>
    <col min="48" max="48" width="1.6328125" style="80" customWidth="1"/>
    <col min="49" max="49" width="2.6328125" style="80" customWidth="1"/>
    <col min="50" max="16384" width="2.6328125" style="80" hidden="1"/>
  </cols>
  <sheetData>
    <row r="1" spans="2:60" ht="14.5" x14ac:dyDescent="0.35"/>
    <row r="2" spans="2:60" ht="11.25" customHeight="1" x14ac:dyDescent="0.35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3"/>
    </row>
    <row r="3" spans="2:60" ht="92.25" customHeight="1" x14ac:dyDescent="0.35">
      <c r="B3" s="84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  <c r="AJ3" s="458"/>
      <c r="AK3" s="458"/>
      <c r="AL3" s="458"/>
      <c r="AM3" s="458"/>
      <c r="AN3" s="458"/>
      <c r="AO3" s="458"/>
      <c r="AP3" s="458"/>
      <c r="AQ3" s="458"/>
      <c r="AR3" s="458"/>
      <c r="AS3" s="458"/>
      <c r="AT3" s="458"/>
      <c r="AU3" s="458"/>
      <c r="AV3" s="85"/>
    </row>
    <row r="4" spans="2:60" s="89" customFormat="1" ht="17.5" x14ac:dyDescent="0.35">
      <c r="B4" s="86"/>
      <c r="C4" s="459" t="s">
        <v>0</v>
      </c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87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</row>
    <row r="5" spans="2:60" s="89" customFormat="1" ht="17.5" x14ac:dyDescent="0.35">
      <c r="B5" s="86"/>
      <c r="C5" s="459" t="s">
        <v>1</v>
      </c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  <c r="AS5" s="459"/>
      <c r="AT5" s="459"/>
      <c r="AU5" s="459"/>
      <c r="AV5" s="87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</row>
    <row r="6" spans="2:60" s="89" customFormat="1" ht="15" x14ac:dyDescent="0.3">
      <c r="B6" s="86"/>
      <c r="C6" s="460" t="s">
        <v>2</v>
      </c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460"/>
      <c r="AQ6" s="460"/>
      <c r="AR6" s="460"/>
      <c r="AS6" s="460"/>
      <c r="AT6" s="460"/>
      <c r="AU6" s="460"/>
      <c r="AV6" s="87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</row>
    <row r="7" spans="2:60" s="89" customFormat="1" ht="13" x14ac:dyDescent="0.3">
      <c r="B7" s="86"/>
      <c r="C7" s="461" t="s">
        <v>3</v>
      </c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1"/>
      <c r="AS7" s="461"/>
      <c r="AT7" s="461"/>
      <c r="AU7" s="461"/>
      <c r="AV7" s="87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</row>
    <row r="8" spans="2:60" s="89" customFormat="1" ht="13" x14ac:dyDescent="0.3">
      <c r="B8" s="86"/>
      <c r="C8" s="461" t="s">
        <v>4</v>
      </c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1"/>
      <c r="AL8" s="461"/>
      <c r="AM8" s="461"/>
      <c r="AN8" s="461"/>
      <c r="AO8" s="461"/>
      <c r="AP8" s="461"/>
      <c r="AQ8" s="461"/>
      <c r="AR8" s="461"/>
      <c r="AS8" s="461"/>
      <c r="AT8" s="461"/>
      <c r="AU8" s="461"/>
      <c r="AV8" s="90"/>
    </row>
    <row r="9" spans="2:60" s="98" customFormat="1" ht="17.25" customHeight="1" x14ac:dyDescent="0.3">
      <c r="B9" s="91"/>
      <c r="C9" s="448" t="s">
        <v>317</v>
      </c>
      <c r="D9" s="448"/>
      <c r="E9" s="448"/>
      <c r="F9" s="449"/>
      <c r="G9" s="449"/>
      <c r="H9" s="449"/>
      <c r="I9" s="449"/>
      <c r="J9" s="449"/>
      <c r="K9" s="449"/>
      <c r="L9" s="449"/>
      <c r="M9" s="449"/>
      <c r="N9" s="93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5"/>
      <c r="AK9" s="95"/>
      <c r="AL9" s="96"/>
      <c r="AM9" s="96"/>
      <c r="AN9" s="96"/>
      <c r="AO9" s="395"/>
      <c r="AP9" s="395"/>
      <c r="AQ9" s="395"/>
      <c r="AR9" s="395"/>
      <c r="AS9" s="395"/>
      <c r="AT9" s="395"/>
      <c r="AU9" s="395"/>
      <c r="AV9" s="97"/>
    </row>
    <row r="10" spans="2:60" s="98" customFormat="1" ht="17.25" customHeight="1" x14ac:dyDescent="0.35">
      <c r="B10" s="91"/>
      <c r="C10" s="448" t="s">
        <v>318</v>
      </c>
      <c r="D10" s="448"/>
      <c r="E10" s="448"/>
      <c r="F10" s="448"/>
      <c r="G10" s="447"/>
      <c r="H10" s="447"/>
      <c r="I10" s="447"/>
      <c r="J10" s="447"/>
      <c r="K10" s="447"/>
      <c r="L10" s="447"/>
      <c r="M10" s="447"/>
      <c r="N10" s="93"/>
      <c r="O10" s="456" t="s">
        <v>319</v>
      </c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96"/>
      <c r="AK10" s="99"/>
      <c r="AL10" s="99"/>
      <c r="AM10" s="100"/>
      <c r="AN10" s="99" t="s">
        <v>320</v>
      </c>
      <c r="AO10" s="457" t="s">
        <v>321</v>
      </c>
      <c r="AP10" s="457"/>
      <c r="AQ10" s="457"/>
      <c r="AR10" s="457"/>
      <c r="AS10" s="457"/>
      <c r="AT10" s="457"/>
      <c r="AU10" s="457"/>
      <c r="AV10" s="97"/>
    </row>
    <row r="11" spans="2:60" s="98" customFormat="1" ht="17.25" customHeight="1" x14ac:dyDescent="0.3">
      <c r="B11" s="91"/>
      <c r="C11" s="448"/>
      <c r="D11" s="448"/>
      <c r="E11" s="448"/>
      <c r="F11" s="451"/>
      <c r="G11" s="451"/>
      <c r="H11" s="451"/>
      <c r="I11" s="451"/>
      <c r="J11" s="451"/>
      <c r="K11" s="451"/>
      <c r="L11" s="451"/>
      <c r="M11" s="451"/>
      <c r="N11" s="93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3"/>
      <c r="Z11" s="94"/>
      <c r="AA11" s="94"/>
      <c r="AB11" s="94"/>
      <c r="AC11" s="94"/>
      <c r="AD11" s="94"/>
      <c r="AE11" s="94"/>
      <c r="AF11" s="94"/>
      <c r="AG11" s="94"/>
      <c r="AH11" s="93"/>
      <c r="AI11" s="94"/>
      <c r="AJ11" s="409" t="s">
        <v>7</v>
      </c>
      <c r="AK11" s="409"/>
      <c r="AL11" s="409"/>
      <c r="AM11" s="409"/>
      <c r="AN11" s="409"/>
      <c r="AO11" s="452"/>
      <c r="AP11" s="452"/>
      <c r="AQ11" s="452"/>
      <c r="AR11" s="452"/>
      <c r="AS11" s="452"/>
      <c r="AT11" s="452"/>
      <c r="AU11" s="452"/>
      <c r="AV11" s="97"/>
    </row>
    <row r="12" spans="2:60" s="104" customFormat="1" ht="17.25" customHeight="1" x14ac:dyDescent="0.3">
      <c r="B12" s="101"/>
      <c r="C12" s="453" t="s">
        <v>322</v>
      </c>
      <c r="D12" s="453"/>
      <c r="E12" s="453"/>
      <c r="F12" s="453"/>
      <c r="G12" s="453"/>
      <c r="H12" s="453"/>
      <c r="I12" s="453"/>
      <c r="J12" s="453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93"/>
      <c r="Z12" s="453" t="s">
        <v>8</v>
      </c>
      <c r="AA12" s="453"/>
      <c r="AB12" s="453"/>
      <c r="AC12" s="454"/>
      <c r="AD12" s="454"/>
      <c r="AE12" s="454"/>
      <c r="AF12" s="454"/>
      <c r="AG12" s="454"/>
      <c r="AH12" s="454"/>
      <c r="AI12" s="454"/>
      <c r="AJ12" s="454"/>
      <c r="AK12" s="102"/>
      <c r="AL12" s="409" t="s">
        <v>9</v>
      </c>
      <c r="AM12" s="409"/>
      <c r="AN12" s="409"/>
      <c r="AO12" s="455"/>
      <c r="AP12" s="455"/>
      <c r="AQ12" s="455"/>
      <c r="AR12" s="455"/>
      <c r="AS12" s="455"/>
      <c r="AT12" s="455"/>
      <c r="AU12" s="455"/>
      <c r="AV12" s="103"/>
    </row>
    <row r="13" spans="2:60" s="107" customFormat="1" ht="17.25" customHeight="1" x14ac:dyDescent="0.3">
      <c r="B13" s="105"/>
      <c r="C13" s="448" t="s">
        <v>5</v>
      </c>
      <c r="D13" s="448"/>
      <c r="E13" s="448"/>
      <c r="F13" s="448"/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92"/>
      <c r="Z13" s="448" t="s">
        <v>208</v>
      </c>
      <c r="AA13" s="448"/>
      <c r="AB13" s="448"/>
      <c r="AC13" s="448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106"/>
    </row>
    <row r="14" spans="2:60" s="107" customFormat="1" ht="17.149999999999999" customHeight="1" x14ac:dyDescent="0.3">
      <c r="B14" s="105"/>
      <c r="C14" s="448" t="s">
        <v>323</v>
      </c>
      <c r="D14" s="448"/>
      <c r="E14" s="448"/>
      <c r="F14" s="448"/>
      <c r="G14" s="447"/>
      <c r="H14" s="447"/>
      <c r="I14" s="447"/>
      <c r="J14" s="447"/>
      <c r="K14" s="447"/>
      <c r="L14" s="447"/>
      <c r="M14" s="108"/>
      <c r="N14" s="450" t="s">
        <v>324</v>
      </c>
      <c r="O14" s="450"/>
      <c r="P14" s="450"/>
      <c r="Q14" s="450"/>
      <c r="R14" s="447"/>
      <c r="S14" s="447"/>
      <c r="T14" s="447"/>
      <c r="U14" s="447"/>
      <c r="V14" s="447"/>
      <c r="W14" s="447"/>
      <c r="X14" s="447"/>
      <c r="Y14" s="109"/>
      <c r="Z14" s="109" t="s">
        <v>325</v>
      </c>
      <c r="AA14" s="109"/>
      <c r="AB14" s="109"/>
      <c r="AC14" s="109"/>
      <c r="AD14" s="109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106"/>
    </row>
    <row r="15" spans="2:60" s="107" customFormat="1" ht="17.149999999999999" customHeight="1" x14ac:dyDescent="0.3">
      <c r="B15" s="105"/>
      <c r="C15" s="412" t="s">
        <v>326</v>
      </c>
      <c r="D15" s="412"/>
      <c r="E15" s="412"/>
      <c r="F15" s="412"/>
      <c r="G15" s="412"/>
      <c r="H15" s="110"/>
      <c r="I15" s="444"/>
      <c r="J15" s="444"/>
      <c r="K15" s="444"/>
      <c r="L15" s="444"/>
      <c r="M15" s="444"/>
      <c r="N15" s="444"/>
      <c r="O15" s="444"/>
      <c r="P15" s="444"/>
      <c r="Q15" s="111"/>
      <c r="R15" s="445" t="s">
        <v>211</v>
      </c>
      <c r="S15" s="445"/>
      <c r="T15" s="445"/>
      <c r="U15" s="445"/>
      <c r="V15" s="445"/>
      <c r="W15" s="110"/>
      <c r="X15" s="444"/>
      <c r="Y15" s="444"/>
      <c r="Z15" s="444"/>
      <c r="AA15" s="444"/>
      <c r="AB15" s="444"/>
      <c r="AC15" s="444"/>
      <c r="AD15" s="444"/>
      <c r="AE15" s="444"/>
      <c r="AF15" s="112"/>
      <c r="AG15" s="446" t="s">
        <v>212</v>
      </c>
      <c r="AH15" s="446"/>
      <c r="AI15" s="446"/>
      <c r="AJ15" s="446"/>
      <c r="AK15" s="446"/>
      <c r="AL15" s="112"/>
      <c r="AM15" s="447"/>
      <c r="AN15" s="447"/>
      <c r="AO15" s="447"/>
      <c r="AP15" s="447"/>
      <c r="AQ15" s="447"/>
      <c r="AR15" s="447"/>
      <c r="AS15" s="447"/>
      <c r="AT15" s="447"/>
      <c r="AU15" s="447"/>
      <c r="AV15" s="106"/>
    </row>
    <row r="16" spans="2:60" s="107" customFormat="1" ht="17.149999999999999" customHeight="1" x14ac:dyDescent="0.3">
      <c r="B16" s="105"/>
      <c r="C16" s="92"/>
      <c r="D16" s="92"/>
      <c r="E16" s="92"/>
      <c r="F16" s="92"/>
      <c r="G16" s="110"/>
      <c r="H16" s="110"/>
      <c r="I16" s="110"/>
      <c r="J16" s="110"/>
      <c r="K16" s="110"/>
      <c r="L16" s="110"/>
      <c r="M16" s="109"/>
      <c r="N16" s="111"/>
      <c r="O16" s="111"/>
      <c r="P16" s="111"/>
      <c r="Q16" s="111"/>
      <c r="R16" s="110"/>
      <c r="S16" s="110"/>
      <c r="T16" s="110"/>
      <c r="U16" s="110"/>
      <c r="V16" s="110"/>
      <c r="W16" s="110"/>
      <c r="X16" s="110"/>
      <c r="Y16" s="109"/>
      <c r="Z16" s="111"/>
      <c r="AA16" s="111"/>
      <c r="AB16" s="111"/>
      <c r="AC16" s="111"/>
      <c r="AD16" s="111"/>
      <c r="AE16" s="111"/>
      <c r="AF16" s="111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3"/>
      <c r="AW16" s="114"/>
    </row>
    <row r="17" spans="2:256" s="107" customFormat="1" ht="13.5" customHeight="1" thickBot="1" x14ac:dyDescent="0.35">
      <c r="B17" s="105"/>
      <c r="C17" s="115"/>
      <c r="D17" s="115"/>
      <c r="E17" s="115"/>
      <c r="F17" s="115"/>
      <c r="G17" s="115"/>
      <c r="H17" s="115"/>
      <c r="I17" s="116"/>
      <c r="J17" s="116"/>
      <c r="K17" s="116"/>
      <c r="L17" s="110"/>
      <c r="M17" s="110"/>
      <c r="N17" s="110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113"/>
      <c r="AK17" s="113"/>
      <c r="AL17" s="113"/>
      <c r="AM17" s="92"/>
      <c r="AN17" s="117"/>
      <c r="AO17" s="113"/>
      <c r="AP17" s="117"/>
      <c r="AQ17" s="117"/>
      <c r="AR17" s="117"/>
      <c r="AS17" s="117"/>
      <c r="AT17" s="117"/>
      <c r="AU17" s="117"/>
      <c r="AV17" s="113"/>
      <c r="AW17" s="118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  <c r="IR17" s="104"/>
      <c r="IS17" s="104"/>
      <c r="IT17" s="104"/>
      <c r="IU17" s="104"/>
      <c r="IV17" s="104"/>
    </row>
    <row r="18" spans="2:256" s="107" customFormat="1" ht="4.5" customHeight="1" thickTop="1" x14ac:dyDescent="0.3">
      <c r="B18" s="105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119"/>
      <c r="O18" s="119"/>
      <c r="P18" s="119"/>
      <c r="Q18" s="119"/>
      <c r="R18" s="119"/>
      <c r="S18" s="119"/>
      <c r="T18" s="119"/>
      <c r="U18" s="119"/>
      <c r="V18" s="119"/>
      <c r="W18" s="92"/>
      <c r="X18" s="92"/>
      <c r="Y18" s="92"/>
      <c r="Z18" s="119"/>
      <c r="AA18" s="119"/>
      <c r="AB18" s="119"/>
      <c r="AC18" s="119"/>
      <c r="AD18" s="119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114"/>
    </row>
    <row r="19" spans="2:256" s="124" customFormat="1" ht="15.75" customHeight="1" x14ac:dyDescent="0.25">
      <c r="B19" s="120"/>
      <c r="C19" s="436" t="s">
        <v>327</v>
      </c>
      <c r="D19" s="436"/>
      <c r="E19" s="436"/>
      <c r="F19" s="436"/>
      <c r="G19" s="436"/>
      <c r="H19" s="436"/>
      <c r="I19" s="436"/>
      <c r="J19" s="436"/>
      <c r="K19" s="436"/>
      <c r="L19" s="121"/>
      <c r="M19" s="121"/>
      <c r="N19" s="436" t="s">
        <v>328</v>
      </c>
      <c r="O19" s="436"/>
      <c r="P19" s="436"/>
      <c r="Q19" s="436"/>
      <c r="R19" s="436"/>
      <c r="S19" s="436"/>
      <c r="T19" s="436"/>
      <c r="U19" s="436"/>
      <c r="V19" s="436"/>
      <c r="W19" s="122"/>
      <c r="X19" s="122"/>
      <c r="Y19" s="122"/>
      <c r="Z19" s="438" t="s">
        <v>329</v>
      </c>
      <c r="AA19" s="438"/>
      <c r="AB19" s="438"/>
      <c r="AC19" s="438"/>
      <c r="AD19" s="438"/>
      <c r="AE19" s="123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14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  <c r="IR19" s="107"/>
      <c r="IS19" s="107"/>
      <c r="IT19" s="107"/>
      <c r="IU19" s="107"/>
      <c r="IV19" s="107"/>
    </row>
    <row r="20" spans="2:256" s="124" customFormat="1" ht="15.75" customHeight="1" x14ac:dyDescent="0.25">
      <c r="B20" s="120"/>
      <c r="C20" s="437"/>
      <c r="D20" s="437"/>
      <c r="E20" s="437"/>
      <c r="F20" s="437"/>
      <c r="G20" s="437"/>
      <c r="H20" s="437"/>
      <c r="I20" s="437"/>
      <c r="J20" s="437"/>
      <c r="K20" s="437"/>
      <c r="L20" s="121"/>
      <c r="M20" s="121"/>
      <c r="N20" s="437"/>
      <c r="O20" s="437"/>
      <c r="P20" s="437"/>
      <c r="Q20" s="437"/>
      <c r="R20" s="437"/>
      <c r="S20" s="437"/>
      <c r="T20" s="437"/>
      <c r="U20" s="437"/>
      <c r="V20" s="437"/>
      <c r="W20" s="125"/>
      <c r="X20" s="125"/>
      <c r="Y20" s="125"/>
      <c r="Z20" s="439"/>
      <c r="AA20" s="439"/>
      <c r="AB20" s="439"/>
      <c r="AC20" s="439"/>
      <c r="AD20" s="439"/>
      <c r="AE20" s="123"/>
      <c r="AF20" s="440"/>
      <c r="AG20" s="440"/>
      <c r="AH20" s="440"/>
      <c r="AI20" s="440"/>
      <c r="AJ20" s="440"/>
      <c r="AK20" s="440"/>
      <c r="AL20" s="440"/>
      <c r="AM20" s="440"/>
      <c r="AN20" s="440"/>
      <c r="AO20" s="125"/>
      <c r="AP20" s="125"/>
      <c r="AQ20" s="125"/>
      <c r="AR20" s="125"/>
      <c r="AS20" s="125"/>
      <c r="AT20" s="125"/>
      <c r="AU20" s="125"/>
      <c r="AV20" s="125"/>
      <c r="AW20" s="114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  <c r="IU20" s="107"/>
      <c r="IV20" s="107"/>
    </row>
    <row r="21" spans="2:256" s="124" customFormat="1" ht="15.75" customHeight="1" x14ac:dyDescent="0.25">
      <c r="B21" s="120"/>
      <c r="C21" s="441"/>
      <c r="D21" s="441"/>
      <c r="E21" s="441"/>
      <c r="F21" s="441"/>
      <c r="G21" s="441"/>
      <c r="H21" s="441"/>
      <c r="I21" s="441"/>
      <c r="J21" s="441"/>
      <c r="K21" s="441"/>
      <c r="L21" s="121"/>
      <c r="M21" s="121"/>
      <c r="N21" s="442"/>
      <c r="O21" s="442"/>
      <c r="P21" s="442"/>
      <c r="Q21" s="442"/>
      <c r="R21" s="442"/>
      <c r="S21" s="442"/>
      <c r="T21" s="442"/>
      <c r="U21" s="442"/>
      <c r="V21" s="442"/>
      <c r="W21" s="126"/>
      <c r="X21" s="126"/>
      <c r="Y21" s="126"/>
      <c r="Z21" s="443"/>
      <c r="AA21" s="443"/>
      <c r="AB21" s="443"/>
      <c r="AC21" s="443"/>
      <c r="AD21" s="443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18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</row>
    <row r="22" spans="2:256" s="124" customFormat="1" ht="4.5" customHeight="1" thickBot="1" x14ac:dyDescent="0.3">
      <c r="B22" s="120"/>
      <c r="C22" s="127"/>
      <c r="D22" s="127"/>
      <c r="E22" s="127"/>
      <c r="F22" s="127"/>
      <c r="G22" s="127"/>
      <c r="H22" s="127"/>
      <c r="I22" s="127"/>
      <c r="J22" s="127"/>
      <c r="K22" s="127"/>
      <c r="L22" s="121"/>
      <c r="M22" s="121"/>
      <c r="N22" s="127"/>
      <c r="O22" s="127"/>
      <c r="P22" s="127"/>
      <c r="Q22" s="127"/>
      <c r="R22" s="127"/>
      <c r="S22" s="127"/>
      <c r="T22" s="127"/>
      <c r="U22" s="127"/>
      <c r="V22" s="127"/>
      <c r="W22" s="126"/>
      <c r="X22" s="126"/>
      <c r="Y22" s="126"/>
      <c r="Z22" s="128"/>
      <c r="AA22" s="128"/>
      <c r="AB22" s="128"/>
      <c r="AC22" s="128"/>
      <c r="AD22" s="128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14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  <c r="IR22" s="107"/>
      <c r="IS22" s="107"/>
      <c r="IT22" s="107"/>
      <c r="IU22" s="107"/>
      <c r="IV22" s="107"/>
    </row>
    <row r="23" spans="2:256" s="124" customFormat="1" ht="11.25" customHeight="1" thickTop="1" x14ac:dyDescent="0.25">
      <c r="B23" s="120"/>
      <c r="C23" s="129"/>
      <c r="D23" s="129"/>
      <c r="E23" s="129"/>
      <c r="F23" s="129"/>
      <c r="G23" s="129"/>
      <c r="H23" s="129"/>
      <c r="I23" s="129"/>
      <c r="J23" s="129"/>
      <c r="K23" s="129"/>
      <c r="L23" s="121"/>
      <c r="M23" s="121"/>
      <c r="N23" s="426"/>
      <c r="O23" s="426"/>
      <c r="P23" s="426"/>
      <c r="Q23" s="426"/>
      <c r="R23" s="426"/>
      <c r="S23" s="426"/>
      <c r="T23" s="426"/>
      <c r="U23" s="426"/>
      <c r="V23" s="4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14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  <c r="IR23" s="107"/>
      <c r="IS23" s="107"/>
      <c r="IT23" s="107"/>
      <c r="IU23" s="107"/>
      <c r="IV23" s="107"/>
    </row>
    <row r="24" spans="2:256" s="131" customFormat="1" ht="15.9" customHeight="1" thickBot="1" x14ac:dyDescent="0.3">
      <c r="B24" s="130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7"/>
      <c r="AL24" s="427"/>
      <c r="AM24" s="427"/>
      <c r="AN24" s="427"/>
      <c r="AO24" s="427"/>
      <c r="AP24" s="427"/>
      <c r="AQ24" s="427"/>
      <c r="AR24" s="427"/>
      <c r="AS24" s="427"/>
      <c r="AT24" s="427"/>
      <c r="AU24" s="427"/>
      <c r="AV24" s="122"/>
      <c r="AW24" s="114"/>
    </row>
    <row r="25" spans="2:256" s="135" customFormat="1" ht="3.75" customHeight="1" thickTop="1" x14ac:dyDescent="0.25">
      <c r="B25" s="132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4"/>
    </row>
    <row r="26" spans="2:256" s="138" customFormat="1" ht="31.5" customHeight="1" x14ac:dyDescent="0.25">
      <c r="B26" s="136"/>
      <c r="C26" s="428" t="s">
        <v>330</v>
      </c>
      <c r="D26" s="428"/>
      <c r="E26" s="428"/>
      <c r="F26" s="429"/>
      <c r="G26" s="430" t="s">
        <v>331</v>
      </c>
      <c r="H26" s="428"/>
      <c r="I26" s="428"/>
      <c r="J26" s="428"/>
      <c r="K26" s="429"/>
      <c r="L26" s="431" t="s">
        <v>332</v>
      </c>
      <c r="M26" s="432"/>
      <c r="N26" s="432"/>
      <c r="O26" s="433"/>
      <c r="P26" s="431" t="s">
        <v>333</v>
      </c>
      <c r="Q26" s="432"/>
      <c r="R26" s="432"/>
      <c r="S26" s="432"/>
      <c r="T26" s="432"/>
      <c r="U26" s="433"/>
      <c r="V26" s="431" t="s">
        <v>334</v>
      </c>
      <c r="W26" s="432"/>
      <c r="X26" s="432"/>
      <c r="Y26" s="432"/>
      <c r="Z26" s="432"/>
      <c r="AA26" s="433"/>
      <c r="AB26" s="431" t="s">
        <v>335</v>
      </c>
      <c r="AC26" s="432"/>
      <c r="AD26" s="432"/>
      <c r="AE26" s="432"/>
      <c r="AF26" s="432"/>
      <c r="AG26" s="433"/>
      <c r="AH26" s="434" t="s">
        <v>336</v>
      </c>
      <c r="AI26" s="434"/>
      <c r="AJ26" s="434"/>
      <c r="AK26" s="434"/>
      <c r="AL26" s="434"/>
      <c r="AM26" s="434"/>
      <c r="AN26" s="434"/>
      <c r="AO26" s="435" t="s">
        <v>337</v>
      </c>
      <c r="AP26" s="435"/>
      <c r="AQ26" s="435"/>
      <c r="AR26" s="435"/>
      <c r="AS26" s="435"/>
      <c r="AT26" s="435"/>
      <c r="AU26" s="430"/>
      <c r="AV26" s="137"/>
    </row>
    <row r="27" spans="2:256" s="131" customFormat="1" ht="21" customHeight="1" x14ac:dyDescent="0.25">
      <c r="B27" s="130"/>
      <c r="C27" s="420"/>
      <c r="D27" s="420"/>
      <c r="E27" s="420"/>
      <c r="F27" s="421"/>
      <c r="G27" s="422"/>
      <c r="H27" s="420"/>
      <c r="I27" s="420"/>
      <c r="J27" s="420"/>
      <c r="K27" s="421"/>
      <c r="L27" s="422"/>
      <c r="M27" s="420"/>
      <c r="N27" s="420"/>
      <c r="O27" s="421"/>
      <c r="P27" s="423"/>
      <c r="Q27" s="424"/>
      <c r="R27" s="424"/>
      <c r="S27" s="424"/>
      <c r="T27" s="424"/>
      <c r="U27" s="425"/>
      <c r="V27" s="423"/>
      <c r="W27" s="424"/>
      <c r="X27" s="424"/>
      <c r="Y27" s="424"/>
      <c r="Z27" s="424"/>
      <c r="AA27" s="425"/>
      <c r="AB27" s="423"/>
      <c r="AC27" s="424"/>
      <c r="AD27" s="424"/>
      <c r="AE27" s="424"/>
      <c r="AF27" s="424"/>
      <c r="AG27" s="425"/>
      <c r="AH27" s="413" t="str">
        <f t="shared" ref="AH27:AH32" si="0">IF(ISBLANK(AB27),"",62.4*(P27/(AB27-V27)))</f>
        <v/>
      </c>
      <c r="AI27" s="413"/>
      <c r="AJ27" s="413"/>
      <c r="AK27" s="413"/>
      <c r="AL27" s="413"/>
      <c r="AM27" s="413"/>
      <c r="AN27" s="413"/>
      <c r="AO27" s="413" t="str">
        <f t="shared" ref="AO27:AO32" si="1">IF(ISBLANK(AB27),"",AH27/($C$21*62.4)*100)</f>
        <v/>
      </c>
      <c r="AP27" s="413"/>
      <c r="AQ27" s="413"/>
      <c r="AR27" s="413"/>
      <c r="AS27" s="413"/>
      <c r="AT27" s="413"/>
      <c r="AU27" s="414"/>
      <c r="AV27" s="139"/>
    </row>
    <row r="28" spans="2:256" s="131" customFormat="1" ht="21" customHeight="1" x14ac:dyDescent="0.25">
      <c r="B28" s="130"/>
      <c r="C28" s="420"/>
      <c r="D28" s="420"/>
      <c r="E28" s="420"/>
      <c r="F28" s="421"/>
      <c r="G28" s="422"/>
      <c r="H28" s="420"/>
      <c r="I28" s="420"/>
      <c r="J28" s="420"/>
      <c r="K28" s="421"/>
      <c r="L28" s="422"/>
      <c r="M28" s="420"/>
      <c r="N28" s="420"/>
      <c r="O28" s="421"/>
      <c r="P28" s="423"/>
      <c r="Q28" s="424"/>
      <c r="R28" s="424"/>
      <c r="S28" s="424"/>
      <c r="T28" s="424"/>
      <c r="U28" s="425"/>
      <c r="V28" s="423"/>
      <c r="W28" s="424"/>
      <c r="X28" s="424"/>
      <c r="Y28" s="424"/>
      <c r="Z28" s="424"/>
      <c r="AA28" s="425"/>
      <c r="AB28" s="423"/>
      <c r="AC28" s="424"/>
      <c r="AD28" s="424"/>
      <c r="AE28" s="424"/>
      <c r="AF28" s="424"/>
      <c r="AG28" s="425"/>
      <c r="AH28" s="413" t="str">
        <f t="shared" si="0"/>
        <v/>
      </c>
      <c r="AI28" s="413"/>
      <c r="AJ28" s="413"/>
      <c r="AK28" s="413"/>
      <c r="AL28" s="413"/>
      <c r="AM28" s="413"/>
      <c r="AN28" s="413"/>
      <c r="AO28" s="413" t="str">
        <f t="shared" si="1"/>
        <v/>
      </c>
      <c r="AP28" s="413"/>
      <c r="AQ28" s="413"/>
      <c r="AR28" s="413"/>
      <c r="AS28" s="413"/>
      <c r="AT28" s="413"/>
      <c r="AU28" s="414"/>
      <c r="AV28" s="139"/>
    </row>
    <row r="29" spans="2:256" s="135" customFormat="1" ht="21" customHeight="1" x14ac:dyDescent="0.25">
      <c r="B29" s="132"/>
      <c r="C29" s="420"/>
      <c r="D29" s="420"/>
      <c r="E29" s="420"/>
      <c r="F29" s="421"/>
      <c r="G29" s="422"/>
      <c r="H29" s="420"/>
      <c r="I29" s="420"/>
      <c r="J29" s="420"/>
      <c r="K29" s="421"/>
      <c r="L29" s="422"/>
      <c r="M29" s="420"/>
      <c r="N29" s="420"/>
      <c r="O29" s="421"/>
      <c r="P29" s="423"/>
      <c r="Q29" s="424"/>
      <c r="R29" s="424"/>
      <c r="S29" s="424"/>
      <c r="T29" s="424"/>
      <c r="U29" s="425"/>
      <c r="V29" s="423"/>
      <c r="W29" s="424"/>
      <c r="X29" s="424"/>
      <c r="Y29" s="424"/>
      <c r="Z29" s="424"/>
      <c r="AA29" s="425"/>
      <c r="AB29" s="423"/>
      <c r="AC29" s="424"/>
      <c r="AD29" s="424"/>
      <c r="AE29" s="424"/>
      <c r="AF29" s="424"/>
      <c r="AG29" s="425"/>
      <c r="AH29" s="413" t="str">
        <f t="shared" si="0"/>
        <v/>
      </c>
      <c r="AI29" s="413"/>
      <c r="AJ29" s="413"/>
      <c r="AK29" s="413"/>
      <c r="AL29" s="413"/>
      <c r="AM29" s="413"/>
      <c r="AN29" s="413"/>
      <c r="AO29" s="413" t="str">
        <f t="shared" si="1"/>
        <v/>
      </c>
      <c r="AP29" s="413"/>
      <c r="AQ29" s="413"/>
      <c r="AR29" s="413"/>
      <c r="AS29" s="413"/>
      <c r="AT29" s="413"/>
      <c r="AU29" s="414"/>
      <c r="AV29" s="134"/>
    </row>
    <row r="30" spans="2:256" s="135" customFormat="1" ht="21" customHeight="1" x14ac:dyDescent="0.25">
      <c r="B30" s="132"/>
      <c r="C30" s="420"/>
      <c r="D30" s="420"/>
      <c r="E30" s="420"/>
      <c r="F30" s="421"/>
      <c r="G30" s="422"/>
      <c r="H30" s="420"/>
      <c r="I30" s="420"/>
      <c r="J30" s="420"/>
      <c r="K30" s="421"/>
      <c r="L30" s="422"/>
      <c r="M30" s="420"/>
      <c r="N30" s="420"/>
      <c r="O30" s="421"/>
      <c r="P30" s="423"/>
      <c r="Q30" s="424"/>
      <c r="R30" s="424"/>
      <c r="S30" s="424"/>
      <c r="T30" s="424"/>
      <c r="U30" s="425"/>
      <c r="V30" s="423"/>
      <c r="W30" s="424"/>
      <c r="X30" s="424"/>
      <c r="Y30" s="424"/>
      <c r="Z30" s="424"/>
      <c r="AA30" s="425"/>
      <c r="AB30" s="423"/>
      <c r="AC30" s="424"/>
      <c r="AD30" s="424"/>
      <c r="AE30" s="424"/>
      <c r="AF30" s="424"/>
      <c r="AG30" s="425"/>
      <c r="AH30" s="413" t="str">
        <f t="shared" si="0"/>
        <v/>
      </c>
      <c r="AI30" s="413"/>
      <c r="AJ30" s="413"/>
      <c r="AK30" s="413"/>
      <c r="AL30" s="413"/>
      <c r="AM30" s="413"/>
      <c r="AN30" s="413"/>
      <c r="AO30" s="413" t="str">
        <f t="shared" si="1"/>
        <v/>
      </c>
      <c r="AP30" s="413"/>
      <c r="AQ30" s="413"/>
      <c r="AR30" s="413"/>
      <c r="AS30" s="413"/>
      <c r="AT30" s="413"/>
      <c r="AU30" s="414"/>
      <c r="AV30" s="134"/>
    </row>
    <row r="31" spans="2:256" s="135" customFormat="1" ht="21" customHeight="1" x14ac:dyDescent="0.25">
      <c r="B31" s="132"/>
      <c r="C31" s="420"/>
      <c r="D31" s="420"/>
      <c r="E31" s="420"/>
      <c r="F31" s="421"/>
      <c r="G31" s="422"/>
      <c r="H31" s="420"/>
      <c r="I31" s="420"/>
      <c r="J31" s="420"/>
      <c r="K31" s="421"/>
      <c r="L31" s="422"/>
      <c r="M31" s="420"/>
      <c r="N31" s="420"/>
      <c r="O31" s="421"/>
      <c r="P31" s="423"/>
      <c r="Q31" s="424"/>
      <c r="R31" s="424"/>
      <c r="S31" s="424"/>
      <c r="T31" s="424"/>
      <c r="U31" s="425"/>
      <c r="V31" s="423"/>
      <c r="W31" s="424"/>
      <c r="X31" s="424"/>
      <c r="Y31" s="424"/>
      <c r="Z31" s="424"/>
      <c r="AA31" s="425"/>
      <c r="AB31" s="423"/>
      <c r="AC31" s="424"/>
      <c r="AD31" s="424"/>
      <c r="AE31" s="424"/>
      <c r="AF31" s="424"/>
      <c r="AG31" s="425"/>
      <c r="AH31" s="413" t="str">
        <f t="shared" si="0"/>
        <v/>
      </c>
      <c r="AI31" s="413"/>
      <c r="AJ31" s="413"/>
      <c r="AK31" s="413"/>
      <c r="AL31" s="413"/>
      <c r="AM31" s="413"/>
      <c r="AN31" s="413"/>
      <c r="AO31" s="413" t="str">
        <f t="shared" si="1"/>
        <v/>
      </c>
      <c r="AP31" s="413"/>
      <c r="AQ31" s="413"/>
      <c r="AR31" s="413"/>
      <c r="AS31" s="413"/>
      <c r="AT31" s="413"/>
      <c r="AU31" s="414"/>
      <c r="AV31" s="134"/>
    </row>
    <row r="32" spans="2:256" s="131" customFormat="1" ht="21" customHeight="1" x14ac:dyDescent="0.25">
      <c r="B32" s="130"/>
      <c r="C32" s="420"/>
      <c r="D32" s="420"/>
      <c r="E32" s="420"/>
      <c r="F32" s="421"/>
      <c r="G32" s="422"/>
      <c r="H32" s="420"/>
      <c r="I32" s="420"/>
      <c r="J32" s="420"/>
      <c r="K32" s="421"/>
      <c r="L32" s="422"/>
      <c r="M32" s="420"/>
      <c r="N32" s="420"/>
      <c r="O32" s="421"/>
      <c r="P32" s="423"/>
      <c r="Q32" s="424"/>
      <c r="R32" s="424"/>
      <c r="S32" s="424"/>
      <c r="T32" s="424"/>
      <c r="U32" s="425"/>
      <c r="V32" s="423"/>
      <c r="W32" s="424"/>
      <c r="X32" s="424"/>
      <c r="Y32" s="424"/>
      <c r="Z32" s="424"/>
      <c r="AA32" s="425"/>
      <c r="AB32" s="423"/>
      <c r="AC32" s="424"/>
      <c r="AD32" s="424"/>
      <c r="AE32" s="424"/>
      <c r="AF32" s="424"/>
      <c r="AG32" s="425"/>
      <c r="AH32" s="413" t="str">
        <f t="shared" si="0"/>
        <v/>
      </c>
      <c r="AI32" s="413"/>
      <c r="AJ32" s="413"/>
      <c r="AK32" s="413"/>
      <c r="AL32" s="413"/>
      <c r="AM32" s="413"/>
      <c r="AN32" s="413"/>
      <c r="AO32" s="413" t="str">
        <f t="shared" si="1"/>
        <v/>
      </c>
      <c r="AP32" s="413"/>
      <c r="AQ32" s="413"/>
      <c r="AR32" s="413"/>
      <c r="AS32" s="413"/>
      <c r="AT32" s="413"/>
      <c r="AU32" s="414"/>
      <c r="AV32" s="139"/>
    </row>
    <row r="33" spans="2:48" s="131" customFormat="1" ht="21" customHeight="1" x14ac:dyDescent="0.25">
      <c r="B33" s="130"/>
      <c r="C33" s="420"/>
      <c r="D33" s="420"/>
      <c r="E33" s="420"/>
      <c r="F33" s="421"/>
      <c r="G33" s="422"/>
      <c r="H33" s="420"/>
      <c r="I33" s="420"/>
      <c r="J33" s="420"/>
      <c r="K33" s="421"/>
      <c r="L33" s="422"/>
      <c r="M33" s="420"/>
      <c r="N33" s="420"/>
      <c r="O33" s="421"/>
      <c r="P33" s="423"/>
      <c r="Q33" s="424"/>
      <c r="R33" s="424"/>
      <c r="S33" s="424"/>
      <c r="T33" s="424"/>
      <c r="U33" s="425"/>
      <c r="V33" s="423"/>
      <c r="W33" s="424"/>
      <c r="X33" s="424"/>
      <c r="Y33" s="424"/>
      <c r="Z33" s="424"/>
      <c r="AA33" s="425"/>
      <c r="AB33" s="423"/>
      <c r="AC33" s="424"/>
      <c r="AD33" s="424"/>
      <c r="AE33" s="424"/>
      <c r="AF33" s="424"/>
      <c r="AG33" s="425"/>
      <c r="AH33" s="413" t="str">
        <f t="shared" ref="AH33:AH41" si="2">IF(ISBLANK(AA33),"",62.4*(O33/(AA33-U33)))</f>
        <v/>
      </c>
      <c r="AI33" s="413"/>
      <c r="AJ33" s="413"/>
      <c r="AK33" s="413"/>
      <c r="AL33" s="413"/>
      <c r="AM33" s="413"/>
      <c r="AN33" s="413"/>
      <c r="AO33" s="413" t="str">
        <f t="shared" ref="AO33:AO41" si="3">IF(ISBLANK(AA33),"",AH33/($C$21*62.4)*100)</f>
        <v/>
      </c>
      <c r="AP33" s="413"/>
      <c r="AQ33" s="413"/>
      <c r="AR33" s="413"/>
      <c r="AS33" s="413"/>
      <c r="AT33" s="413"/>
      <c r="AU33" s="414"/>
      <c r="AV33" s="139"/>
    </row>
    <row r="34" spans="2:48" s="135" customFormat="1" ht="21" customHeight="1" x14ac:dyDescent="0.25">
      <c r="B34" s="132"/>
      <c r="C34" s="420"/>
      <c r="D34" s="420"/>
      <c r="E34" s="420"/>
      <c r="F34" s="421"/>
      <c r="G34" s="422"/>
      <c r="H34" s="420"/>
      <c r="I34" s="420"/>
      <c r="J34" s="420"/>
      <c r="K34" s="421"/>
      <c r="L34" s="422"/>
      <c r="M34" s="420"/>
      <c r="N34" s="420"/>
      <c r="O34" s="421"/>
      <c r="P34" s="423"/>
      <c r="Q34" s="424"/>
      <c r="R34" s="424"/>
      <c r="S34" s="424"/>
      <c r="T34" s="424"/>
      <c r="U34" s="425"/>
      <c r="V34" s="423"/>
      <c r="W34" s="424"/>
      <c r="X34" s="424"/>
      <c r="Y34" s="424"/>
      <c r="Z34" s="424"/>
      <c r="AA34" s="425"/>
      <c r="AB34" s="423"/>
      <c r="AC34" s="424"/>
      <c r="AD34" s="424"/>
      <c r="AE34" s="424"/>
      <c r="AF34" s="424"/>
      <c r="AG34" s="425"/>
      <c r="AH34" s="413" t="str">
        <f t="shared" si="2"/>
        <v/>
      </c>
      <c r="AI34" s="413"/>
      <c r="AJ34" s="413"/>
      <c r="AK34" s="413"/>
      <c r="AL34" s="413"/>
      <c r="AM34" s="413"/>
      <c r="AN34" s="413"/>
      <c r="AO34" s="413" t="str">
        <f t="shared" si="3"/>
        <v/>
      </c>
      <c r="AP34" s="413"/>
      <c r="AQ34" s="413"/>
      <c r="AR34" s="413"/>
      <c r="AS34" s="413"/>
      <c r="AT34" s="413"/>
      <c r="AU34" s="414"/>
      <c r="AV34" s="134"/>
    </row>
    <row r="35" spans="2:48" s="135" customFormat="1" ht="21" customHeight="1" x14ac:dyDescent="0.25">
      <c r="B35" s="132"/>
      <c r="C35" s="420"/>
      <c r="D35" s="420"/>
      <c r="E35" s="420"/>
      <c r="F35" s="421"/>
      <c r="G35" s="422"/>
      <c r="H35" s="420"/>
      <c r="I35" s="420"/>
      <c r="J35" s="420"/>
      <c r="K35" s="421"/>
      <c r="L35" s="422"/>
      <c r="M35" s="420"/>
      <c r="N35" s="420"/>
      <c r="O35" s="421"/>
      <c r="P35" s="423"/>
      <c r="Q35" s="424"/>
      <c r="R35" s="424"/>
      <c r="S35" s="424"/>
      <c r="T35" s="424"/>
      <c r="U35" s="425"/>
      <c r="V35" s="423"/>
      <c r="W35" s="424"/>
      <c r="X35" s="424"/>
      <c r="Y35" s="424"/>
      <c r="Z35" s="424"/>
      <c r="AA35" s="425"/>
      <c r="AB35" s="423"/>
      <c r="AC35" s="424"/>
      <c r="AD35" s="424"/>
      <c r="AE35" s="424"/>
      <c r="AF35" s="424"/>
      <c r="AG35" s="425"/>
      <c r="AH35" s="413" t="str">
        <f t="shared" si="2"/>
        <v/>
      </c>
      <c r="AI35" s="413"/>
      <c r="AJ35" s="413"/>
      <c r="AK35" s="413"/>
      <c r="AL35" s="413"/>
      <c r="AM35" s="413"/>
      <c r="AN35" s="413"/>
      <c r="AO35" s="413" t="str">
        <f t="shared" si="3"/>
        <v/>
      </c>
      <c r="AP35" s="413"/>
      <c r="AQ35" s="413"/>
      <c r="AR35" s="413"/>
      <c r="AS35" s="413"/>
      <c r="AT35" s="413"/>
      <c r="AU35" s="414"/>
      <c r="AV35" s="134"/>
    </row>
    <row r="36" spans="2:48" s="135" customFormat="1" ht="21" customHeight="1" x14ac:dyDescent="0.25">
      <c r="B36" s="132"/>
      <c r="C36" s="420"/>
      <c r="D36" s="420"/>
      <c r="E36" s="420"/>
      <c r="F36" s="421"/>
      <c r="G36" s="422"/>
      <c r="H36" s="420"/>
      <c r="I36" s="420"/>
      <c r="J36" s="420"/>
      <c r="K36" s="421"/>
      <c r="L36" s="422"/>
      <c r="M36" s="420"/>
      <c r="N36" s="420"/>
      <c r="O36" s="421"/>
      <c r="P36" s="423"/>
      <c r="Q36" s="424"/>
      <c r="R36" s="424"/>
      <c r="S36" s="424"/>
      <c r="T36" s="424"/>
      <c r="U36" s="425"/>
      <c r="V36" s="423"/>
      <c r="W36" s="424"/>
      <c r="X36" s="424"/>
      <c r="Y36" s="424"/>
      <c r="Z36" s="424"/>
      <c r="AA36" s="425"/>
      <c r="AB36" s="423"/>
      <c r="AC36" s="424"/>
      <c r="AD36" s="424"/>
      <c r="AE36" s="424"/>
      <c r="AF36" s="424"/>
      <c r="AG36" s="425"/>
      <c r="AH36" s="413" t="str">
        <f t="shared" si="2"/>
        <v/>
      </c>
      <c r="AI36" s="413"/>
      <c r="AJ36" s="413"/>
      <c r="AK36" s="413"/>
      <c r="AL36" s="413"/>
      <c r="AM36" s="413"/>
      <c r="AN36" s="413"/>
      <c r="AO36" s="413" t="str">
        <f t="shared" si="3"/>
        <v/>
      </c>
      <c r="AP36" s="413"/>
      <c r="AQ36" s="413"/>
      <c r="AR36" s="413"/>
      <c r="AS36" s="413"/>
      <c r="AT36" s="413"/>
      <c r="AU36" s="414"/>
      <c r="AV36" s="134"/>
    </row>
    <row r="37" spans="2:48" s="131" customFormat="1" ht="21" customHeight="1" x14ac:dyDescent="0.25">
      <c r="B37" s="130"/>
      <c r="C37" s="420"/>
      <c r="D37" s="420"/>
      <c r="E37" s="420"/>
      <c r="F37" s="421"/>
      <c r="G37" s="422"/>
      <c r="H37" s="420"/>
      <c r="I37" s="420"/>
      <c r="J37" s="420"/>
      <c r="K37" s="421"/>
      <c r="L37" s="422"/>
      <c r="M37" s="420"/>
      <c r="N37" s="420"/>
      <c r="O37" s="421"/>
      <c r="P37" s="423"/>
      <c r="Q37" s="424"/>
      <c r="R37" s="424"/>
      <c r="S37" s="424"/>
      <c r="T37" s="424"/>
      <c r="U37" s="425"/>
      <c r="V37" s="423"/>
      <c r="W37" s="424"/>
      <c r="X37" s="424"/>
      <c r="Y37" s="424"/>
      <c r="Z37" s="424"/>
      <c r="AA37" s="425"/>
      <c r="AB37" s="423"/>
      <c r="AC37" s="424"/>
      <c r="AD37" s="424"/>
      <c r="AE37" s="424"/>
      <c r="AF37" s="424"/>
      <c r="AG37" s="425"/>
      <c r="AH37" s="413" t="str">
        <f t="shared" si="2"/>
        <v/>
      </c>
      <c r="AI37" s="413"/>
      <c r="AJ37" s="413"/>
      <c r="AK37" s="413"/>
      <c r="AL37" s="413"/>
      <c r="AM37" s="413"/>
      <c r="AN37" s="413"/>
      <c r="AO37" s="413" t="str">
        <f t="shared" si="3"/>
        <v/>
      </c>
      <c r="AP37" s="413"/>
      <c r="AQ37" s="413"/>
      <c r="AR37" s="413"/>
      <c r="AS37" s="413"/>
      <c r="AT37" s="413"/>
      <c r="AU37" s="414"/>
      <c r="AV37" s="139"/>
    </row>
    <row r="38" spans="2:48" s="131" customFormat="1" ht="21" customHeight="1" x14ac:dyDescent="0.25">
      <c r="B38" s="130"/>
      <c r="C38" s="420"/>
      <c r="D38" s="420"/>
      <c r="E38" s="420"/>
      <c r="F38" s="421"/>
      <c r="G38" s="422"/>
      <c r="H38" s="420"/>
      <c r="I38" s="420"/>
      <c r="J38" s="420"/>
      <c r="K38" s="421"/>
      <c r="L38" s="422"/>
      <c r="M38" s="420"/>
      <c r="N38" s="420"/>
      <c r="O38" s="421"/>
      <c r="P38" s="423"/>
      <c r="Q38" s="424"/>
      <c r="R38" s="424"/>
      <c r="S38" s="424"/>
      <c r="T38" s="424"/>
      <c r="U38" s="425"/>
      <c r="V38" s="423"/>
      <c r="W38" s="424"/>
      <c r="X38" s="424"/>
      <c r="Y38" s="424"/>
      <c r="Z38" s="424"/>
      <c r="AA38" s="425"/>
      <c r="AB38" s="423"/>
      <c r="AC38" s="424"/>
      <c r="AD38" s="424"/>
      <c r="AE38" s="424"/>
      <c r="AF38" s="424"/>
      <c r="AG38" s="425"/>
      <c r="AH38" s="413" t="str">
        <f t="shared" si="2"/>
        <v/>
      </c>
      <c r="AI38" s="413"/>
      <c r="AJ38" s="413"/>
      <c r="AK38" s="413"/>
      <c r="AL38" s="413"/>
      <c r="AM38" s="413"/>
      <c r="AN38" s="413"/>
      <c r="AO38" s="413" t="str">
        <f t="shared" si="3"/>
        <v/>
      </c>
      <c r="AP38" s="413"/>
      <c r="AQ38" s="413"/>
      <c r="AR38" s="413"/>
      <c r="AS38" s="413"/>
      <c r="AT38" s="413"/>
      <c r="AU38" s="414"/>
      <c r="AV38" s="139"/>
    </row>
    <row r="39" spans="2:48" s="135" customFormat="1" ht="21" customHeight="1" x14ac:dyDescent="0.25">
      <c r="B39" s="132"/>
      <c r="C39" s="420"/>
      <c r="D39" s="420"/>
      <c r="E39" s="420"/>
      <c r="F39" s="421"/>
      <c r="G39" s="422"/>
      <c r="H39" s="420"/>
      <c r="I39" s="420"/>
      <c r="J39" s="420"/>
      <c r="K39" s="421"/>
      <c r="L39" s="422"/>
      <c r="M39" s="420"/>
      <c r="N39" s="420"/>
      <c r="O39" s="421"/>
      <c r="P39" s="423"/>
      <c r="Q39" s="424"/>
      <c r="R39" s="424"/>
      <c r="S39" s="424"/>
      <c r="T39" s="424"/>
      <c r="U39" s="425"/>
      <c r="V39" s="423"/>
      <c r="W39" s="424"/>
      <c r="X39" s="424"/>
      <c r="Y39" s="424"/>
      <c r="Z39" s="424"/>
      <c r="AA39" s="425"/>
      <c r="AB39" s="423"/>
      <c r="AC39" s="424"/>
      <c r="AD39" s="424"/>
      <c r="AE39" s="424"/>
      <c r="AF39" s="424"/>
      <c r="AG39" s="425"/>
      <c r="AH39" s="413" t="str">
        <f t="shared" si="2"/>
        <v/>
      </c>
      <c r="AI39" s="413"/>
      <c r="AJ39" s="413"/>
      <c r="AK39" s="413"/>
      <c r="AL39" s="413"/>
      <c r="AM39" s="413"/>
      <c r="AN39" s="413"/>
      <c r="AO39" s="413" t="str">
        <f t="shared" si="3"/>
        <v/>
      </c>
      <c r="AP39" s="413"/>
      <c r="AQ39" s="413"/>
      <c r="AR39" s="413"/>
      <c r="AS39" s="413"/>
      <c r="AT39" s="413"/>
      <c r="AU39" s="414"/>
      <c r="AV39" s="134"/>
    </row>
    <row r="40" spans="2:48" s="135" customFormat="1" ht="21" customHeight="1" x14ac:dyDescent="0.25">
      <c r="B40" s="132"/>
      <c r="C40" s="420"/>
      <c r="D40" s="420"/>
      <c r="E40" s="420"/>
      <c r="F40" s="421"/>
      <c r="G40" s="422"/>
      <c r="H40" s="420"/>
      <c r="I40" s="420"/>
      <c r="J40" s="420"/>
      <c r="K40" s="421"/>
      <c r="L40" s="422"/>
      <c r="M40" s="420"/>
      <c r="N40" s="420"/>
      <c r="O40" s="421"/>
      <c r="P40" s="423"/>
      <c r="Q40" s="424"/>
      <c r="R40" s="424"/>
      <c r="S40" s="424"/>
      <c r="T40" s="424"/>
      <c r="U40" s="425"/>
      <c r="V40" s="423"/>
      <c r="W40" s="424"/>
      <c r="X40" s="424"/>
      <c r="Y40" s="424"/>
      <c r="Z40" s="424"/>
      <c r="AA40" s="425"/>
      <c r="AB40" s="423"/>
      <c r="AC40" s="424"/>
      <c r="AD40" s="424"/>
      <c r="AE40" s="424"/>
      <c r="AF40" s="424"/>
      <c r="AG40" s="425"/>
      <c r="AH40" s="413" t="str">
        <f t="shared" si="2"/>
        <v/>
      </c>
      <c r="AI40" s="413"/>
      <c r="AJ40" s="413"/>
      <c r="AK40" s="413"/>
      <c r="AL40" s="413"/>
      <c r="AM40" s="413"/>
      <c r="AN40" s="413"/>
      <c r="AO40" s="413" t="str">
        <f t="shared" si="3"/>
        <v/>
      </c>
      <c r="AP40" s="413"/>
      <c r="AQ40" s="413"/>
      <c r="AR40" s="413"/>
      <c r="AS40" s="413"/>
      <c r="AT40" s="413"/>
      <c r="AU40" s="414"/>
      <c r="AV40" s="134"/>
    </row>
    <row r="41" spans="2:48" s="135" customFormat="1" ht="21" customHeight="1" x14ac:dyDescent="0.25">
      <c r="B41" s="132"/>
      <c r="C41" s="420"/>
      <c r="D41" s="420"/>
      <c r="E41" s="420"/>
      <c r="F41" s="421"/>
      <c r="G41" s="422"/>
      <c r="H41" s="420"/>
      <c r="I41" s="420"/>
      <c r="J41" s="420"/>
      <c r="K41" s="421"/>
      <c r="L41" s="422"/>
      <c r="M41" s="420"/>
      <c r="N41" s="420"/>
      <c r="O41" s="421"/>
      <c r="P41" s="423"/>
      <c r="Q41" s="424"/>
      <c r="R41" s="424"/>
      <c r="S41" s="424"/>
      <c r="T41" s="424"/>
      <c r="U41" s="425"/>
      <c r="V41" s="423"/>
      <c r="W41" s="424"/>
      <c r="X41" s="424"/>
      <c r="Y41" s="424"/>
      <c r="Z41" s="424"/>
      <c r="AA41" s="425"/>
      <c r="AB41" s="423"/>
      <c r="AC41" s="424"/>
      <c r="AD41" s="424"/>
      <c r="AE41" s="424"/>
      <c r="AF41" s="424"/>
      <c r="AG41" s="425"/>
      <c r="AH41" s="413" t="str">
        <f t="shared" si="2"/>
        <v/>
      </c>
      <c r="AI41" s="413"/>
      <c r="AJ41" s="413"/>
      <c r="AK41" s="413"/>
      <c r="AL41" s="413"/>
      <c r="AM41" s="413"/>
      <c r="AN41" s="413"/>
      <c r="AO41" s="413" t="str">
        <f t="shared" si="3"/>
        <v/>
      </c>
      <c r="AP41" s="413"/>
      <c r="AQ41" s="413"/>
      <c r="AR41" s="413"/>
      <c r="AS41" s="413"/>
      <c r="AT41" s="413"/>
      <c r="AU41" s="414"/>
      <c r="AV41" s="134"/>
    </row>
    <row r="42" spans="2:48" s="135" customFormat="1" ht="21" customHeight="1" x14ac:dyDescent="0.25">
      <c r="B42" s="132"/>
      <c r="C42" s="415" t="s">
        <v>338</v>
      </c>
      <c r="D42" s="415"/>
      <c r="E42" s="415"/>
      <c r="F42" s="416"/>
      <c r="G42" s="417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  <c r="AF42" s="418"/>
      <c r="AG42" s="419"/>
      <c r="AH42" s="413" t="str">
        <f>IF(AH37="","",AVERAGE(AH37:AN41))</f>
        <v/>
      </c>
      <c r="AI42" s="413"/>
      <c r="AJ42" s="413"/>
      <c r="AK42" s="413"/>
      <c r="AL42" s="413"/>
      <c r="AM42" s="413"/>
      <c r="AN42" s="413"/>
      <c r="AO42" s="413" t="str">
        <f>IF(AO37="","",AVERAGE(AO27:AU41))</f>
        <v/>
      </c>
      <c r="AP42" s="413"/>
      <c r="AQ42" s="413"/>
      <c r="AR42" s="413"/>
      <c r="AS42" s="413"/>
      <c r="AT42" s="413"/>
      <c r="AU42" s="413"/>
      <c r="AV42" s="134"/>
    </row>
    <row r="43" spans="2:48" s="144" customFormat="1" ht="5.25" customHeight="1" thickBot="1" x14ac:dyDescent="0.3">
      <c r="B43" s="140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3"/>
    </row>
    <row r="44" spans="2:48" s="144" customFormat="1" ht="5.25" customHeight="1" thickTop="1" x14ac:dyDescent="0.25">
      <c r="B44" s="140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43"/>
    </row>
    <row r="45" spans="2:48" s="149" customFormat="1" ht="14.25" customHeight="1" x14ac:dyDescent="0.25">
      <c r="B45" s="145"/>
      <c r="C45" s="407" t="s">
        <v>343</v>
      </c>
      <c r="D45" s="407"/>
      <c r="E45" s="407"/>
      <c r="F45" s="407"/>
      <c r="G45" s="407"/>
      <c r="H45" s="407"/>
      <c r="I45" s="407"/>
      <c r="J45" s="407"/>
      <c r="K45" s="407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  <c r="Y45" s="407"/>
      <c r="Z45" s="407"/>
      <c r="AA45" s="407"/>
      <c r="AB45" s="407"/>
      <c r="AC45" s="407"/>
      <c r="AD45" s="407"/>
      <c r="AE45" s="407"/>
      <c r="AF45" s="407"/>
      <c r="AG45" s="407"/>
      <c r="AH45" s="407"/>
      <c r="AI45" s="407"/>
      <c r="AJ45" s="407"/>
      <c r="AK45" s="407"/>
      <c r="AL45" s="407"/>
      <c r="AM45" s="407"/>
      <c r="AN45" s="407"/>
      <c r="AO45" s="407"/>
      <c r="AP45" s="407"/>
      <c r="AQ45" s="407"/>
      <c r="AR45" s="407"/>
      <c r="AS45" s="407"/>
      <c r="AT45" s="407"/>
      <c r="AU45" s="407"/>
      <c r="AV45" s="148"/>
    </row>
    <row r="46" spans="2:48" s="149" customFormat="1" ht="14.25" customHeight="1" x14ac:dyDescent="0.25">
      <c r="B46" s="145"/>
      <c r="C46" s="407"/>
      <c r="D46" s="407"/>
      <c r="E46" s="407"/>
      <c r="F46" s="407"/>
      <c r="G46" s="407"/>
      <c r="H46" s="407"/>
      <c r="I46" s="407"/>
      <c r="J46" s="407"/>
      <c r="K46" s="407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07"/>
      <c r="AE46" s="407"/>
      <c r="AF46" s="407"/>
      <c r="AG46" s="407"/>
      <c r="AH46" s="407"/>
      <c r="AI46" s="407"/>
      <c r="AJ46" s="407"/>
      <c r="AK46" s="407"/>
      <c r="AL46" s="407"/>
      <c r="AM46" s="407"/>
      <c r="AN46" s="407"/>
      <c r="AO46" s="407"/>
      <c r="AP46" s="407"/>
      <c r="AQ46" s="407"/>
      <c r="AR46" s="407"/>
      <c r="AS46" s="407"/>
      <c r="AT46" s="407"/>
      <c r="AU46" s="407"/>
      <c r="AV46" s="148"/>
    </row>
    <row r="47" spans="2:48" s="149" customFormat="1" ht="14.25" customHeight="1" x14ac:dyDescent="0.25">
      <c r="B47" s="145"/>
      <c r="C47" s="407"/>
      <c r="D47" s="407"/>
      <c r="E47" s="407"/>
      <c r="F47" s="407"/>
      <c r="G47" s="407"/>
      <c r="H47" s="407"/>
      <c r="I47" s="407"/>
      <c r="J47" s="407"/>
      <c r="K47" s="407"/>
      <c r="L47" s="407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Y47" s="407"/>
      <c r="Z47" s="407"/>
      <c r="AA47" s="407"/>
      <c r="AB47" s="407"/>
      <c r="AC47" s="407"/>
      <c r="AD47" s="407"/>
      <c r="AE47" s="407"/>
      <c r="AF47" s="407"/>
      <c r="AG47" s="407"/>
      <c r="AH47" s="407"/>
      <c r="AI47" s="407"/>
      <c r="AJ47" s="407"/>
      <c r="AK47" s="407"/>
      <c r="AL47" s="407"/>
      <c r="AM47" s="407"/>
      <c r="AN47" s="407"/>
      <c r="AO47" s="407"/>
      <c r="AP47" s="407"/>
      <c r="AQ47" s="407"/>
      <c r="AR47" s="407"/>
      <c r="AS47" s="407"/>
      <c r="AT47" s="407"/>
      <c r="AU47" s="407"/>
      <c r="AV47" s="148"/>
    </row>
    <row r="48" spans="2:48" s="149" customFormat="1" ht="3" customHeight="1" x14ac:dyDescent="0.25"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8"/>
    </row>
    <row r="49" spans="2:48" s="149" customFormat="1" ht="15.75" customHeight="1" x14ac:dyDescent="0.25">
      <c r="B49" s="145"/>
      <c r="C49" s="122" t="s">
        <v>339</v>
      </c>
      <c r="D49" s="146"/>
      <c r="E49" s="146"/>
      <c r="F49" s="146"/>
      <c r="G49" s="146"/>
      <c r="H49" s="151"/>
      <c r="I49" s="151"/>
      <c r="J49" s="151"/>
      <c r="K49" s="151"/>
      <c r="L49" s="151"/>
      <c r="M49" s="151"/>
      <c r="N49" s="151"/>
      <c r="O49" s="151"/>
      <c r="P49" s="151"/>
      <c r="Q49" s="152"/>
      <c r="R49" s="152"/>
      <c r="S49" s="152"/>
      <c r="T49" s="152"/>
      <c r="U49" s="152"/>
      <c r="V49" s="153"/>
      <c r="W49" s="153"/>
      <c r="X49" s="153"/>
      <c r="Y49" s="153"/>
      <c r="Z49" s="150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8"/>
    </row>
    <row r="50" spans="2:48" s="149" customFormat="1" ht="3" customHeight="1" x14ac:dyDescent="0.25">
      <c r="B50" s="145"/>
      <c r="C50" s="146"/>
      <c r="D50" s="146"/>
      <c r="E50" s="146"/>
      <c r="F50" s="146"/>
      <c r="G50" s="146"/>
      <c r="H50" s="151"/>
      <c r="I50" s="151"/>
      <c r="J50" s="151"/>
      <c r="K50" s="151"/>
      <c r="L50" s="151"/>
      <c r="M50" s="151"/>
      <c r="N50" s="151"/>
      <c r="O50" s="151"/>
      <c r="P50" s="151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8"/>
    </row>
    <row r="51" spans="2:48" s="149" customFormat="1" ht="15.75" customHeight="1" x14ac:dyDescent="0.25">
      <c r="B51" s="145"/>
      <c r="C51" s="146"/>
      <c r="D51" s="146"/>
      <c r="E51" s="146"/>
      <c r="F51" s="146"/>
      <c r="G51" s="146"/>
      <c r="H51" s="151"/>
      <c r="I51" s="151"/>
      <c r="J51" s="151"/>
      <c r="K51" s="151"/>
      <c r="L51" s="151"/>
      <c r="M51" s="151"/>
      <c r="N51" s="151"/>
      <c r="O51" s="151"/>
      <c r="P51" s="151"/>
      <c r="Q51" s="411"/>
      <c r="R51" s="411"/>
      <c r="S51" s="411"/>
      <c r="T51" s="411"/>
      <c r="U51" s="411"/>
      <c r="V51" s="411"/>
      <c r="W51" s="411"/>
      <c r="X51" s="411"/>
      <c r="Y51" s="411"/>
      <c r="Z51" s="411"/>
      <c r="AA51" s="147"/>
      <c r="AB51" s="147"/>
      <c r="AC51" s="147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48"/>
    </row>
    <row r="52" spans="2:48" s="149" customFormat="1" ht="15.75" customHeight="1" x14ac:dyDescent="0.3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408"/>
      <c r="R52" s="408"/>
      <c r="S52" s="408"/>
      <c r="T52" s="408"/>
      <c r="U52" s="408"/>
      <c r="V52" s="408"/>
      <c r="W52" s="408"/>
      <c r="X52" s="408"/>
      <c r="Y52" s="408"/>
      <c r="Z52" s="408"/>
      <c r="AA52" s="147"/>
      <c r="AB52" s="147"/>
      <c r="AC52" s="412" t="s">
        <v>340</v>
      </c>
      <c r="AD52" s="412"/>
      <c r="AE52" s="412"/>
      <c r="AF52" s="412"/>
      <c r="AG52" s="412"/>
      <c r="AH52" s="410"/>
      <c r="AI52" s="410"/>
      <c r="AJ52" s="410"/>
      <c r="AK52" s="410"/>
      <c r="AL52" s="410"/>
      <c r="AM52" s="410"/>
      <c r="AN52" s="410"/>
      <c r="AO52" s="410"/>
      <c r="AP52" s="410"/>
      <c r="AQ52" s="410"/>
      <c r="AR52" s="410"/>
      <c r="AS52" s="410"/>
      <c r="AT52" s="410"/>
      <c r="AU52" s="410"/>
      <c r="AV52" s="148"/>
    </row>
    <row r="53" spans="2:48" s="155" customFormat="1" ht="15.75" customHeight="1" x14ac:dyDescent="0.25"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408"/>
      <c r="R53" s="408"/>
      <c r="S53" s="408"/>
      <c r="T53" s="408"/>
      <c r="U53" s="408"/>
      <c r="V53" s="408"/>
      <c r="W53" s="408"/>
      <c r="X53" s="408"/>
      <c r="Y53" s="408"/>
      <c r="Z53" s="408"/>
      <c r="AA53" s="147"/>
      <c r="AB53" s="147"/>
      <c r="AC53" s="147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48"/>
    </row>
    <row r="54" spans="2:48" s="155" customFormat="1" ht="15.75" customHeight="1" x14ac:dyDescent="0.3">
      <c r="B54" s="145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408"/>
      <c r="R54" s="408"/>
      <c r="S54" s="408"/>
      <c r="T54" s="408"/>
      <c r="U54" s="408"/>
      <c r="V54" s="408"/>
      <c r="W54" s="408"/>
      <c r="X54" s="408"/>
      <c r="Y54" s="408"/>
      <c r="Z54" s="408"/>
      <c r="AA54" s="147"/>
      <c r="AB54" s="147"/>
      <c r="AC54" s="147"/>
      <c r="AD54" s="409" t="s">
        <v>341</v>
      </c>
      <c r="AE54" s="409"/>
      <c r="AF54" s="409"/>
      <c r="AG54" s="409"/>
      <c r="AH54" s="410"/>
      <c r="AI54" s="410"/>
      <c r="AJ54" s="410"/>
      <c r="AK54" s="410"/>
      <c r="AL54" s="410"/>
      <c r="AM54" s="410"/>
      <c r="AN54" s="410"/>
      <c r="AO54" s="410"/>
      <c r="AP54" s="410"/>
      <c r="AQ54" s="410"/>
      <c r="AR54" s="410"/>
      <c r="AS54" s="410"/>
      <c r="AT54" s="410"/>
      <c r="AU54" s="410"/>
      <c r="AV54" s="148"/>
    </row>
    <row r="55" spans="2:48" s="155" customFormat="1" ht="17.149999999999999" customHeight="1" x14ac:dyDescent="0.25">
      <c r="B55" s="145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7"/>
      <c r="N55" s="157"/>
      <c r="O55" s="157"/>
      <c r="P55" s="15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58"/>
      <c r="AE55" s="158"/>
      <c r="AF55" s="158"/>
      <c r="AG55" s="158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8"/>
    </row>
    <row r="56" spans="2:48" ht="12.75" customHeight="1" x14ac:dyDescent="0.35">
      <c r="B56" s="159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1"/>
    </row>
    <row r="57" spans="2:48" ht="14.5" x14ac:dyDescent="0.35"/>
  </sheetData>
  <sheetProtection password="CC6B" sheet="1" objects="1" scenarios="1"/>
  <mergeCells count="192">
    <mergeCell ref="C3:AU3"/>
    <mergeCell ref="C4:AU4"/>
    <mergeCell ref="C5:AU5"/>
    <mergeCell ref="C6:AU6"/>
    <mergeCell ref="C7:AU7"/>
    <mergeCell ref="C8:AU8"/>
    <mergeCell ref="C9:E9"/>
    <mergeCell ref="F9:M9"/>
    <mergeCell ref="AO9:AU9"/>
    <mergeCell ref="C10:F10"/>
    <mergeCell ref="G10:M10"/>
    <mergeCell ref="O10:AI10"/>
    <mergeCell ref="AO10:AU10"/>
    <mergeCell ref="C11:E11"/>
    <mergeCell ref="F11:M11"/>
    <mergeCell ref="AJ11:AN11"/>
    <mergeCell ref="AO11:AU11"/>
    <mergeCell ref="C12:J12"/>
    <mergeCell ref="K12:X12"/>
    <mergeCell ref="Z12:AB12"/>
    <mergeCell ref="AC12:AJ12"/>
    <mergeCell ref="AL12:AN12"/>
    <mergeCell ref="AO12:AU12"/>
    <mergeCell ref="C13:F13"/>
    <mergeCell ref="G13:X13"/>
    <mergeCell ref="Z13:AC13"/>
    <mergeCell ref="AD13:AU13"/>
    <mergeCell ref="C14:F14"/>
    <mergeCell ref="G14:L14"/>
    <mergeCell ref="N14:Q14"/>
    <mergeCell ref="R14:X14"/>
    <mergeCell ref="AE14:AU14"/>
    <mergeCell ref="C15:G15"/>
    <mergeCell ref="I15:P15"/>
    <mergeCell ref="R15:V15"/>
    <mergeCell ref="X15:AE15"/>
    <mergeCell ref="AG15:AK15"/>
    <mergeCell ref="AM15:AU15"/>
    <mergeCell ref="C19:K20"/>
    <mergeCell ref="N19:V20"/>
    <mergeCell ref="Z19:AD20"/>
    <mergeCell ref="AF20:AN20"/>
    <mergeCell ref="C21:K21"/>
    <mergeCell ref="N21:V21"/>
    <mergeCell ref="Z21:AD21"/>
    <mergeCell ref="N23:V23"/>
    <mergeCell ref="C24:AU24"/>
    <mergeCell ref="C26:F26"/>
    <mergeCell ref="G26:K26"/>
    <mergeCell ref="L26:O26"/>
    <mergeCell ref="P26:U26"/>
    <mergeCell ref="V26:AA26"/>
    <mergeCell ref="AB26:AG26"/>
    <mergeCell ref="AH26:AN26"/>
    <mergeCell ref="AO26:AU26"/>
    <mergeCell ref="C27:F27"/>
    <mergeCell ref="G27:K27"/>
    <mergeCell ref="L27:O27"/>
    <mergeCell ref="P27:U27"/>
    <mergeCell ref="V27:AA27"/>
    <mergeCell ref="AB27:AG27"/>
    <mergeCell ref="AH27:AN27"/>
    <mergeCell ref="AO27:AU27"/>
    <mergeCell ref="C28:F28"/>
    <mergeCell ref="G28:K28"/>
    <mergeCell ref="L28:O28"/>
    <mergeCell ref="P28:U28"/>
    <mergeCell ref="V28:AA28"/>
    <mergeCell ref="AB28:AG28"/>
    <mergeCell ref="AH28:AN28"/>
    <mergeCell ref="AO28:AU28"/>
    <mergeCell ref="C29:F29"/>
    <mergeCell ref="G29:K29"/>
    <mergeCell ref="L29:O29"/>
    <mergeCell ref="P29:U29"/>
    <mergeCell ref="V29:AA29"/>
    <mergeCell ref="AB29:AG29"/>
    <mergeCell ref="AH29:AN29"/>
    <mergeCell ref="AO29:AU29"/>
    <mergeCell ref="C30:F30"/>
    <mergeCell ref="G30:K30"/>
    <mergeCell ref="L30:O30"/>
    <mergeCell ref="P30:U30"/>
    <mergeCell ref="V30:AA30"/>
    <mergeCell ref="AB30:AG30"/>
    <mergeCell ref="AH30:AN30"/>
    <mergeCell ref="AO30:AU30"/>
    <mergeCell ref="C31:F31"/>
    <mergeCell ref="G31:K31"/>
    <mergeCell ref="L31:O31"/>
    <mergeCell ref="P31:U31"/>
    <mergeCell ref="V31:AA31"/>
    <mergeCell ref="AB31:AG31"/>
    <mergeCell ref="AH31:AN31"/>
    <mergeCell ref="AO31:AU31"/>
    <mergeCell ref="C32:F32"/>
    <mergeCell ref="G32:K32"/>
    <mergeCell ref="L32:O32"/>
    <mergeCell ref="P32:U32"/>
    <mergeCell ref="V32:AA32"/>
    <mergeCell ref="AB32:AG32"/>
    <mergeCell ref="AH32:AN32"/>
    <mergeCell ref="AO32:AU32"/>
    <mergeCell ref="C33:F33"/>
    <mergeCell ref="G33:K33"/>
    <mergeCell ref="L33:O33"/>
    <mergeCell ref="P33:U33"/>
    <mergeCell ref="V33:AA33"/>
    <mergeCell ref="AB33:AG33"/>
    <mergeCell ref="AH33:AN33"/>
    <mergeCell ref="AO33:AU33"/>
    <mergeCell ref="C34:F34"/>
    <mergeCell ref="G34:K34"/>
    <mergeCell ref="L34:O34"/>
    <mergeCell ref="P34:U34"/>
    <mergeCell ref="V34:AA34"/>
    <mergeCell ref="AB34:AG34"/>
    <mergeCell ref="AH34:AN34"/>
    <mergeCell ref="AO34:AU34"/>
    <mergeCell ref="C35:F35"/>
    <mergeCell ref="G35:K35"/>
    <mergeCell ref="L35:O35"/>
    <mergeCell ref="P35:U35"/>
    <mergeCell ref="V35:AA35"/>
    <mergeCell ref="AB35:AG35"/>
    <mergeCell ref="AH35:AN35"/>
    <mergeCell ref="AO35:AU35"/>
    <mergeCell ref="C36:F36"/>
    <mergeCell ref="G36:K36"/>
    <mergeCell ref="L36:O36"/>
    <mergeCell ref="P36:U36"/>
    <mergeCell ref="V36:AA36"/>
    <mergeCell ref="AB36:AG36"/>
    <mergeCell ref="AH36:AN36"/>
    <mergeCell ref="AO36:AU36"/>
    <mergeCell ref="AO38:AU38"/>
    <mergeCell ref="C37:F37"/>
    <mergeCell ref="G37:K37"/>
    <mergeCell ref="L37:O37"/>
    <mergeCell ref="P37:U37"/>
    <mergeCell ref="V37:AA37"/>
    <mergeCell ref="AB37:AG37"/>
    <mergeCell ref="AB39:AG39"/>
    <mergeCell ref="AH37:AN37"/>
    <mergeCell ref="AO37:AU37"/>
    <mergeCell ref="C38:F38"/>
    <mergeCell ref="G38:K38"/>
    <mergeCell ref="L38:O38"/>
    <mergeCell ref="P38:U38"/>
    <mergeCell ref="V38:AA38"/>
    <mergeCell ref="AB38:AG38"/>
    <mergeCell ref="AH38:AN38"/>
    <mergeCell ref="AO39:AU39"/>
    <mergeCell ref="C40:F40"/>
    <mergeCell ref="G40:K40"/>
    <mergeCell ref="L40:O40"/>
    <mergeCell ref="P40:U40"/>
    <mergeCell ref="V40:AA40"/>
    <mergeCell ref="AB40:AG40"/>
    <mergeCell ref="AH40:AN40"/>
    <mergeCell ref="AO40:AU40"/>
    <mergeCell ref="C39:F39"/>
    <mergeCell ref="G41:K41"/>
    <mergeCell ref="L41:O41"/>
    <mergeCell ref="P41:U41"/>
    <mergeCell ref="V41:AA41"/>
    <mergeCell ref="AB41:AG41"/>
    <mergeCell ref="AH39:AN39"/>
    <mergeCell ref="G39:K39"/>
    <mergeCell ref="L39:O39"/>
    <mergeCell ref="P39:U39"/>
    <mergeCell ref="V39:AA39"/>
    <mergeCell ref="U52:Z52"/>
    <mergeCell ref="AC52:AG52"/>
    <mergeCell ref="AH52:AU52"/>
    <mergeCell ref="AH41:AN41"/>
    <mergeCell ref="AO41:AU41"/>
    <mergeCell ref="C42:F42"/>
    <mergeCell ref="G42:AG42"/>
    <mergeCell ref="AH42:AN42"/>
    <mergeCell ref="AO42:AU42"/>
    <mergeCell ref="C41:F41"/>
    <mergeCell ref="C45:AU47"/>
    <mergeCell ref="Q53:T53"/>
    <mergeCell ref="U53:Z53"/>
    <mergeCell ref="Q54:T54"/>
    <mergeCell ref="U54:Z54"/>
    <mergeCell ref="AD54:AG54"/>
    <mergeCell ref="AH54:AU54"/>
    <mergeCell ref="Q51:T51"/>
    <mergeCell ref="U51:Z51"/>
    <mergeCell ref="Q52:T52"/>
  </mergeCells>
  <dataValidations disablePrompts="1" count="2">
    <dataValidation allowBlank="1" showErrorMessage="1" promptTitle="Date Format" prompt="DD-MMM-YY" sqref="AO10:AU10"/>
    <dataValidation allowBlank="1" showErrorMessage="1" promptTitle="Region" prompt="Automatic when county is selected" sqref="AO12:AU12"/>
  </dataValidations>
  <pageMargins left="0.7" right="0.7" top="0.75" bottom="0.75" header="0.3" footer="0.3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H69"/>
  <sheetViews>
    <sheetView showGridLines="0" zoomScaleNormal="100" zoomScaleSheetLayoutView="100" workbookViewId="0">
      <pane ySplit="9" topLeftCell="A17" activePane="bottomLeft" state="frozen"/>
      <selection pane="bottomLeft" activeCell="E5" sqref="E5:G5"/>
    </sheetView>
  </sheetViews>
  <sheetFormatPr defaultColWidth="0" defaultRowHeight="13" zeroHeight="1" x14ac:dyDescent="0.25"/>
  <cols>
    <col min="1" max="1" width="21.08984375" style="60" customWidth="1"/>
    <col min="2" max="2" width="11.453125" style="60" bestFit="1" customWidth="1"/>
    <col min="3" max="3" width="17.90625" style="61" customWidth="1"/>
    <col min="4" max="4" width="20.6328125" style="62" bestFit="1" customWidth="1"/>
    <col min="5" max="5" width="12.36328125" style="62" bestFit="1" customWidth="1"/>
    <col min="6" max="6" width="10.453125" style="62" customWidth="1"/>
    <col min="7" max="7" width="27.6328125" style="60" customWidth="1"/>
    <col min="8" max="8" width="1.54296875" style="63" customWidth="1"/>
    <col min="9" max="16384" width="0" style="59" hidden="1"/>
  </cols>
  <sheetData>
    <row r="1" spans="1:8" ht="23.25" customHeight="1" x14ac:dyDescent="0.25">
      <c r="A1" s="462" t="s">
        <v>298</v>
      </c>
      <c r="B1" s="462"/>
      <c r="C1" s="462"/>
      <c r="D1" s="462"/>
      <c r="E1" s="462"/>
      <c r="F1" s="462"/>
      <c r="G1" s="462"/>
      <c r="H1" s="58"/>
    </row>
    <row r="2" spans="1:8" ht="12.75" customHeight="1" x14ac:dyDescent="0.25">
      <c r="A2" s="463"/>
      <c r="B2" s="463"/>
      <c r="C2" s="463"/>
      <c r="D2" s="463"/>
      <c r="E2" s="463"/>
      <c r="F2" s="463"/>
      <c r="G2" s="463"/>
      <c r="H2" s="58"/>
    </row>
    <row r="3" spans="1:8" ht="12.75" customHeight="1" x14ac:dyDescent="0.25">
      <c r="A3" s="62" t="s">
        <v>344</v>
      </c>
      <c r="B3" s="464"/>
      <c r="C3" s="464"/>
      <c r="D3" s="179" t="s">
        <v>350</v>
      </c>
      <c r="E3" s="472"/>
      <c r="F3" s="472"/>
      <c r="G3" s="472"/>
      <c r="H3" s="58"/>
    </row>
    <row r="4" spans="1:8" ht="12.75" customHeight="1" x14ac:dyDescent="0.25">
      <c r="A4" s="62" t="s">
        <v>345</v>
      </c>
      <c r="B4" s="464"/>
      <c r="C4" s="464"/>
      <c r="D4" s="62" t="s">
        <v>8</v>
      </c>
      <c r="E4" s="471"/>
      <c r="F4" s="471"/>
      <c r="G4" s="471"/>
      <c r="H4" s="58"/>
    </row>
    <row r="5" spans="1:8" ht="12.75" customHeight="1" x14ac:dyDescent="0.25">
      <c r="A5" s="62" t="s">
        <v>208</v>
      </c>
      <c r="B5" s="464"/>
      <c r="C5" s="464"/>
      <c r="D5" s="62" t="s">
        <v>233</v>
      </c>
      <c r="E5" s="470"/>
      <c r="F5" s="470"/>
      <c r="G5" s="470"/>
      <c r="H5" s="58"/>
    </row>
    <row r="6" spans="1:8" ht="12.75" customHeight="1" x14ac:dyDescent="0.25">
      <c r="A6" s="62" t="s">
        <v>346</v>
      </c>
      <c r="B6" s="473"/>
      <c r="C6" s="473"/>
      <c r="D6" s="62" t="s">
        <v>347</v>
      </c>
      <c r="E6" s="470"/>
      <c r="F6" s="470"/>
      <c r="G6" s="470"/>
      <c r="H6" s="58"/>
    </row>
    <row r="7" spans="1:8" ht="25.5" customHeight="1" x14ac:dyDescent="0.25">
      <c r="A7" s="62" t="s">
        <v>348</v>
      </c>
      <c r="B7" s="474"/>
      <c r="C7" s="474"/>
      <c r="D7" s="474"/>
      <c r="E7" s="474"/>
      <c r="F7" s="474"/>
      <c r="G7" s="474"/>
    </row>
    <row r="8" spans="1:8" x14ac:dyDescent="0.25">
      <c r="A8" s="468" t="s">
        <v>259</v>
      </c>
      <c r="B8" s="468" t="s">
        <v>260</v>
      </c>
      <c r="C8" s="475" t="s">
        <v>261</v>
      </c>
      <c r="D8" s="465" t="s">
        <v>263</v>
      </c>
      <c r="E8" s="466"/>
      <c r="F8" s="467"/>
      <c r="G8" s="468" t="s">
        <v>262</v>
      </c>
      <c r="H8" s="64"/>
    </row>
    <row r="9" spans="1:8" s="66" customFormat="1" x14ac:dyDescent="0.25">
      <c r="A9" s="469"/>
      <c r="B9" s="469"/>
      <c r="C9" s="476"/>
      <c r="D9" s="65" t="s">
        <v>271</v>
      </c>
      <c r="E9" s="65" t="s">
        <v>272</v>
      </c>
      <c r="F9" s="65" t="s">
        <v>264</v>
      </c>
      <c r="G9" s="469"/>
      <c r="H9" s="64"/>
    </row>
    <row r="10" spans="1:8" ht="59.25" customHeight="1" x14ac:dyDescent="0.25">
      <c r="A10" s="67" t="s">
        <v>280</v>
      </c>
      <c r="B10" s="68" t="s">
        <v>265</v>
      </c>
      <c r="C10" s="56"/>
      <c r="D10" s="69" t="s">
        <v>273</v>
      </c>
      <c r="E10" s="57" t="str">
        <f>IF(C10="","",IF(C10&lt;200,0,IF(C10&lt;600,1,1+ROUNDUP(C10/1500,0))))</f>
        <v/>
      </c>
      <c r="F10" s="55"/>
      <c r="G10" s="54"/>
      <c r="H10" s="70"/>
    </row>
    <row r="11" spans="1:8" ht="35.25" customHeight="1" x14ac:dyDescent="0.25">
      <c r="A11" s="71" t="s">
        <v>281</v>
      </c>
      <c r="B11" s="72" t="s">
        <v>267</v>
      </c>
      <c r="C11" s="56"/>
      <c r="D11" s="73" t="s">
        <v>276</v>
      </c>
      <c r="E11" s="57" t="str">
        <f>IF(C11="","",IF(C11&lt;10000,0,ROUNDUP(C11/40000,0)))</f>
        <v/>
      </c>
      <c r="F11" s="55"/>
      <c r="G11" s="54"/>
      <c r="H11" s="70"/>
    </row>
    <row r="12" spans="1:8" ht="23.25" customHeight="1" x14ac:dyDescent="0.25">
      <c r="A12" s="71" t="s">
        <v>282</v>
      </c>
      <c r="B12" s="72" t="s">
        <v>266</v>
      </c>
      <c r="C12" s="56"/>
      <c r="D12" s="73" t="s">
        <v>308</v>
      </c>
      <c r="E12" s="57" t="str">
        <f>IF(C12="","",IF(C12&lt;25000,0,ROUNDUP(C12/50000,0)))</f>
        <v/>
      </c>
      <c r="F12" s="55"/>
      <c r="G12" s="54"/>
      <c r="H12" s="70"/>
    </row>
    <row r="13" spans="1:8" ht="24" customHeight="1" x14ac:dyDescent="0.25">
      <c r="A13" s="71" t="s">
        <v>297</v>
      </c>
      <c r="B13" s="72" t="s">
        <v>266</v>
      </c>
      <c r="C13" s="56"/>
      <c r="D13" s="73" t="s">
        <v>274</v>
      </c>
      <c r="E13" s="57" t="str">
        <f>IF(C13="","",IF(C13&lt;10000,0,ROUNDUP(C13/50000,0)))</f>
        <v/>
      </c>
      <c r="F13" s="55"/>
      <c r="G13" s="54"/>
      <c r="H13" s="70"/>
    </row>
    <row r="14" spans="1:8" ht="26.4" customHeight="1" x14ac:dyDescent="0.25">
      <c r="A14" s="479" t="s">
        <v>283</v>
      </c>
      <c r="B14" s="72" t="s">
        <v>219</v>
      </c>
      <c r="C14" s="56"/>
      <c r="D14" s="73" t="s">
        <v>275</v>
      </c>
      <c r="E14" s="57" t="str">
        <f>IF(C14="","",IF(C14&lt;10000,0,ROUNDUP(C14/25000,0)))</f>
        <v/>
      </c>
      <c r="F14" s="55"/>
      <c r="G14" s="54"/>
      <c r="H14" s="70"/>
    </row>
    <row r="15" spans="1:8" ht="23.25" customHeight="1" x14ac:dyDescent="0.25">
      <c r="A15" s="479"/>
      <c r="B15" s="72" t="s">
        <v>266</v>
      </c>
      <c r="C15" s="56"/>
      <c r="D15" s="73" t="s">
        <v>275</v>
      </c>
      <c r="E15" s="57" t="str">
        <f>IF(C15="","",IF(C15&lt;10000,0,ROUNDUP(C15/25000,0)))</f>
        <v/>
      </c>
      <c r="F15" s="55"/>
      <c r="G15" s="54"/>
      <c r="H15" s="70"/>
    </row>
    <row r="16" spans="1:8" ht="39" x14ac:dyDescent="0.25">
      <c r="A16" s="71" t="s">
        <v>284</v>
      </c>
      <c r="B16" s="72" t="s">
        <v>266</v>
      </c>
      <c r="C16" s="56"/>
      <c r="D16" s="73" t="s">
        <v>274</v>
      </c>
      <c r="E16" s="57" t="str">
        <f>IF(C16="","",IF(C16&lt;10000,0,ROUNDUP(C16/50000,0)))</f>
        <v/>
      </c>
      <c r="F16" s="55"/>
      <c r="G16" s="54"/>
      <c r="H16" s="70"/>
    </row>
    <row r="17" spans="1:8" ht="17.399999999999999" customHeight="1" x14ac:dyDescent="0.25">
      <c r="A17" s="479" t="s">
        <v>285</v>
      </c>
      <c r="B17" s="72" t="s">
        <v>219</v>
      </c>
      <c r="C17" s="56"/>
      <c r="D17" s="480" t="s">
        <v>275</v>
      </c>
      <c r="E17" s="57" t="str">
        <f>IF(C17="","",IF(C17&lt;10000,0,ROUNDUP(C17/25000,0)))</f>
        <v/>
      </c>
      <c r="F17" s="55"/>
      <c r="G17" s="54"/>
      <c r="H17" s="70"/>
    </row>
    <row r="18" spans="1:8" ht="23" customHeight="1" x14ac:dyDescent="0.25">
      <c r="A18" s="479"/>
      <c r="B18" s="72" t="s">
        <v>266</v>
      </c>
      <c r="C18" s="56"/>
      <c r="D18" s="480"/>
      <c r="E18" s="57" t="str">
        <f>IF(C18="","",IF(C18&lt;10000,0,ROUNDUP(C18/25000,0)))</f>
        <v/>
      </c>
      <c r="F18" s="55"/>
      <c r="G18" s="54"/>
      <c r="H18" s="70"/>
    </row>
    <row r="19" spans="1:8" ht="26" x14ac:dyDescent="0.25">
      <c r="A19" s="71" t="s">
        <v>286</v>
      </c>
      <c r="B19" s="72" t="s">
        <v>266</v>
      </c>
      <c r="C19" s="56"/>
      <c r="D19" s="73" t="s">
        <v>274</v>
      </c>
      <c r="E19" s="57" t="str">
        <f>IF(C19="","",IF(C19&lt;10000,0,2+ROUNDUP(C19/50000,0)))</f>
        <v/>
      </c>
      <c r="F19" s="55"/>
      <c r="G19" s="54"/>
      <c r="H19" s="70"/>
    </row>
    <row r="20" spans="1:8" ht="26" x14ac:dyDescent="0.25">
      <c r="A20" s="71" t="s">
        <v>287</v>
      </c>
      <c r="B20" s="72" t="s">
        <v>266</v>
      </c>
      <c r="C20" s="56"/>
      <c r="D20" s="73" t="s">
        <v>274</v>
      </c>
      <c r="E20" s="57" t="str">
        <f>IF(C20="","",IF(C20&lt;10000,0,2+ROUNDUP(C20/50000,0)))</f>
        <v/>
      </c>
      <c r="F20" s="55"/>
      <c r="G20" s="54"/>
      <c r="H20" s="70"/>
    </row>
    <row r="21" spans="1:8" ht="39" x14ac:dyDescent="0.25">
      <c r="A21" s="71" t="s">
        <v>288</v>
      </c>
      <c r="B21" s="72" t="s">
        <v>279</v>
      </c>
      <c r="C21" s="56"/>
      <c r="D21" s="73" t="s">
        <v>275</v>
      </c>
      <c r="E21" s="57" t="str">
        <f>IF(C21="","",IF(C21&lt;10000,0,ROUNDUP(C21/25000,0)))</f>
        <v/>
      </c>
      <c r="F21" s="55"/>
      <c r="G21" s="54"/>
      <c r="H21" s="70"/>
    </row>
    <row r="22" spans="1:8" ht="39" x14ac:dyDescent="0.25">
      <c r="A22" s="71" t="s">
        <v>289</v>
      </c>
      <c r="B22" s="72" t="s">
        <v>279</v>
      </c>
      <c r="C22" s="56"/>
      <c r="D22" s="73" t="s">
        <v>275</v>
      </c>
      <c r="E22" s="57" t="str">
        <f>IF(C22="","",IF(C22&lt;10000,0,ROUNDUP(C22/25000,0)))</f>
        <v/>
      </c>
      <c r="F22" s="55"/>
      <c r="G22" s="54"/>
      <c r="H22" s="70"/>
    </row>
    <row r="23" spans="1:8" ht="30.65" customHeight="1" x14ac:dyDescent="0.25">
      <c r="A23" s="479" t="s">
        <v>372</v>
      </c>
      <c r="B23" s="72" t="s">
        <v>268</v>
      </c>
      <c r="C23" s="481"/>
      <c r="D23" s="73" t="s">
        <v>277</v>
      </c>
      <c r="E23" s="57" t="str">
        <f>IF(C23="","",IF(C23&lt;5000,0,ROUNDUP(C23/10000,0)))</f>
        <v/>
      </c>
      <c r="F23" s="55"/>
      <c r="G23" s="54"/>
      <c r="H23" s="70"/>
    </row>
    <row r="24" spans="1:8" ht="26" x14ac:dyDescent="0.25">
      <c r="A24" s="479"/>
      <c r="B24" s="72" t="s">
        <v>269</v>
      </c>
      <c r="C24" s="482"/>
      <c r="D24" s="73" t="s">
        <v>385</v>
      </c>
      <c r="E24" s="57" t="str">
        <f>IF(C23="","",IF(C23&lt;2000,0,ROUNDUP(C23/2000,0)))</f>
        <v/>
      </c>
      <c r="F24" s="55"/>
      <c r="G24" s="54"/>
      <c r="H24" s="70"/>
    </row>
    <row r="25" spans="1:8" ht="24.65" customHeight="1" x14ac:dyDescent="0.25">
      <c r="A25" s="477" t="s">
        <v>376</v>
      </c>
      <c r="B25" s="72" t="s">
        <v>268</v>
      </c>
      <c r="C25" s="481"/>
      <c r="D25" s="241" t="s">
        <v>277</v>
      </c>
      <c r="E25" s="57" t="str">
        <f>IF(C25="","",IF(C25&lt;5000,0,ROUNDUP(C25/10000,0)))</f>
        <v/>
      </c>
      <c r="F25" s="55"/>
      <c r="G25" s="54"/>
      <c r="H25" s="70"/>
    </row>
    <row r="26" spans="1:8" ht="24.65" customHeight="1" x14ac:dyDescent="0.25">
      <c r="A26" s="478"/>
      <c r="B26" s="72" t="s">
        <v>269</v>
      </c>
      <c r="C26" s="482"/>
      <c r="D26" s="73" t="s">
        <v>375</v>
      </c>
      <c r="E26" s="57" t="str">
        <f>IF(C25="","",IF(C25&lt;4000,0,ROUNDUP(C25/4000,0)))</f>
        <v/>
      </c>
      <c r="F26" s="55"/>
      <c r="G26" s="54"/>
      <c r="H26" s="70"/>
    </row>
    <row r="27" spans="1:8" ht="26" customHeight="1" x14ac:dyDescent="0.25">
      <c r="A27" s="477" t="s">
        <v>377</v>
      </c>
      <c r="B27" s="72" t="s">
        <v>268</v>
      </c>
      <c r="C27" s="481"/>
      <c r="D27" s="241" t="s">
        <v>277</v>
      </c>
      <c r="E27" s="57" t="str">
        <f>IF(C27="","",IF(C27&lt;5000,0,ROUNDUP(C27/10000,0)))</f>
        <v/>
      </c>
      <c r="F27" s="55"/>
      <c r="G27" s="54"/>
      <c r="H27" s="70"/>
    </row>
    <row r="28" spans="1:8" ht="26" customHeight="1" x14ac:dyDescent="0.25">
      <c r="A28" s="478"/>
      <c r="B28" s="72" t="s">
        <v>269</v>
      </c>
      <c r="C28" s="482"/>
      <c r="D28" s="73" t="s">
        <v>375</v>
      </c>
      <c r="E28" s="57" t="str">
        <f>IF(C27="","",IF(C27&lt;4000,0,ROUNDUP(C27/4000,0)))</f>
        <v/>
      </c>
      <c r="F28" s="55"/>
      <c r="G28" s="54"/>
      <c r="H28" s="70"/>
    </row>
    <row r="29" spans="1:8" ht="24.65" customHeight="1" x14ac:dyDescent="0.25">
      <c r="A29" s="477" t="s">
        <v>378</v>
      </c>
      <c r="B29" s="72" t="s">
        <v>268</v>
      </c>
      <c r="C29" s="481"/>
      <c r="D29" s="241" t="s">
        <v>277</v>
      </c>
      <c r="E29" s="57" t="str">
        <f>IF(C29="","",IF(C29&lt;5000,0,ROUNDUP(C29/10000,0)))</f>
        <v/>
      </c>
      <c r="F29" s="55"/>
      <c r="G29" s="54"/>
      <c r="H29" s="70"/>
    </row>
    <row r="30" spans="1:8" ht="28.25" customHeight="1" x14ac:dyDescent="0.25">
      <c r="A30" s="478"/>
      <c r="B30" s="72" t="s">
        <v>269</v>
      </c>
      <c r="C30" s="482"/>
      <c r="D30" s="73" t="s">
        <v>375</v>
      </c>
      <c r="E30" s="57" t="str">
        <f>IF(C29="","",IF(C29&lt;4000,0,ROUNDUP(C29/4000,0)))</f>
        <v/>
      </c>
      <c r="F30" s="55"/>
      <c r="G30" s="54"/>
      <c r="H30" s="70"/>
    </row>
    <row r="31" spans="1:8" ht="26" customHeight="1" x14ac:dyDescent="0.25">
      <c r="A31" s="477" t="s">
        <v>379</v>
      </c>
      <c r="B31" s="72" t="s">
        <v>268</v>
      </c>
      <c r="C31" s="481"/>
      <c r="D31" s="241" t="s">
        <v>277</v>
      </c>
      <c r="E31" s="57" t="str">
        <f>IF(C31="","",IF(C31&lt;5000,0,ROUNDUP(C31/10000,0)))</f>
        <v/>
      </c>
      <c r="F31" s="55"/>
      <c r="G31" s="54"/>
      <c r="H31" s="70"/>
    </row>
    <row r="32" spans="1:8" ht="28.25" customHeight="1" x14ac:dyDescent="0.25">
      <c r="A32" s="478"/>
      <c r="B32" s="72" t="s">
        <v>269</v>
      </c>
      <c r="C32" s="482"/>
      <c r="D32" s="73" t="s">
        <v>387</v>
      </c>
      <c r="E32" s="57" t="str">
        <f>IF(C31="","",IF(C31&lt;2000,0,ROUNDUP(C31/2000,0)))</f>
        <v/>
      </c>
      <c r="F32" s="55"/>
      <c r="G32" s="54"/>
      <c r="H32" s="70"/>
    </row>
    <row r="33" spans="1:8" ht="28.25" customHeight="1" x14ac:dyDescent="0.25">
      <c r="A33" s="477" t="s">
        <v>380</v>
      </c>
      <c r="B33" s="72" t="s">
        <v>268</v>
      </c>
      <c r="C33" s="481"/>
      <c r="D33" s="73" t="s">
        <v>277</v>
      </c>
      <c r="E33" s="57" t="str">
        <f>IF(C33="","",IF(C33&lt;5000,0,ROUNDUP(C33/10000,0)))</f>
        <v/>
      </c>
      <c r="F33" s="55"/>
      <c r="G33" s="54"/>
      <c r="H33" s="70"/>
    </row>
    <row r="34" spans="1:8" ht="28.25" customHeight="1" x14ac:dyDescent="0.25">
      <c r="A34" s="478"/>
      <c r="B34" s="72" t="s">
        <v>269</v>
      </c>
      <c r="C34" s="482"/>
      <c r="D34" s="73" t="s">
        <v>373</v>
      </c>
      <c r="E34" s="57" t="str">
        <f>IF(C33="","",IF(C33&lt;2000,0,ROUNDUP(C33/2000,0)))</f>
        <v/>
      </c>
      <c r="F34" s="55"/>
      <c r="G34" s="54"/>
      <c r="H34" s="70"/>
    </row>
    <row r="35" spans="1:8" ht="26" x14ac:dyDescent="0.25">
      <c r="A35" s="477" t="s">
        <v>381</v>
      </c>
      <c r="B35" s="72" t="s">
        <v>268</v>
      </c>
      <c r="C35" s="481"/>
      <c r="D35" s="73" t="s">
        <v>277</v>
      </c>
      <c r="E35" s="57" t="str">
        <f>IF(C35="","",IF(C35&lt;5000,0,ROUNDUP(C35/10000,0)))</f>
        <v/>
      </c>
      <c r="F35" s="55"/>
      <c r="G35" s="54"/>
      <c r="H35" s="70"/>
    </row>
    <row r="36" spans="1:8" ht="25.5" customHeight="1" x14ac:dyDescent="0.25">
      <c r="A36" s="478"/>
      <c r="B36" s="72" t="s">
        <v>269</v>
      </c>
      <c r="C36" s="482"/>
      <c r="D36" s="73" t="s">
        <v>373</v>
      </c>
      <c r="E36" s="57" t="str">
        <f>IF(C35="","",IF(C35&lt;2000,0,ROUNDUP(C35/2000,0)))</f>
        <v/>
      </c>
      <c r="F36" s="55"/>
      <c r="G36" s="54"/>
      <c r="H36" s="70"/>
    </row>
    <row r="37" spans="1:8" ht="25.5" customHeight="1" x14ac:dyDescent="0.25">
      <c r="A37" s="477" t="s">
        <v>382</v>
      </c>
      <c r="B37" s="72" t="s">
        <v>268</v>
      </c>
      <c r="C37" s="481"/>
      <c r="D37" s="73" t="s">
        <v>277</v>
      </c>
      <c r="E37" s="57" t="str">
        <f>IF(C37="","",IF(C37&lt;5000,0,ROUNDUP(C37/10000,0)))</f>
        <v/>
      </c>
      <c r="F37" s="55"/>
      <c r="G37" s="54"/>
      <c r="H37" s="70"/>
    </row>
    <row r="38" spans="1:8" ht="26" x14ac:dyDescent="0.25">
      <c r="A38" s="478"/>
      <c r="B38" s="72" t="s">
        <v>269</v>
      </c>
      <c r="C38" s="482"/>
      <c r="D38" s="73" t="s">
        <v>388</v>
      </c>
      <c r="E38" s="57" t="str">
        <f>IF(C37="","",IF(C37&lt;4000,0,ROUNDUP(C37/4000,0)))</f>
        <v/>
      </c>
      <c r="F38" s="55"/>
      <c r="G38" s="54"/>
      <c r="H38" s="70"/>
    </row>
    <row r="39" spans="1:8" ht="27.65" customHeight="1" x14ac:dyDescent="0.25">
      <c r="A39" s="477" t="s">
        <v>383</v>
      </c>
      <c r="B39" s="72" t="s">
        <v>268</v>
      </c>
      <c r="C39" s="481"/>
      <c r="D39" s="73" t="s">
        <v>277</v>
      </c>
      <c r="E39" s="57" t="str">
        <f>IF(C39="","",IF(C39&lt;5000,0,ROUNDUP(C39/10000,0)))</f>
        <v/>
      </c>
      <c r="F39" s="55"/>
      <c r="G39" s="54"/>
      <c r="H39" s="70"/>
    </row>
    <row r="40" spans="1:8" ht="26" x14ac:dyDescent="0.25">
      <c r="A40" s="478"/>
      <c r="B40" s="72" t="s">
        <v>269</v>
      </c>
      <c r="C40" s="482"/>
      <c r="D40" s="73" t="s">
        <v>388</v>
      </c>
      <c r="E40" s="57" t="str">
        <f>IF(C39="","",IF(C39&lt;4000,0,ROUNDUP(C39/4000,0)))</f>
        <v/>
      </c>
      <c r="F40" s="55"/>
      <c r="G40" s="54"/>
      <c r="H40" s="70"/>
    </row>
    <row r="41" spans="1:8" ht="29.4" customHeight="1" x14ac:dyDescent="0.25">
      <c r="A41" s="477" t="s">
        <v>384</v>
      </c>
      <c r="B41" s="72" t="s">
        <v>268</v>
      </c>
      <c r="C41" s="481"/>
      <c r="D41" s="73" t="s">
        <v>277</v>
      </c>
      <c r="E41" s="57" t="str">
        <f>IF(C41="","",IF(C41&lt;5000,0,ROUNDUP(C41/10000,0)))</f>
        <v/>
      </c>
      <c r="F41" s="55"/>
      <c r="G41" s="54"/>
      <c r="H41" s="70"/>
    </row>
    <row r="42" spans="1:8" ht="29" customHeight="1" x14ac:dyDescent="0.25">
      <c r="A42" s="478"/>
      <c r="B42" s="72" t="s">
        <v>269</v>
      </c>
      <c r="C42" s="482"/>
      <c r="D42" s="73" t="s">
        <v>388</v>
      </c>
      <c r="E42" s="57" t="str">
        <f>IF(C41="","",IF(C41&lt;4000,0,ROUNDUP(C41/4000,0)))</f>
        <v/>
      </c>
      <c r="F42" s="55"/>
      <c r="G42" s="54"/>
      <c r="H42" s="70"/>
    </row>
    <row r="43" spans="1:8" ht="36.75" customHeight="1" x14ac:dyDescent="0.25">
      <c r="A43" s="71" t="s">
        <v>386</v>
      </c>
      <c r="B43" s="72" t="s">
        <v>268</v>
      </c>
      <c r="C43" s="56"/>
      <c r="D43" s="73" t="s">
        <v>277</v>
      </c>
      <c r="E43" s="57" t="str">
        <f>IF(C43="","",IF(C43&lt;5000,0,ROUNDUP(C43/10000,0)))</f>
        <v/>
      </c>
      <c r="F43" s="55"/>
      <c r="G43" s="54"/>
      <c r="H43" s="70"/>
    </row>
    <row r="44" spans="1:8" ht="36.75" customHeight="1" x14ac:dyDescent="0.25">
      <c r="A44" s="71" t="s">
        <v>293</v>
      </c>
      <c r="B44" s="72" t="s">
        <v>268</v>
      </c>
      <c r="C44" s="56"/>
      <c r="D44" s="73" t="s">
        <v>277</v>
      </c>
      <c r="E44" s="57" t="str">
        <f>IF(C44="","",IF(C44&lt;5000,0,ROUNDUP(C44/10000,0)))</f>
        <v/>
      </c>
      <c r="F44" s="55"/>
      <c r="G44" s="54"/>
      <c r="H44" s="70"/>
    </row>
    <row r="45" spans="1:8" ht="36.75" customHeight="1" x14ac:dyDescent="0.25">
      <c r="A45" s="71" t="s">
        <v>374</v>
      </c>
      <c r="B45" s="72" t="s">
        <v>268</v>
      </c>
      <c r="C45" s="56"/>
      <c r="D45" s="73" t="s">
        <v>277</v>
      </c>
      <c r="E45" s="57" t="str">
        <f>IF(C45="","",IF(C45&lt;5000,0,ROUNDUP(C45/10000,0)))</f>
        <v/>
      </c>
      <c r="F45" s="55"/>
      <c r="G45" s="54"/>
      <c r="H45" s="70"/>
    </row>
    <row r="46" spans="1:8" ht="36.75" customHeight="1" x14ac:dyDescent="0.25">
      <c r="A46" s="71" t="s">
        <v>349</v>
      </c>
      <c r="B46" s="72" t="s">
        <v>268</v>
      </c>
      <c r="C46" s="56"/>
      <c r="D46" s="73" t="s">
        <v>277</v>
      </c>
      <c r="E46" s="57" t="str">
        <f>IF(C46="","",IF(C46&lt;5000,0,ROUNDUP(C46/10000,0)))</f>
        <v/>
      </c>
      <c r="F46" s="55"/>
      <c r="G46" s="54"/>
      <c r="H46" s="70"/>
    </row>
    <row r="47" spans="1:8" ht="48" customHeight="1" x14ac:dyDescent="0.25">
      <c r="A47" s="71" t="s">
        <v>296</v>
      </c>
      <c r="B47" s="72" t="s">
        <v>270</v>
      </c>
      <c r="C47" s="56"/>
      <c r="D47" s="73" t="s">
        <v>278</v>
      </c>
      <c r="E47" s="57" t="str">
        <f>IF(C47="","",IF(C47&lt;1000,0,1))</f>
        <v/>
      </c>
      <c r="F47" s="55"/>
      <c r="G47" s="54"/>
      <c r="H47" s="70"/>
    </row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</sheetData>
  <sheetProtection password="CC6B" sheet="1" objects="1" scenarios="1"/>
  <mergeCells count="38">
    <mergeCell ref="C37:C38"/>
    <mergeCell ref="C39:C40"/>
    <mergeCell ref="C41:C42"/>
    <mergeCell ref="A31:A32"/>
    <mergeCell ref="A29:A30"/>
    <mergeCell ref="A27:A28"/>
    <mergeCell ref="A37:A38"/>
    <mergeCell ref="A39:A40"/>
    <mergeCell ref="A41:A42"/>
    <mergeCell ref="C23:C24"/>
    <mergeCell ref="C25:C26"/>
    <mergeCell ref="C27:C28"/>
    <mergeCell ref="C29:C30"/>
    <mergeCell ref="C31:C32"/>
    <mergeCell ref="C33:C34"/>
    <mergeCell ref="C35:C36"/>
    <mergeCell ref="A35:A36"/>
    <mergeCell ref="A14:A15"/>
    <mergeCell ref="A23:A24"/>
    <mergeCell ref="D17:D18"/>
    <mergeCell ref="A17:A18"/>
    <mergeCell ref="A25:A26"/>
    <mergeCell ref="B8:B9"/>
    <mergeCell ref="B6:C6"/>
    <mergeCell ref="B7:G7"/>
    <mergeCell ref="G8:G9"/>
    <mergeCell ref="C8:C9"/>
    <mergeCell ref="A33:A34"/>
    <mergeCell ref="A1:G2"/>
    <mergeCell ref="B3:C3"/>
    <mergeCell ref="B4:C4"/>
    <mergeCell ref="B5:C5"/>
    <mergeCell ref="D8:F8"/>
    <mergeCell ref="A8:A9"/>
    <mergeCell ref="E5:G5"/>
    <mergeCell ref="E4:G4"/>
    <mergeCell ref="E6:G6"/>
    <mergeCell ref="E3:G3"/>
  </mergeCells>
  <phoneticPr fontId="20" type="noConversion"/>
  <printOptions horizontalCentered="1"/>
  <pageMargins left="0.25" right="0.25" top="0" bottom="0" header="0.35" footer="0.34"/>
  <pageSetup scale="62" orientation="portrait" r:id="rId1"/>
  <headerFooter alignWithMargins="0"/>
  <ignoredErrors>
    <ignoredError sqref="E16 E47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39"/>
  <sheetViews>
    <sheetView showGridLines="0" zoomScaleNormal="100" zoomScaleSheetLayoutView="100" workbookViewId="0">
      <pane ySplit="9" topLeftCell="A10" activePane="bottomLeft" state="frozen"/>
      <selection pane="bottomLeft" activeCell="B3" sqref="B3:C3"/>
    </sheetView>
  </sheetViews>
  <sheetFormatPr defaultColWidth="0" defaultRowHeight="13" zeroHeight="1" x14ac:dyDescent="0.25"/>
  <cols>
    <col min="1" max="1" width="21.08984375" style="60" customWidth="1"/>
    <col min="2" max="2" width="11.453125" style="60" bestFit="1" customWidth="1"/>
    <col min="3" max="3" width="17.90625" style="61" customWidth="1"/>
    <col min="4" max="4" width="20.6328125" style="62" bestFit="1" customWidth="1"/>
    <col min="5" max="5" width="12.36328125" style="62" bestFit="1" customWidth="1"/>
    <col min="6" max="6" width="10.453125" style="62" customWidth="1"/>
    <col min="7" max="7" width="27.6328125" style="60" customWidth="1"/>
    <col min="8" max="8" width="1.54296875" style="63" customWidth="1"/>
    <col min="9" max="16384" width="0" style="59" hidden="1"/>
  </cols>
  <sheetData>
    <row r="1" spans="1:8" ht="23.25" customHeight="1" x14ac:dyDescent="0.25">
      <c r="A1" s="462" t="s">
        <v>298</v>
      </c>
      <c r="B1" s="462"/>
      <c r="C1" s="462"/>
      <c r="D1" s="462"/>
      <c r="E1" s="462"/>
      <c r="F1" s="462"/>
      <c r="G1" s="462"/>
      <c r="H1" s="58"/>
    </row>
    <row r="2" spans="1:8" ht="12.75" customHeight="1" x14ac:dyDescent="0.25">
      <c r="A2" s="463"/>
      <c r="B2" s="463"/>
      <c r="C2" s="463"/>
      <c r="D2" s="463"/>
      <c r="E2" s="463"/>
      <c r="F2" s="463"/>
      <c r="G2" s="463"/>
      <c r="H2" s="58"/>
    </row>
    <row r="3" spans="1:8" ht="12.75" customHeight="1" x14ac:dyDescent="0.25">
      <c r="A3" s="62" t="s">
        <v>344</v>
      </c>
      <c r="B3" s="464"/>
      <c r="C3" s="464"/>
      <c r="D3" s="164"/>
      <c r="E3" s="165"/>
      <c r="F3" s="165"/>
      <c r="G3" s="165"/>
      <c r="H3" s="58"/>
    </row>
    <row r="4" spans="1:8" ht="12.75" customHeight="1" x14ac:dyDescent="0.25">
      <c r="A4" s="62" t="s">
        <v>345</v>
      </c>
      <c r="B4" s="464"/>
      <c r="C4" s="464"/>
      <c r="D4" s="62" t="s">
        <v>8</v>
      </c>
      <c r="E4" s="483"/>
      <c r="F4" s="483"/>
      <c r="G4" s="483"/>
      <c r="H4" s="58"/>
    </row>
    <row r="5" spans="1:8" ht="12.75" customHeight="1" x14ac:dyDescent="0.25">
      <c r="A5" s="62" t="s">
        <v>208</v>
      </c>
      <c r="B5" s="464"/>
      <c r="C5" s="464"/>
      <c r="D5" s="62" t="s">
        <v>233</v>
      </c>
      <c r="E5" s="483"/>
      <c r="F5" s="483"/>
      <c r="G5" s="483"/>
      <c r="H5" s="58"/>
    </row>
    <row r="6" spans="1:8" ht="12.75" customHeight="1" x14ac:dyDescent="0.25">
      <c r="A6" s="62" t="s">
        <v>346</v>
      </c>
      <c r="B6" s="473"/>
      <c r="C6" s="473"/>
      <c r="D6" s="62" t="s">
        <v>347</v>
      </c>
      <c r="E6" s="470"/>
      <c r="F6" s="470"/>
      <c r="G6" s="470"/>
      <c r="H6" s="58"/>
    </row>
    <row r="7" spans="1:8" ht="25.5" customHeight="1" x14ac:dyDescent="0.25">
      <c r="A7" s="62" t="s">
        <v>348</v>
      </c>
      <c r="B7" s="474"/>
      <c r="C7" s="474"/>
      <c r="D7" s="474"/>
      <c r="E7" s="474"/>
      <c r="F7" s="474"/>
      <c r="G7" s="474"/>
    </row>
    <row r="8" spans="1:8" x14ac:dyDescent="0.25">
      <c r="A8" s="468" t="s">
        <v>259</v>
      </c>
      <c r="B8" s="468" t="s">
        <v>260</v>
      </c>
      <c r="C8" s="475" t="s">
        <v>261</v>
      </c>
      <c r="D8" s="465" t="s">
        <v>263</v>
      </c>
      <c r="E8" s="466"/>
      <c r="F8" s="467"/>
      <c r="G8" s="468" t="s">
        <v>262</v>
      </c>
      <c r="H8" s="64"/>
    </row>
    <row r="9" spans="1:8" s="66" customFormat="1" x14ac:dyDescent="0.25">
      <c r="A9" s="469"/>
      <c r="B9" s="469"/>
      <c r="C9" s="476"/>
      <c r="D9" s="65" t="s">
        <v>271</v>
      </c>
      <c r="E9" s="65" t="s">
        <v>272</v>
      </c>
      <c r="F9" s="65" t="s">
        <v>264</v>
      </c>
      <c r="G9" s="469"/>
      <c r="H9" s="64"/>
    </row>
    <row r="10" spans="1:8" ht="65" x14ac:dyDescent="0.25">
      <c r="A10" s="67" t="s">
        <v>280</v>
      </c>
      <c r="B10" s="68" t="s">
        <v>265</v>
      </c>
      <c r="C10" s="56"/>
      <c r="D10" s="69" t="s">
        <v>300</v>
      </c>
      <c r="E10" s="57" t="str">
        <f>IF(C10="","",IF(C10&lt;150,0,IF(C10&lt;460,1,1+ROUNDUP(C10/1150,0))))</f>
        <v/>
      </c>
      <c r="F10" s="55"/>
      <c r="G10" s="54"/>
      <c r="H10" s="70"/>
    </row>
    <row r="11" spans="1:8" ht="39" x14ac:dyDescent="0.25">
      <c r="A11" s="71" t="s">
        <v>281</v>
      </c>
      <c r="B11" s="72" t="s">
        <v>267</v>
      </c>
      <c r="C11" s="56"/>
      <c r="D11" s="73" t="s">
        <v>301</v>
      </c>
      <c r="E11" s="57" t="str">
        <f>IF(C11="","",IF(C11&lt;8400,0,ROUNDUP(C11/33600,0)))</f>
        <v/>
      </c>
      <c r="F11" s="55"/>
      <c r="G11" s="54"/>
      <c r="H11" s="70"/>
    </row>
    <row r="12" spans="1:8" ht="26" x14ac:dyDescent="0.25">
      <c r="A12" s="71" t="s">
        <v>282</v>
      </c>
      <c r="B12" s="72" t="s">
        <v>266</v>
      </c>
      <c r="C12" s="56"/>
      <c r="D12" s="73" t="s">
        <v>309</v>
      </c>
      <c r="E12" s="57" t="str">
        <f>IF(C12="","",IF(C12&lt;19000,0,ROUNDUP(C12/38000,0)))</f>
        <v/>
      </c>
      <c r="F12" s="55"/>
      <c r="G12" s="54"/>
      <c r="H12" s="70"/>
    </row>
    <row r="13" spans="1:8" ht="26" x14ac:dyDescent="0.25">
      <c r="A13" s="71" t="s">
        <v>297</v>
      </c>
      <c r="B13" s="72" t="s">
        <v>266</v>
      </c>
      <c r="C13" s="56"/>
      <c r="D13" s="73" t="s">
        <v>302</v>
      </c>
      <c r="E13" s="57" t="str">
        <f>IF(C13="","",IF(C13&lt;8400,0,ROUNDUP(C13/42000,0)))</f>
        <v/>
      </c>
      <c r="F13" s="55"/>
      <c r="G13" s="54"/>
      <c r="H13" s="70"/>
    </row>
    <row r="14" spans="1:8" ht="26" x14ac:dyDescent="0.25">
      <c r="A14" s="479" t="s">
        <v>283</v>
      </c>
      <c r="B14" s="72" t="s">
        <v>219</v>
      </c>
      <c r="C14" s="56"/>
      <c r="D14" s="73" t="s">
        <v>303</v>
      </c>
      <c r="E14" s="57" t="str">
        <f>IF(C14="","",IF(C14&lt;9000,0,ROUNDUP(C14/22500,0)))</f>
        <v/>
      </c>
      <c r="F14" s="55"/>
      <c r="G14" s="54"/>
      <c r="H14" s="70"/>
    </row>
    <row r="15" spans="1:8" ht="26" x14ac:dyDescent="0.25">
      <c r="A15" s="479"/>
      <c r="B15" s="72" t="s">
        <v>266</v>
      </c>
      <c r="C15" s="56"/>
      <c r="D15" s="73" t="s">
        <v>303</v>
      </c>
      <c r="E15" s="57" t="str">
        <f>IF(C15="","",IF(C15&lt;9000,0,ROUNDUP(C15/22500,0)))</f>
        <v/>
      </c>
      <c r="F15" s="55"/>
      <c r="G15" s="54"/>
      <c r="H15" s="70"/>
    </row>
    <row r="16" spans="1:8" ht="39" x14ac:dyDescent="0.25">
      <c r="A16" s="71" t="s">
        <v>284</v>
      </c>
      <c r="B16" s="72" t="s">
        <v>266</v>
      </c>
      <c r="C16" s="56"/>
      <c r="D16" s="73" t="s">
        <v>302</v>
      </c>
      <c r="E16" s="57" t="str">
        <f>IF(C16="","",IF(C16&lt;8400,0,ROUNDUP(C16/42000,0)))</f>
        <v/>
      </c>
      <c r="F16" s="55"/>
      <c r="G16" s="54"/>
      <c r="H16" s="70"/>
    </row>
    <row r="17" spans="1:8" ht="25.5" customHeight="1" x14ac:dyDescent="0.25">
      <c r="A17" s="479" t="s">
        <v>285</v>
      </c>
      <c r="B17" s="72" t="s">
        <v>219</v>
      </c>
      <c r="C17" s="56"/>
      <c r="D17" s="480" t="s">
        <v>303</v>
      </c>
      <c r="E17" s="57" t="str">
        <f>IF(C17="","",IF(C17&lt;10000,0,ROUNDUP(C17/25000,0)))</f>
        <v/>
      </c>
      <c r="F17" s="55"/>
      <c r="G17" s="54"/>
      <c r="H17" s="70"/>
    </row>
    <row r="18" spans="1:8" ht="26" x14ac:dyDescent="0.25">
      <c r="A18" s="479"/>
      <c r="B18" s="72" t="s">
        <v>266</v>
      </c>
      <c r="C18" s="56"/>
      <c r="D18" s="480"/>
      <c r="E18" s="57" t="str">
        <f>IF(C18="","",IF(C18&lt;9000,0,ROUNDUP(C18/22500,0)))</f>
        <v/>
      </c>
      <c r="F18" s="55"/>
      <c r="G18" s="54"/>
      <c r="H18" s="70"/>
    </row>
    <row r="19" spans="1:8" ht="26" x14ac:dyDescent="0.25">
      <c r="A19" s="71" t="s">
        <v>286</v>
      </c>
      <c r="B19" s="72" t="s">
        <v>266</v>
      </c>
      <c r="C19" s="56"/>
      <c r="D19" s="73" t="s">
        <v>302</v>
      </c>
      <c r="E19" s="57" t="str">
        <f>IF(C19="","",IF(C19&lt;7400,0,2+ROUNDUP(C19/42000,0)))</f>
        <v/>
      </c>
      <c r="F19" s="55"/>
      <c r="G19" s="54"/>
      <c r="H19" s="70"/>
    </row>
    <row r="20" spans="1:8" ht="26" x14ac:dyDescent="0.25">
      <c r="A20" s="71" t="s">
        <v>287</v>
      </c>
      <c r="B20" s="72" t="s">
        <v>266</v>
      </c>
      <c r="C20" s="56"/>
      <c r="D20" s="73" t="s">
        <v>302</v>
      </c>
      <c r="E20" s="57" t="str">
        <f>IF(C20="","",IF(C20&lt;8400,0,2+ROUNDUP(C20/42000,0)))</f>
        <v/>
      </c>
      <c r="F20" s="55"/>
      <c r="G20" s="54"/>
      <c r="H20" s="70"/>
    </row>
    <row r="21" spans="1:8" ht="39" x14ac:dyDescent="0.25">
      <c r="A21" s="71" t="s">
        <v>288</v>
      </c>
      <c r="B21" s="72" t="s">
        <v>279</v>
      </c>
      <c r="C21" s="56"/>
      <c r="D21" s="73" t="s">
        <v>303</v>
      </c>
      <c r="E21" s="57" t="str">
        <f>IF(C21="","",IF(C21&lt;9000,0,ROUNDUP(C21/22500,0)))</f>
        <v/>
      </c>
      <c r="F21" s="55"/>
      <c r="G21" s="54"/>
      <c r="H21" s="70"/>
    </row>
    <row r="22" spans="1:8" ht="39" x14ac:dyDescent="0.25">
      <c r="A22" s="71" t="s">
        <v>289</v>
      </c>
      <c r="B22" s="72" t="s">
        <v>279</v>
      </c>
      <c r="C22" s="56"/>
      <c r="D22" s="73" t="s">
        <v>303</v>
      </c>
      <c r="E22" s="57" t="str">
        <f>IF(C22="","",IF(C22&lt;9000,0,ROUNDUP(C22/22500,0)))</f>
        <v/>
      </c>
      <c r="F22" s="55"/>
      <c r="G22" s="54"/>
      <c r="H22" s="70"/>
    </row>
    <row r="23" spans="1:8" ht="26" x14ac:dyDescent="0.25">
      <c r="A23" s="479" t="s">
        <v>290</v>
      </c>
      <c r="B23" s="72" t="s">
        <v>268</v>
      </c>
      <c r="C23" s="56"/>
      <c r="D23" s="73" t="s">
        <v>307</v>
      </c>
      <c r="E23" s="57" t="str">
        <f>IF(C23="","",IF(C23&lt;4500,0,ROUNDUP(C23/13500,0)))</f>
        <v/>
      </c>
      <c r="F23" s="55"/>
      <c r="G23" s="54"/>
      <c r="H23" s="70"/>
    </row>
    <row r="24" spans="1:8" ht="26" x14ac:dyDescent="0.25">
      <c r="A24" s="479"/>
      <c r="B24" s="72" t="s">
        <v>269</v>
      </c>
      <c r="C24" s="56"/>
      <c r="D24" s="73" t="s">
        <v>305</v>
      </c>
      <c r="E24" s="57" t="str">
        <f>IF(C24="","",IF(C24&lt;8400,0,ROUNDUP(C24/12600,0)))</f>
        <v/>
      </c>
      <c r="F24" s="55"/>
      <c r="G24" s="54"/>
      <c r="H24" s="70"/>
    </row>
    <row r="25" spans="1:8" ht="39" x14ac:dyDescent="0.25">
      <c r="A25" s="71" t="s">
        <v>291</v>
      </c>
      <c r="B25" s="72" t="s">
        <v>268</v>
      </c>
      <c r="C25" s="56"/>
      <c r="D25" s="73" t="s">
        <v>307</v>
      </c>
      <c r="E25" s="57" t="str">
        <f>IF(C25="","",IF(C25&lt;4500,0,ROUNDUP(C25/13500,0)))</f>
        <v/>
      </c>
      <c r="F25" s="55"/>
      <c r="G25" s="54"/>
      <c r="H25" s="70"/>
    </row>
    <row r="26" spans="1:8" ht="39" x14ac:dyDescent="0.25">
      <c r="A26" s="71" t="s">
        <v>299</v>
      </c>
      <c r="B26" s="72" t="s">
        <v>268</v>
      </c>
      <c r="C26" s="56"/>
      <c r="D26" s="73" t="s">
        <v>307</v>
      </c>
      <c r="E26" s="57" t="str">
        <f>IF(C26="","",IF(C26&lt;4500,0,ROUNDUP(C26/13500,0)))</f>
        <v/>
      </c>
      <c r="F26" s="55"/>
      <c r="G26" s="54"/>
      <c r="H26" s="70"/>
    </row>
    <row r="27" spans="1:8" ht="26" x14ac:dyDescent="0.25">
      <c r="A27" s="479" t="s">
        <v>310</v>
      </c>
      <c r="B27" s="72" t="s">
        <v>268</v>
      </c>
      <c r="C27" s="56"/>
      <c r="D27" s="73" t="s">
        <v>304</v>
      </c>
      <c r="E27" s="57" t="str">
        <f>IF(C27="","",IF(C27&lt;4500,0,ROUNDUP(C27/9000,0)))</f>
        <v/>
      </c>
      <c r="F27" s="55"/>
      <c r="G27" s="54"/>
      <c r="H27" s="70"/>
    </row>
    <row r="28" spans="1:8" ht="26" x14ac:dyDescent="0.25">
      <c r="A28" s="479"/>
      <c r="B28" s="72" t="s">
        <v>269</v>
      </c>
      <c r="C28" s="56"/>
      <c r="D28" s="73" t="s">
        <v>305</v>
      </c>
      <c r="E28" s="57" t="str">
        <f>IF(C28="","",IF(C28&lt;7400,0,ROUNDUP(C28/12600,0)))</f>
        <v/>
      </c>
      <c r="F28" s="55"/>
      <c r="G28" s="54"/>
      <c r="H28" s="70"/>
    </row>
    <row r="29" spans="1:8" ht="26" x14ac:dyDescent="0.25">
      <c r="A29" s="479" t="s">
        <v>292</v>
      </c>
      <c r="B29" s="72" t="s">
        <v>268</v>
      </c>
      <c r="C29" s="56"/>
      <c r="D29" s="73" t="s">
        <v>304</v>
      </c>
      <c r="E29" s="57" t="str">
        <f>IF(C29="","",IF(C29&lt;4500,0,ROUNDUP(C29/9000,0)))</f>
        <v/>
      </c>
      <c r="F29" s="55"/>
      <c r="G29" s="54"/>
      <c r="H29" s="70"/>
    </row>
    <row r="30" spans="1:8" ht="26" x14ac:dyDescent="0.25">
      <c r="A30" s="479"/>
      <c r="B30" s="72" t="s">
        <v>269</v>
      </c>
      <c r="C30" s="56"/>
      <c r="D30" s="73" t="s">
        <v>305</v>
      </c>
      <c r="E30" s="57" t="str">
        <f>IF(C30="","",IF(C30&lt;7400,0,ROUNDUP(C30/12600,0)))</f>
        <v/>
      </c>
      <c r="F30" s="55"/>
      <c r="G30" s="54"/>
      <c r="H30" s="70"/>
    </row>
    <row r="31" spans="1:8" ht="39" x14ac:dyDescent="0.25">
      <c r="A31" s="71" t="s">
        <v>293</v>
      </c>
      <c r="B31" s="72" t="s">
        <v>268</v>
      </c>
      <c r="C31" s="56"/>
      <c r="D31" s="73" t="s">
        <v>304</v>
      </c>
      <c r="E31" s="57" t="str">
        <f>IF(C31="","",IF(C31&lt;4500,0,ROUNDUP(C31/9000,0)))</f>
        <v/>
      </c>
      <c r="F31" s="55"/>
      <c r="G31" s="54"/>
      <c r="H31" s="70"/>
    </row>
    <row r="32" spans="1:8" ht="26" x14ac:dyDescent="0.25">
      <c r="A32" s="479" t="s">
        <v>311</v>
      </c>
      <c r="B32" s="72" t="s">
        <v>268</v>
      </c>
      <c r="C32" s="56"/>
      <c r="D32" s="73" t="s">
        <v>304</v>
      </c>
      <c r="E32" s="57" t="str">
        <f>IF(C32="","",IF(C32&lt;4500,0,ROUNDUP(C32/9000,0)))</f>
        <v/>
      </c>
      <c r="F32" s="55"/>
      <c r="G32" s="54"/>
      <c r="H32" s="70"/>
    </row>
    <row r="33" spans="1:8" ht="26" x14ac:dyDescent="0.25">
      <c r="A33" s="479"/>
      <c r="B33" s="72" t="s">
        <v>269</v>
      </c>
      <c r="C33" s="56"/>
      <c r="D33" s="73" t="s">
        <v>305</v>
      </c>
      <c r="E33" s="57" t="str">
        <f>IF(C33="","",IF(C33&lt;8400,0,ROUNDUP(C33/12600,0)))</f>
        <v/>
      </c>
      <c r="F33" s="55"/>
      <c r="G33" s="54"/>
      <c r="H33" s="70"/>
    </row>
    <row r="34" spans="1:8" ht="26" x14ac:dyDescent="0.25">
      <c r="A34" s="479" t="s">
        <v>294</v>
      </c>
      <c r="B34" s="72" t="s">
        <v>268</v>
      </c>
      <c r="C34" s="56"/>
      <c r="D34" s="73" t="s">
        <v>304</v>
      </c>
      <c r="E34" s="57" t="str">
        <f>IF(C34="","",IF(C34&lt;4500,0,ROUNDUP(C34/9000,0)))</f>
        <v/>
      </c>
      <c r="F34" s="55"/>
      <c r="G34" s="54"/>
      <c r="H34" s="70"/>
    </row>
    <row r="35" spans="1:8" ht="26" x14ac:dyDescent="0.25">
      <c r="A35" s="479"/>
      <c r="B35" s="72" t="s">
        <v>269</v>
      </c>
      <c r="C35" s="56"/>
      <c r="D35" s="73" t="s">
        <v>305</v>
      </c>
      <c r="E35" s="57" t="str">
        <f>IF(C35="","",IF(C35&lt;8400,0,ROUNDUP(C35/12600,0)))</f>
        <v/>
      </c>
      <c r="F35" s="55"/>
      <c r="G35" s="54"/>
      <c r="H35" s="70"/>
    </row>
    <row r="36" spans="1:8" ht="26" x14ac:dyDescent="0.25">
      <c r="A36" s="479" t="s">
        <v>295</v>
      </c>
      <c r="B36" s="72" t="s">
        <v>268</v>
      </c>
      <c r="C36" s="56"/>
      <c r="D36" s="73" t="s">
        <v>304</v>
      </c>
      <c r="E36" s="57" t="str">
        <f>IF(C36="","",IF(C36&lt;4500,0,ROUNDUP(C36/9000,0)))</f>
        <v/>
      </c>
      <c r="F36" s="55"/>
      <c r="G36" s="54"/>
      <c r="H36" s="70"/>
    </row>
    <row r="37" spans="1:8" ht="26" x14ac:dyDescent="0.25">
      <c r="A37" s="484"/>
      <c r="B37" s="68" t="s">
        <v>269</v>
      </c>
      <c r="C37" s="166"/>
      <c r="D37" s="73" t="s">
        <v>305</v>
      </c>
      <c r="E37" s="57" t="str">
        <f>IF(C37="","",IF(C37&lt;8400,0,ROUNDUP(C37/12600,0)))</f>
        <v/>
      </c>
      <c r="F37" s="168"/>
      <c r="G37" s="169"/>
      <c r="H37" s="70"/>
    </row>
    <row r="38" spans="1:8" ht="52" x14ac:dyDescent="0.25">
      <c r="A38" s="71" t="s">
        <v>296</v>
      </c>
      <c r="B38" s="176" t="s">
        <v>270</v>
      </c>
      <c r="C38" s="174"/>
      <c r="D38" s="73" t="s">
        <v>306</v>
      </c>
      <c r="E38" s="167" t="str">
        <f>IF(C38="","",IF(C38&lt;900,0,1))</f>
        <v/>
      </c>
      <c r="F38" s="55"/>
      <c r="G38" s="177"/>
      <c r="H38" s="178"/>
    </row>
    <row r="39" spans="1:8" s="171" customFormat="1" x14ac:dyDescent="0.25">
      <c r="A39" s="170"/>
      <c r="B39" s="175"/>
      <c r="C39" s="173"/>
      <c r="D39" s="172"/>
      <c r="E39" s="172"/>
      <c r="F39" s="172"/>
      <c r="G39" s="170"/>
      <c r="H39" s="70"/>
    </row>
  </sheetData>
  <mergeCells count="23">
    <mergeCell ref="D17:D18"/>
    <mergeCell ref="A17:A18"/>
    <mergeCell ref="A32:A33"/>
    <mergeCell ref="A36:A37"/>
    <mergeCell ref="A34:A35"/>
    <mergeCell ref="A29:A30"/>
    <mergeCell ref="A27:A28"/>
    <mergeCell ref="A23:A24"/>
    <mergeCell ref="A1:G2"/>
    <mergeCell ref="B3:C3"/>
    <mergeCell ref="B4:C4"/>
    <mergeCell ref="B5:C5"/>
    <mergeCell ref="E5:G5"/>
    <mergeCell ref="E4:G4"/>
    <mergeCell ref="A14:A15"/>
    <mergeCell ref="B6:C6"/>
    <mergeCell ref="B7:G7"/>
    <mergeCell ref="D8:F8"/>
    <mergeCell ref="A8:A9"/>
    <mergeCell ref="B8:B9"/>
    <mergeCell ref="C8:C9"/>
    <mergeCell ref="E6:G6"/>
    <mergeCell ref="G8:G9"/>
  </mergeCells>
  <phoneticPr fontId="20" type="noConversion"/>
  <printOptions horizontalCentered="1"/>
  <pageMargins left="0.25" right="0.25" top="0.25" bottom="0.25" header="0.35" footer="0.34"/>
  <pageSetup scale="7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G99"/>
  <sheetViews>
    <sheetView topLeftCell="A77" workbookViewId="0">
      <selection activeCell="F100" sqref="F100"/>
    </sheetView>
  </sheetViews>
  <sheetFormatPr defaultColWidth="13" defaultRowHeight="12.5" x14ac:dyDescent="0.25"/>
  <cols>
    <col min="1" max="1" width="9.08984375" customWidth="1"/>
    <col min="2" max="2" width="3" bestFit="1" customWidth="1"/>
    <col min="3" max="3" width="14.54296875" style="1" customWidth="1"/>
    <col min="4" max="4" width="6.6328125" bestFit="1" customWidth="1"/>
    <col min="5" max="5" width="13.90625" bestFit="1" customWidth="1"/>
    <col min="6" max="6" width="14.54296875" bestFit="1" customWidth="1"/>
    <col min="7" max="7" width="7.36328125" bestFit="1" customWidth="1"/>
  </cols>
  <sheetData>
    <row r="2" spans="2:7" x14ac:dyDescent="0.25">
      <c r="B2" s="485" t="s">
        <v>205</v>
      </c>
      <c r="C2" s="485"/>
      <c r="D2" s="485"/>
      <c r="E2" s="485"/>
      <c r="F2" s="485"/>
      <c r="G2" s="9" t="s">
        <v>206</v>
      </c>
    </row>
    <row r="3" spans="2:7" x14ac:dyDescent="0.25">
      <c r="B3" s="9"/>
      <c r="C3" s="10" t="s">
        <v>8</v>
      </c>
      <c r="D3" s="9" t="s">
        <v>9</v>
      </c>
      <c r="E3" s="9" t="s">
        <v>204</v>
      </c>
      <c r="F3" s="9"/>
      <c r="G3" s="9">
        <v>96</v>
      </c>
    </row>
    <row r="4" spans="2:7" x14ac:dyDescent="0.25">
      <c r="B4" s="6">
        <v>1</v>
      </c>
      <c r="C4" s="7" t="s">
        <v>10</v>
      </c>
      <c r="D4" s="8" t="s">
        <v>105</v>
      </c>
      <c r="E4" s="8" t="s">
        <v>106</v>
      </c>
      <c r="F4" s="7" t="s">
        <v>10</v>
      </c>
    </row>
    <row r="5" spans="2:7" x14ac:dyDescent="0.25">
      <c r="B5" s="2">
        <v>2</v>
      </c>
      <c r="C5" s="4" t="s">
        <v>11</v>
      </c>
      <c r="D5" s="5" t="s">
        <v>107</v>
      </c>
      <c r="E5" s="5" t="s">
        <v>108</v>
      </c>
      <c r="F5" s="4" t="s">
        <v>11</v>
      </c>
    </row>
    <row r="6" spans="2:7" x14ac:dyDescent="0.25">
      <c r="B6" s="2">
        <v>3</v>
      </c>
      <c r="C6" s="4" t="s">
        <v>12</v>
      </c>
      <c r="D6" s="5" t="s">
        <v>109</v>
      </c>
      <c r="E6" s="5" t="s">
        <v>110</v>
      </c>
      <c r="F6" s="4" t="s">
        <v>12</v>
      </c>
    </row>
    <row r="7" spans="2:7" x14ac:dyDescent="0.25">
      <c r="B7" s="2">
        <v>4</v>
      </c>
      <c r="C7" s="4" t="s">
        <v>13</v>
      </c>
      <c r="D7" s="5" t="s">
        <v>111</v>
      </c>
      <c r="E7" s="5" t="s">
        <v>112</v>
      </c>
      <c r="F7" s="4" t="s">
        <v>13</v>
      </c>
    </row>
    <row r="8" spans="2:7" x14ac:dyDescent="0.25">
      <c r="B8" s="2">
        <v>5</v>
      </c>
      <c r="C8" s="4" t="s">
        <v>14</v>
      </c>
      <c r="D8" s="5" t="s">
        <v>105</v>
      </c>
      <c r="E8" s="5" t="s">
        <v>113</v>
      </c>
      <c r="F8" s="4" t="s">
        <v>14</v>
      </c>
    </row>
    <row r="9" spans="2:7" x14ac:dyDescent="0.25">
      <c r="B9" s="2">
        <v>6</v>
      </c>
      <c r="C9" s="4" t="s">
        <v>15</v>
      </c>
      <c r="D9" s="5" t="s">
        <v>111</v>
      </c>
      <c r="E9" s="5" t="s">
        <v>114</v>
      </c>
      <c r="F9" s="4" t="s">
        <v>15</v>
      </c>
    </row>
    <row r="10" spans="2:7" x14ac:dyDescent="0.25">
      <c r="B10" s="2">
        <v>7</v>
      </c>
      <c r="C10" s="4" t="s">
        <v>16</v>
      </c>
      <c r="D10" s="5" t="s">
        <v>105</v>
      </c>
      <c r="E10" s="5" t="s">
        <v>115</v>
      </c>
      <c r="F10" s="4" t="s">
        <v>16</v>
      </c>
    </row>
    <row r="11" spans="2:7" x14ac:dyDescent="0.25">
      <c r="B11" s="2">
        <v>8</v>
      </c>
      <c r="C11" s="4" t="s">
        <v>17</v>
      </c>
      <c r="D11" s="5" t="s">
        <v>111</v>
      </c>
      <c r="E11" s="5" t="s">
        <v>116</v>
      </c>
      <c r="F11" s="4" t="s">
        <v>17</v>
      </c>
    </row>
    <row r="12" spans="2:7" x14ac:dyDescent="0.25">
      <c r="B12" s="2">
        <v>9</v>
      </c>
      <c r="C12" s="4" t="s">
        <v>18</v>
      </c>
      <c r="D12" s="5" t="s">
        <v>109</v>
      </c>
      <c r="E12" s="5" t="s">
        <v>117</v>
      </c>
      <c r="F12" s="4" t="s">
        <v>18</v>
      </c>
    </row>
    <row r="13" spans="2:7" x14ac:dyDescent="0.25">
      <c r="B13" s="2">
        <v>10</v>
      </c>
      <c r="C13" s="4" t="s">
        <v>19</v>
      </c>
      <c r="D13" s="5" t="s">
        <v>105</v>
      </c>
      <c r="E13" s="5" t="s">
        <v>118</v>
      </c>
      <c r="F13" s="4" t="s">
        <v>19</v>
      </c>
    </row>
    <row r="14" spans="2:7" x14ac:dyDescent="0.25">
      <c r="B14" s="2">
        <v>11</v>
      </c>
      <c r="C14" s="4" t="s">
        <v>20</v>
      </c>
      <c r="D14" s="5" t="s">
        <v>107</v>
      </c>
      <c r="E14" s="5" t="s">
        <v>119</v>
      </c>
      <c r="F14" s="4" t="s">
        <v>20</v>
      </c>
    </row>
    <row r="15" spans="2:7" x14ac:dyDescent="0.25">
      <c r="B15" s="2">
        <v>12</v>
      </c>
      <c r="C15" s="4" t="s">
        <v>21</v>
      </c>
      <c r="D15" s="5" t="s">
        <v>109</v>
      </c>
      <c r="E15" s="5" t="s">
        <v>120</v>
      </c>
      <c r="F15" s="4" t="s">
        <v>21</v>
      </c>
    </row>
    <row r="16" spans="2:7" x14ac:dyDescent="0.25">
      <c r="B16" s="2">
        <v>13</v>
      </c>
      <c r="C16" s="4" t="s">
        <v>22</v>
      </c>
      <c r="D16" s="5" t="s">
        <v>105</v>
      </c>
      <c r="E16" s="5" t="s">
        <v>121</v>
      </c>
      <c r="F16" s="4" t="s">
        <v>22</v>
      </c>
    </row>
    <row r="17" spans="2:6" x14ac:dyDescent="0.25">
      <c r="B17" s="2">
        <v>14</v>
      </c>
      <c r="C17" s="4" t="s">
        <v>23</v>
      </c>
      <c r="D17" s="5" t="s">
        <v>111</v>
      </c>
      <c r="E17" s="5" t="s">
        <v>122</v>
      </c>
      <c r="F17" s="4" t="s">
        <v>23</v>
      </c>
    </row>
    <row r="18" spans="2:6" x14ac:dyDescent="0.25">
      <c r="B18" s="2">
        <v>15</v>
      </c>
      <c r="C18" s="4" t="s">
        <v>24</v>
      </c>
      <c r="D18" s="5" t="s">
        <v>105</v>
      </c>
      <c r="E18" s="5" t="s">
        <v>123</v>
      </c>
      <c r="F18" s="4" t="s">
        <v>24</v>
      </c>
    </row>
    <row r="19" spans="2:6" x14ac:dyDescent="0.25">
      <c r="B19" s="2">
        <v>16</v>
      </c>
      <c r="C19" s="4" t="s">
        <v>25</v>
      </c>
      <c r="D19" s="5" t="s">
        <v>111</v>
      </c>
      <c r="E19" s="5" t="s">
        <v>124</v>
      </c>
      <c r="F19" s="4" t="s">
        <v>25</v>
      </c>
    </row>
    <row r="20" spans="2:6" x14ac:dyDescent="0.25">
      <c r="B20" s="2">
        <v>17</v>
      </c>
      <c r="C20" s="4" t="s">
        <v>26</v>
      </c>
      <c r="D20" s="5" t="s">
        <v>109</v>
      </c>
      <c r="E20" s="5" t="s">
        <v>125</v>
      </c>
      <c r="F20" s="4" t="s">
        <v>26</v>
      </c>
    </row>
    <row r="21" spans="2:6" x14ac:dyDescent="0.25">
      <c r="B21" s="2">
        <v>18</v>
      </c>
      <c r="C21" s="4" t="s">
        <v>27</v>
      </c>
      <c r="D21" s="5" t="s">
        <v>111</v>
      </c>
      <c r="E21" s="5" t="s">
        <v>126</v>
      </c>
      <c r="F21" s="4" t="s">
        <v>27</v>
      </c>
    </row>
    <row r="22" spans="2:6" x14ac:dyDescent="0.25">
      <c r="B22" s="2">
        <v>19</v>
      </c>
      <c r="C22" s="4" t="s">
        <v>28</v>
      </c>
      <c r="D22" s="5" t="s">
        <v>107</v>
      </c>
      <c r="E22" s="5" t="s">
        <v>127</v>
      </c>
      <c r="F22" s="4" t="s">
        <v>28</v>
      </c>
    </row>
    <row r="23" spans="2:6" x14ac:dyDescent="0.25">
      <c r="B23" s="2">
        <v>20</v>
      </c>
      <c r="C23" s="4" t="s">
        <v>29</v>
      </c>
      <c r="D23" s="5" t="s">
        <v>109</v>
      </c>
      <c r="E23" s="5" t="s">
        <v>128</v>
      </c>
      <c r="F23" s="4" t="s">
        <v>29</v>
      </c>
    </row>
    <row r="24" spans="2:6" x14ac:dyDescent="0.25">
      <c r="B24" s="2">
        <v>21</v>
      </c>
      <c r="C24" s="4" t="s">
        <v>30</v>
      </c>
      <c r="D24" s="5" t="s">
        <v>111</v>
      </c>
      <c r="E24" s="5" t="s">
        <v>129</v>
      </c>
      <c r="F24" s="4" t="s">
        <v>30</v>
      </c>
    </row>
    <row r="25" spans="2:6" x14ac:dyDescent="0.25">
      <c r="B25" s="2">
        <v>22</v>
      </c>
      <c r="C25" s="4" t="s">
        <v>31</v>
      </c>
      <c r="D25" s="5" t="s">
        <v>107</v>
      </c>
      <c r="E25" s="5" t="s">
        <v>130</v>
      </c>
      <c r="F25" s="4" t="s">
        <v>31</v>
      </c>
    </row>
    <row r="26" spans="2:6" x14ac:dyDescent="0.25">
      <c r="B26" s="2">
        <v>23</v>
      </c>
      <c r="C26" s="4" t="s">
        <v>32</v>
      </c>
      <c r="D26" s="5" t="s">
        <v>109</v>
      </c>
      <c r="E26" s="5" t="s">
        <v>131</v>
      </c>
      <c r="F26" s="4" t="s">
        <v>32</v>
      </c>
    </row>
    <row r="27" spans="2:6" x14ac:dyDescent="0.25">
      <c r="B27" s="2">
        <v>24</v>
      </c>
      <c r="C27" s="4" t="s">
        <v>33</v>
      </c>
      <c r="D27" s="5" t="s">
        <v>109</v>
      </c>
      <c r="E27" s="5" t="s">
        <v>132</v>
      </c>
      <c r="F27" s="4" t="s">
        <v>33</v>
      </c>
    </row>
    <row r="28" spans="2:6" x14ac:dyDescent="0.25">
      <c r="B28" s="2">
        <v>25</v>
      </c>
      <c r="C28" s="4" t="s">
        <v>34</v>
      </c>
      <c r="D28" s="5" t="s">
        <v>111</v>
      </c>
      <c r="E28" s="5" t="s">
        <v>133</v>
      </c>
      <c r="F28" s="4" t="s">
        <v>34</v>
      </c>
    </row>
    <row r="29" spans="2:6" x14ac:dyDescent="0.25">
      <c r="B29" s="2">
        <v>26</v>
      </c>
      <c r="C29" s="4" t="s">
        <v>35</v>
      </c>
      <c r="D29" s="5" t="s">
        <v>111</v>
      </c>
      <c r="E29" s="5" t="s">
        <v>134</v>
      </c>
      <c r="F29" s="4" t="s">
        <v>35</v>
      </c>
    </row>
    <row r="30" spans="2:6" x14ac:dyDescent="0.25">
      <c r="B30" s="2">
        <v>27</v>
      </c>
      <c r="C30" s="4" t="s">
        <v>36</v>
      </c>
      <c r="D30" s="5" t="s">
        <v>109</v>
      </c>
      <c r="E30" s="5" t="s">
        <v>135</v>
      </c>
      <c r="F30" s="4" t="s">
        <v>36</v>
      </c>
    </row>
    <row r="31" spans="2:6" x14ac:dyDescent="0.25">
      <c r="B31" s="2">
        <v>28</v>
      </c>
      <c r="C31" s="4" t="s">
        <v>37</v>
      </c>
      <c r="D31" s="5" t="s">
        <v>107</v>
      </c>
      <c r="E31" s="5" t="s">
        <v>136</v>
      </c>
      <c r="F31" s="4" t="s">
        <v>37</v>
      </c>
    </row>
    <row r="32" spans="2:6" x14ac:dyDescent="0.25">
      <c r="B32" s="2">
        <v>29</v>
      </c>
      <c r="C32" s="4" t="s">
        <v>38</v>
      </c>
      <c r="D32" s="5" t="s">
        <v>105</v>
      </c>
      <c r="E32" s="5" t="s">
        <v>137</v>
      </c>
      <c r="F32" s="4" t="s">
        <v>38</v>
      </c>
    </row>
    <row r="33" spans="2:6" x14ac:dyDescent="0.25">
      <c r="B33" s="2">
        <v>30</v>
      </c>
      <c r="C33" s="4" t="s">
        <v>39</v>
      </c>
      <c r="D33" s="5" t="s">
        <v>105</v>
      </c>
      <c r="E33" s="5" t="s">
        <v>138</v>
      </c>
      <c r="F33" s="4" t="s">
        <v>39</v>
      </c>
    </row>
    <row r="34" spans="2:6" x14ac:dyDescent="0.25">
      <c r="B34" s="2">
        <v>31</v>
      </c>
      <c r="C34" s="4" t="s">
        <v>40</v>
      </c>
      <c r="D34" s="5" t="s">
        <v>111</v>
      </c>
      <c r="E34" s="5" t="s">
        <v>139</v>
      </c>
      <c r="F34" s="4" t="s">
        <v>40</v>
      </c>
    </row>
    <row r="35" spans="2:6" x14ac:dyDescent="0.25">
      <c r="B35" s="2">
        <v>32</v>
      </c>
      <c r="C35" s="4" t="s">
        <v>41</v>
      </c>
      <c r="D35" s="5" t="s">
        <v>105</v>
      </c>
      <c r="E35" s="5" t="s">
        <v>140</v>
      </c>
      <c r="F35" s="4" t="s">
        <v>41</v>
      </c>
    </row>
    <row r="36" spans="2:6" x14ac:dyDescent="0.25">
      <c r="B36" s="2">
        <v>33</v>
      </c>
      <c r="C36" s="4" t="s">
        <v>42</v>
      </c>
      <c r="D36" s="5" t="s">
        <v>111</v>
      </c>
      <c r="E36" s="5" t="s">
        <v>141</v>
      </c>
      <c r="F36" s="4" t="s">
        <v>42</v>
      </c>
    </row>
    <row r="37" spans="2:6" x14ac:dyDescent="0.25">
      <c r="B37" s="2">
        <v>34</v>
      </c>
      <c r="C37" s="4" t="s">
        <v>43</v>
      </c>
      <c r="D37" s="5" t="s">
        <v>105</v>
      </c>
      <c r="E37" s="5" t="s">
        <v>142</v>
      </c>
      <c r="F37" s="4" t="s">
        <v>43</v>
      </c>
    </row>
    <row r="38" spans="2:6" x14ac:dyDescent="0.25">
      <c r="B38" s="2">
        <v>35</v>
      </c>
      <c r="C38" s="4" t="s">
        <v>44</v>
      </c>
      <c r="D38" s="5" t="s">
        <v>109</v>
      </c>
      <c r="E38" s="5" t="s">
        <v>143</v>
      </c>
      <c r="F38" s="4" t="s">
        <v>44</v>
      </c>
    </row>
    <row r="39" spans="2:6" x14ac:dyDescent="0.25">
      <c r="B39" s="2">
        <v>36</v>
      </c>
      <c r="C39" s="4" t="s">
        <v>45</v>
      </c>
      <c r="D39" s="5" t="s">
        <v>109</v>
      </c>
      <c r="E39" s="5" t="s">
        <v>144</v>
      </c>
      <c r="F39" s="4" t="s">
        <v>45</v>
      </c>
    </row>
    <row r="40" spans="2:6" x14ac:dyDescent="0.25">
      <c r="B40" s="2">
        <v>37</v>
      </c>
      <c r="C40" s="4" t="s">
        <v>46</v>
      </c>
      <c r="D40" s="5" t="s">
        <v>105</v>
      </c>
      <c r="E40" s="5" t="s">
        <v>145</v>
      </c>
      <c r="F40" s="4" t="s">
        <v>46</v>
      </c>
    </row>
    <row r="41" spans="2:6" x14ac:dyDescent="0.25">
      <c r="B41" s="2">
        <v>38</v>
      </c>
      <c r="C41" s="4" t="s">
        <v>47</v>
      </c>
      <c r="D41" s="5" t="s">
        <v>109</v>
      </c>
      <c r="E41" s="5" t="s">
        <v>146</v>
      </c>
      <c r="F41" s="4" t="s">
        <v>47</v>
      </c>
    </row>
    <row r="42" spans="2:6" x14ac:dyDescent="0.25">
      <c r="B42" s="2">
        <v>39</v>
      </c>
      <c r="C42" s="4" t="s">
        <v>48</v>
      </c>
      <c r="D42" s="5" t="s">
        <v>109</v>
      </c>
      <c r="E42" s="5" t="s">
        <v>147</v>
      </c>
      <c r="F42" s="4" t="s">
        <v>48</v>
      </c>
    </row>
    <row r="43" spans="2:6" x14ac:dyDescent="0.25">
      <c r="B43" s="2">
        <v>40</v>
      </c>
      <c r="C43" s="4" t="s">
        <v>49</v>
      </c>
      <c r="D43" s="5" t="s">
        <v>109</v>
      </c>
      <c r="E43" s="5" t="s">
        <v>148</v>
      </c>
      <c r="F43" s="4" t="s">
        <v>49</v>
      </c>
    </row>
    <row r="44" spans="2:6" x14ac:dyDescent="0.25">
      <c r="B44" s="2">
        <v>41</v>
      </c>
      <c r="C44" s="4" t="s">
        <v>50</v>
      </c>
      <c r="D44" s="5" t="s">
        <v>107</v>
      </c>
      <c r="E44" s="5" t="s">
        <v>149</v>
      </c>
      <c r="F44" s="4" t="s">
        <v>50</v>
      </c>
    </row>
    <row r="45" spans="2:6" x14ac:dyDescent="0.25">
      <c r="B45" s="2">
        <v>42</v>
      </c>
      <c r="C45" s="4" t="s">
        <v>51</v>
      </c>
      <c r="D45" s="5" t="s">
        <v>107</v>
      </c>
      <c r="E45" s="5" t="s">
        <v>150</v>
      </c>
      <c r="F45" s="4" t="s">
        <v>51</v>
      </c>
    </row>
    <row r="46" spans="2:6" x14ac:dyDescent="0.25">
      <c r="B46" s="2">
        <v>43</v>
      </c>
      <c r="C46" s="4" t="s">
        <v>52</v>
      </c>
      <c r="D46" s="5" t="s">
        <v>107</v>
      </c>
      <c r="E46" s="5" t="s">
        <v>151</v>
      </c>
      <c r="F46" s="4" t="s">
        <v>52</v>
      </c>
    </row>
    <row r="47" spans="2:6" x14ac:dyDescent="0.25">
      <c r="B47" s="2">
        <v>44</v>
      </c>
      <c r="C47" s="4" t="s">
        <v>53</v>
      </c>
      <c r="D47" s="5" t="s">
        <v>111</v>
      </c>
      <c r="E47" s="5" t="s">
        <v>152</v>
      </c>
      <c r="F47" s="4" t="s">
        <v>53</v>
      </c>
    </row>
    <row r="48" spans="2:6" x14ac:dyDescent="0.25">
      <c r="B48" s="2">
        <v>45</v>
      </c>
      <c r="C48" s="4" t="s">
        <v>54</v>
      </c>
      <c r="D48" s="5" t="s">
        <v>105</v>
      </c>
      <c r="E48" s="5" t="s">
        <v>153</v>
      </c>
      <c r="F48" s="4" t="s">
        <v>54</v>
      </c>
    </row>
    <row r="49" spans="2:6" x14ac:dyDescent="0.25">
      <c r="B49" s="2">
        <v>46</v>
      </c>
      <c r="C49" s="4" t="s">
        <v>55</v>
      </c>
      <c r="D49" s="5" t="s">
        <v>105</v>
      </c>
      <c r="E49" s="5" t="s">
        <v>154</v>
      </c>
      <c r="F49" s="4" t="s">
        <v>55</v>
      </c>
    </row>
    <row r="50" spans="2:6" x14ac:dyDescent="0.25">
      <c r="B50" s="2">
        <v>47</v>
      </c>
      <c r="C50" s="4" t="s">
        <v>56</v>
      </c>
      <c r="D50" s="5" t="s">
        <v>105</v>
      </c>
      <c r="E50" s="5" t="s">
        <v>155</v>
      </c>
      <c r="F50" s="4" t="s">
        <v>56</v>
      </c>
    </row>
    <row r="51" spans="2:6" x14ac:dyDescent="0.25">
      <c r="B51" s="2">
        <v>48</v>
      </c>
      <c r="C51" s="4" t="s">
        <v>57</v>
      </c>
      <c r="D51" s="5" t="s">
        <v>109</v>
      </c>
      <c r="E51" s="5" t="s">
        <v>156</v>
      </c>
      <c r="F51" s="4" t="s">
        <v>57</v>
      </c>
    </row>
    <row r="52" spans="2:6" x14ac:dyDescent="0.25">
      <c r="B52" s="2">
        <v>49</v>
      </c>
      <c r="C52" s="4" t="s">
        <v>58</v>
      </c>
      <c r="D52" s="5" t="s">
        <v>109</v>
      </c>
      <c r="E52" s="5" t="s">
        <v>157</v>
      </c>
      <c r="F52" s="4" t="s">
        <v>58</v>
      </c>
    </row>
    <row r="53" spans="2:6" x14ac:dyDescent="0.25">
      <c r="B53" s="2">
        <v>50</v>
      </c>
      <c r="C53" s="4" t="s">
        <v>59</v>
      </c>
      <c r="D53" s="5" t="s">
        <v>107</v>
      </c>
      <c r="E53" s="5" t="s">
        <v>158</v>
      </c>
      <c r="F53" s="4" t="s">
        <v>59</v>
      </c>
    </row>
    <row r="54" spans="2:6" x14ac:dyDescent="0.25">
      <c r="B54" s="2">
        <v>51</v>
      </c>
      <c r="C54" s="4" t="s">
        <v>60</v>
      </c>
      <c r="D54" s="5" t="s">
        <v>107</v>
      </c>
      <c r="E54" s="5" t="s">
        <v>159</v>
      </c>
      <c r="F54" s="4" t="s">
        <v>60</v>
      </c>
    </row>
    <row r="55" spans="2:6" x14ac:dyDescent="0.25">
      <c r="B55" s="2">
        <v>52</v>
      </c>
      <c r="C55" s="4" t="s">
        <v>61</v>
      </c>
      <c r="D55" s="5" t="s">
        <v>107</v>
      </c>
      <c r="E55" s="5" t="s">
        <v>160</v>
      </c>
      <c r="F55" s="4" t="s">
        <v>61</v>
      </c>
    </row>
    <row r="56" spans="2:6" x14ac:dyDescent="0.25">
      <c r="B56" s="2">
        <v>53</v>
      </c>
      <c r="C56" s="4" t="s">
        <v>62</v>
      </c>
      <c r="D56" s="5" t="s">
        <v>105</v>
      </c>
      <c r="E56" s="5" t="s">
        <v>161</v>
      </c>
      <c r="F56" s="4" t="s">
        <v>62</v>
      </c>
    </row>
    <row r="57" spans="2:6" x14ac:dyDescent="0.25">
      <c r="B57" s="2">
        <v>54</v>
      </c>
      <c r="C57" s="4" t="s">
        <v>63</v>
      </c>
      <c r="D57" s="5" t="s">
        <v>107</v>
      </c>
      <c r="E57" s="5" t="s">
        <v>162</v>
      </c>
      <c r="F57" s="4" t="s">
        <v>63</v>
      </c>
    </row>
    <row r="58" spans="2:6" x14ac:dyDescent="0.25">
      <c r="B58" s="2">
        <v>55</v>
      </c>
      <c r="C58" s="4" t="s">
        <v>64</v>
      </c>
      <c r="D58" s="5" t="s">
        <v>109</v>
      </c>
      <c r="E58" s="5" t="s">
        <v>163</v>
      </c>
      <c r="F58" s="4" t="s">
        <v>64</v>
      </c>
    </row>
    <row r="59" spans="2:6" x14ac:dyDescent="0.25">
      <c r="B59" s="2">
        <v>56</v>
      </c>
      <c r="C59" s="4" t="s">
        <v>65</v>
      </c>
      <c r="D59" s="5" t="s">
        <v>111</v>
      </c>
      <c r="E59" s="5" t="s">
        <v>164</v>
      </c>
      <c r="F59" s="4" t="s">
        <v>65</v>
      </c>
    </row>
    <row r="60" spans="2:6" x14ac:dyDescent="0.25">
      <c r="B60" s="2">
        <v>57</v>
      </c>
      <c r="C60" s="4" t="s">
        <v>66</v>
      </c>
      <c r="D60" s="5" t="s">
        <v>107</v>
      </c>
      <c r="E60" s="5" t="s">
        <v>165</v>
      </c>
      <c r="F60" s="4" t="s">
        <v>66</v>
      </c>
    </row>
    <row r="61" spans="2:6" x14ac:dyDescent="0.25">
      <c r="B61" s="2">
        <v>58</v>
      </c>
      <c r="C61" s="4" t="s">
        <v>67</v>
      </c>
      <c r="D61" s="5" t="s">
        <v>107</v>
      </c>
      <c r="E61" s="5" t="s">
        <v>166</v>
      </c>
      <c r="F61" s="4" t="s">
        <v>67</v>
      </c>
    </row>
    <row r="62" spans="2:6" x14ac:dyDescent="0.25">
      <c r="B62" s="2">
        <v>59</v>
      </c>
      <c r="C62" s="4" t="s">
        <v>68</v>
      </c>
      <c r="D62" s="5" t="s">
        <v>111</v>
      </c>
      <c r="E62" s="5" t="s">
        <v>167</v>
      </c>
      <c r="F62" s="4" t="s">
        <v>68</v>
      </c>
    </row>
    <row r="63" spans="2:6" x14ac:dyDescent="0.25">
      <c r="B63" s="2">
        <v>60</v>
      </c>
      <c r="C63" s="4" t="s">
        <v>69</v>
      </c>
      <c r="D63" s="5" t="s">
        <v>109</v>
      </c>
      <c r="E63" s="5" t="s">
        <v>168</v>
      </c>
      <c r="F63" s="4" t="s">
        <v>69</v>
      </c>
    </row>
    <row r="64" spans="2:6" x14ac:dyDescent="0.25">
      <c r="B64" s="2">
        <v>61</v>
      </c>
      <c r="C64" s="4" t="s">
        <v>70</v>
      </c>
      <c r="D64" s="5" t="s">
        <v>111</v>
      </c>
      <c r="E64" s="5" t="s">
        <v>169</v>
      </c>
      <c r="F64" s="4" t="s">
        <v>70</v>
      </c>
    </row>
    <row r="65" spans="2:6" x14ac:dyDescent="0.25">
      <c r="B65" s="2">
        <v>62</v>
      </c>
      <c r="C65" s="4" t="s">
        <v>71</v>
      </c>
      <c r="D65" s="5" t="s">
        <v>105</v>
      </c>
      <c r="E65" s="5" t="s">
        <v>170</v>
      </c>
      <c r="F65" s="4" t="s">
        <v>71</v>
      </c>
    </row>
    <row r="66" spans="2:6" x14ac:dyDescent="0.25">
      <c r="B66" s="2">
        <v>63</v>
      </c>
      <c r="C66" s="4" t="s">
        <v>72</v>
      </c>
      <c r="D66" s="5" t="s">
        <v>107</v>
      </c>
      <c r="E66" s="5" t="s">
        <v>171</v>
      </c>
      <c r="F66" s="4" t="s">
        <v>72</v>
      </c>
    </row>
    <row r="67" spans="2:6" x14ac:dyDescent="0.25">
      <c r="B67" s="2">
        <v>64</v>
      </c>
      <c r="C67" s="4" t="s">
        <v>73</v>
      </c>
      <c r="D67" s="5" t="s">
        <v>107</v>
      </c>
      <c r="E67" s="5" t="s">
        <v>172</v>
      </c>
      <c r="F67" s="4" t="s">
        <v>73</v>
      </c>
    </row>
    <row r="68" spans="2:6" x14ac:dyDescent="0.25">
      <c r="B68" s="2">
        <v>65</v>
      </c>
      <c r="C68" s="4" t="s">
        <v>74</v>
      </c>
      <c r="D68" s="5" t="s">
        <v>105</v>
      </c>
      <c r="E68" s="5" t="s">
        <v>173</v>
      </c>
      <c r="F68" s="4" t="s">
        <v>74</v>
      </c>
    </row>
    <row r="69" spans="2:6" x14ac:dyDescent="0.25">
      <c r="B69" s="2">
        <v>66</v>
      </c>
      <c r="C69" s="4" t="s">
        <v>75</v>
      </c>
      <c r="D69" s="5" t="s">
        <v>109</v>
      </c>
      <c r="E69" s="5" t="s">
        <v>174</v>
      </c>
      <c r="F69" s="4" t="s">
        <v>75</v>
      </c>
    </row>
    <row r="70" spans="2:6" x14ac:dyDescent="0.25">
      <c r="B70" s="2">
        <v>67</v>
      </c>
      <c r="C70" s="4" t="s">
        <v>76</v>
      </c>
      <c r="D70" s="5" t="s">
        <v>111</v>
      </c>
      <c r="E70" s="5" t="s">
        <v>175</v>
      </c>
      <c r="F70" s="4" t="s">
        <v>76</v>
      </c>
    </row>
    <row r="71" spans="2:6" x14ac:dyDescent="0.25">
      <c r="B71" s="2">
        <v>68</v>
      </c>
      <c r="C71" s="4" t="s">
        <v>77</v>
      </c>
      <c r="D71" s="5" t="s">
        <v>107</v>
      </c>
      <c r="E71" s="5" t="s">
        <v>176</v>
      </c>
      <c r="F71" s="4" t="s">
        <v>77</v>
      </c>
    </row>
    <row r="72" spans="2:6" x14ac:dyDescent="0.25">
      <c r="B72" s="2">
        <v>69</v>
      </c>
      <c r="C72" s="4" t="s">
        <v>78</v>
      </c>
      <c r="D72" s="5" t="s">
        <v>111</v>
      </c>
      <c r="E72" s="5" t="s">
        <v>177</v>
      </c>
      <c r="F72" s="4" t="s">
        <v>78</v>
      </c>
    </row>
    <row r="73" spans="2:6" x14ac:dyDescent="0.25">
      <c r="B73" s="2">
        <v>70</v>
      </c>
      <c r="C73" s="4" t="s">
        <v>79</v>
      </c>
      <c r="D73" s="5" t="s">
        <v>111</v>
      </c>
      <c r="E73" s="5" t="s">
        <v>178</v>
      </c>
      <c r="F73" s="4" t="s">
        <v>79</v>
      </c>
    </row>
    <row r="74" spans="2:6" x14ac:dyDescent="0.25">
      <c r="B74" s="2">
        <v>71</v>
      </c>
      <c r="C74" s="4" t="s">
        <v>80</v>
      </c>
      <c r="D74" s="5" t="s">
        <v>111</v>
      </c>
      <c r="E74" s="5" t="s">
        <v>179</v>
      </c>
      <c r="F74" s="4" t="s">
        <v>80</v>
      </c>
    </row>
    <row r="75" spans="2:6" x14ac:dyDescent="0.25">
      <c r="B75" s="2">
        <v>72</v>
      </c>
      <c r="C75" s="4" t="s">
        <v>81</v>
      </c>
      <c r="D75" s="5" t="s">
        <v>111</v>
      </c>
      <c r="E75" s="5" t="s">
        <v>180</v>
      </c>
      <c r="F75" s="4" t="s">
        <v>81</v>
      </c>
    </row>
    <row r="76" spans="2:6" x14ac:dyDescent="0.25">
      <c r="B76" s="2">
        <v>73</v>
      </c>
      <c r="C76" s="4" t="s">
        <v>82</v>
      </c>
      <c r="D76" s="5" t="s">
        <v>105</v>
      </c>
      <c r="E76" s="5" t="s">
        <v>181</v>
      </c>
      <c r="F76" s="4" t="s">
        <v>82</v>
      </c>
    </row>
    <row r="77" spans="2:6" x14ac:dyDescent="0.25">
      <c r="B77" s="2">
        <v>74</v>
      </c>
      <c r="C77" s="4" t="s">
        <v>83</v>
      </c>
      <c r="D77" s="5" t="s">
        <v>107</v>
      </c>
      <c r="E77" s="5" t="s">
        <v>182</v>
      </c>
      <c r="F77" s="4" t="s">
        <v>83</v>
      </c>
    </row>
    <row r="78" spans="2:6" x14ac:dyDescent="0.25">
      <c r="B78" s="2">
        <v>75</v>
      </c>
      <c r="C78" s="4" t="s">
        <v>84</v>
      </c>
      <c r="D78" s="5" t="s">
        <v>107</v>
      </c>
      <c r="E78" s="5" t="s">
        <v>183</v>
      </c>
      <c r="F78" s="4" t="s">
        <v>84</v>
      </c>
    </row>
    <row r="79" spans="2:6" x14ac:dyDescent="0.25">
      <c r="B79" s="2">
        <v>76</v>
      </c>
      <c r="C79" s="4" t="s">
        <v>85</v>
      </c>
      <c r="D79" s="5" t="s">
        <v>105</v>
      </c>
      <c r="E79" s="5" t="s">
        <v>184</v>
      </c>
      <c r="F79" s="4" t="s">
        <v>85</v>
      </c>
    </row>
    <row r="80" spans="2:6" x14ac:dyDescent="0.25">
      <c r="B80" s="2">
        <v>77</v>
      </c>
      <c r="C80" s="4" t="s">
        <v>86</v>
      </c>
      <c r="D80" s="5" t="s">
        <v>111</v>
      </c>
      <c r="E80" s="5" t="s">
        <v>185</v>
      </c>
      <c r="F80" s="4" t="s">
        <v>86</v>
      </c>
    </row>
    <row r="81" spans="2:6" x14ac:dyDescent="0.25">
      <c r="B81" s="2">
        <v>78</v>
      </c>
      <c r="C81" s="4" t="s">
        <v>87</v>
      </c>
      <c r="D81" s="5" t="s">
        <v>105</v>
      </c>
      <c r="E81" s="5" t="s">
        <v>186</v>
      </c>
      <c r="F81" s="4" t="s">
        <v>87</v>
      </c>
    </row>
    <row r="82" spans="2:6" x14ac:dyDescent="0.25">
      <c r="B82" s="2">
        <v>79</v>
      </c>
      <c r="C82" s="4" t="s">
        <v>88</v>
      </c>
      <c r="D82" s="5" t="s">
        <v>109</v>
      </c>
      <c r="E82" s="5" t="s">
        <v>187</v>
      </c>
      <c r="F82" s="4" t="s">
        <v>88</v>
      </c>
    </row>
    <row r="83" spans="2:6" x14ac:dyDescent="0.25">
      <c r="B83" s="2">
        <v>80</v>
      </c>
      <c r="C83" s="4" t="s">
        <v>89</v>
      </c>
      <c r="D83" s="5" t="s">
        <v>107</v>
      </c>
      <c r="E83" s="5" t="s">
        <v>188</v>
      </c>
      <c r="F83" s="4" t="s">
        <v>89</v>
      </c>
    </row>
    <row r="84" spans="2:6" x14ac:dyDescent="0.25">
      <c r="B84" s="2">
        <v>81</v>
      </c>
      <c r="C84" s="4" t="s">
        <v>90</v>
      </c>
      <c r="D84" s="5" t="s">
        <v>107</v>
      </c>
      <c r="E84" s="5" t="s">
        <v>189</v>
      </c>
      <c r="F84" s="4" t="s">
        <v>90</v>
      </c>
    </row>
    <row r="85" spans="2:6" x14ac:dyDescent="0.25">
      <c r="B85" s="2">
        <v>82</v>
      </c>
      <c r="C85" s="4" t="s">
        <v>91</v>
      </c>
      <c r="D85" s="5" t="s">
        <v>105</v>
      </c>
      <c r="E85" s="5" t="s">
        <v>190</v>
      </c>
      <c r="F85" s="4" t="s">
        <v>91</v>
      </c>
    </row>
    <row r="86" spans="2:6" x14ac:dyDescent="0.25">
      <c r="B86" s="2">
        <v>83</v>
      </c>
      <c r="C86" s="4" t="s">
        <v>92</v>
      </c>
      <c r="D86" s="5" t="s">
        <v>107</v>
      </c>
      <c r="E86" s="5" t="s">
        <v>191</v>
      </c>
      <c r="F86" s="4" t="s">
        <v>92</v>
      </c>
    </row>
    <row r="87" spans="2:6" x14ac:dyDescent="0.25">
      <c r="B87" s="2">
        <v>84</v>
      </c>
      <c r="C87" s="4" t="s">
        <v>93</v>
      </c>
      <c r="D87" s="5" t="s">
        <v>109</v>
      </c>
      <c r="E87" s="5" t="s">
        <v>192</v>
      </c>
      <c r="F87" s="4" t="s">
        <v>93</v>
      </c>
    </row>
    <row r="88" spans="2:6" x14ac:dyDescent="0.25">
      <c r="B88" s="2">
        <v>85</v>
      </c>
      <c r="C88" s="4" t="s">
        <v>94</v>
      </c>
      <c r="D88" s="5" t="s">
        <v>107</v>
      </c>
      <c r="E88" s="5" t="s">
        <v>193</v>
      </c>
      <c r="F88" s="4" t="s">
        <v>94</v>
      </c>
    </row>
    <row r="89" spans="2:6" x14ac:dyDescent="0.25">
      <c r="B89" s="2">
        <v>86</v>
      </c>
      <c r="C89" s="4" t="s">
        <v>95</v>
      </c>
      <c r="D89" s="5" t="s">
        <v>105</v>
      </c>
      <c r="E89" s="5" t="s">
        <v>194</v>
      </c>
      <c r="F89" s="4" t="s">
        <v>95</v>
      </c>
    </row>
    <row r="90" spans="2:6" x14ac:dyDescent="0.25">
      <c r="B90" s="2">
        <v>87</v>
      </c>
      <c r="C90" s="4" t="s">
        <v>96</v>
      </c>
      <c r="D90" s="5" t="s">
        <v>105</v>
      </c>
      <c r="E90" s="5" t="s">
        <v>195</v>
      </c>
      <c r="F90" s="4" t="s">
        <v>96</v>
      </c>
    </row>
    <row r="91" spans="2:6" x14ac:dyDescent="0.25">
      <c r="B91" s="2">
        <v>88</v>
      </c>
      <c r="C91" s="4" t="s">
        <v>97</v>
      </c>
      <c r="D91" s="5" t="s">
        <v>111</v>
      </c>
      <c r="E91" s="5" t="s">
        <v>196</v>
      </c>
      <c r="F91" s="4" t="s">
        <v>97</v>
      </c>
    </row>
    <row r="92" spans="2:6" x14ac:dyDescent="0.25">
      <c r="B92" s="2">
        <v>89</v>
      </c>
      <c r="C92" s="4" t="s">
        <v>98</v>
      </c>
      <c r="D92" s="5" t="s">
        <v>111</v>
      </c>
      <c r="E92" s="5" t="s">
        <v>197</v>
      </c>
      <c r="F92" s="4" t="s">
        <v>98</v>
      </c>
    </row>
    <row r="93" spans="2:6" x14ac:dyDescent="0.25">
      <c r="B93" s="2">
        <v>90</v>
      </c>
      <c r="C93" s="4" t="s">
        <v>99</v>
      </c>
      <c r="D93" s="5" t="s">
        <v>105</v>
      </c>
      <c r="E93" s="5" t="s">
        <v>198</v>
      </c>
      <c r="F93" s="4" t="s">
        <v>99</v>
      </c>
    </row>
    <row r="94" spans="2:6" x14ac:dyDescent="0.25">
      <c r="B94" s="2">
        <v>91</v>
      </c>
      <c r="C94" s="4" t="s">
        <v>100</v>
      </c>
      <c r="D94" s="5" t="s">
        <v>107</v>
      </c>
      <c r="E94" s="5" t="s">
        <v>199</v>
      </c>
      <c r="F94" s="4" t="s">
        <v>100</v>
      </c>
    </row>
    <row r="95" spans="2:6" x14ac:dyDescent="0.25">
      <c r="B95" s="2">
        <v>92</v>
      </c>
      <c r="C95" s="4" t="s">
        <v>101</v>
      </c>
      <c r="D95" s="5" t="s">
        <v>109</v>
      </c>
      <c r="E95" s="5" t="s">
        <v>200</v>
      </c>
      <c r="F95" s="4" t="s">
        <v>101</v>
      </c>
    </row>
    <row r="96" spans="2:6" x14ac:dyDescent="0.25">
      <c r="B96" s="2">
        <v>93</v>
      </c>
      <c r="C96" s="4" t="s">
        <v>102</v>
      </c>
      <c r="D96" s="5" t="s">
        <v>111</v>
      </c>
      <c r="E96" s="5" t="s">
        <v>201</v>
      </c>
      <c r="F96" s="4" t="s">
        <v>102</v>
      </c>
    </row>
    <row r="97" spans="2:6" x14ac:dyDescent="0.25">
      <c r="B97" s="2">
        <v>94</v>
      </c>
      <c r="C97" s="4" t="s">
        <v>103</v>
      </c>
      <c r="D97" s="5" t="s">
        <v>107</v>
      </c>
      <c r="E97" s="5" t="s">
        <v>202</v>
      </c>
      <c r="F97" s="4" t="s">
        <v>103</v>
      </c>
    </row>
    <row r="98" spans="2:6" x14ac:dyDescent="0.25">
      <c r="B98" s="2">
        <v>95</v>
      </c>
      <c r="C98" s="4" t="s">
        <v>104</v>
      </c>
      <c r="D98" s="5" t="s">
        <v>107</v>
      </c>
      <c r="E98" s="5" t="s">
        <v>203</v>
      </c>
      <c r="F98" s="4" t="s">
        <v>104</v>
      </c>
    </row>
    <row r="99" spans="2:6" x14ac:dyDescent="0.25">
      <c r="B99" s="2">
        <v>96</v>
      </c>
      <c r="C99" s="3" t="s">
        <v>215</v>
      </c>
      <c r="D99" s="2"/>
      <c r="E99" s="2"/>
      <c r="F99" s="3" t="s">
        <v>216</v>
      </c>
    </row>
  </sheetData>
  <mergeCells count="1">
    <mergeCell ref="B2:F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5:C6"/>
  <sheetViews>
    <sheetView workbookViewId="0">
      <selection activeCell="C5" sqref="C5:C6"/>
    </sheetView>
  </sheetViews>
  <sheetFormatPr defaultRowHeight="12.5" x14ac:dyDescent="0.25"/>
  <sheetData>
    <row r="5" spans="3:3" x14ac:dyDescent="0.25">
      <c r="C5" s="1" t="s">
        <v>365</v>
      </c>
    </row>
    <row r="6" spans="3:3" x14ac:dyDescent="0.25">
      <c r="C6" s="1" t="s">
        <v>366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14" sqref="H14"/>
    </sheetView>
  </sheetViews>
  <sheetFormatPr defaultRowHeight="12.5" x14ac:dyDescent="0.25"/>
  <cols>
    <col min="2" max="2" width="18" bestFit="1" customWidth="1"/>
  </cols>
  <sheetData>
    <row r="1" spans="1:5" x14ac:dyDescent="0.25">
      <c r="A1">
        <v>17</v>
      </c>
      <c r="B1" s="242" t="s">
        <v>425</v>
      </c>
    </row>
    <row r="2" spans="1:5" x14ac:dyDescent="0.25">
      <c r="A2">
        <v>17</v>
      </c>
      <c r="B2" s="242" t="s">
        <v>416</v>
      </c>
    </row>
    <row r="3" spans="1:5" x14ac:dyDescent="0.25">
      <c r="A3">
        <v>17</v>
      </c>
      <c r="B3" s="242" t="s">
        <v>417</v>
      </c>
    </row>
    <row r="4" spans="1:5" x14ac:dyDescent="0.25">
      <c r="A4">
        <v>18</v>
      </c>
      <c r="B4" s="242" t="s">
        <v>418</v>
      </c>
      <c r="E4" s="242" t="s">
        <v>424</v>
      </c>
    </row>
    <row r="5" spans="1:5" x14ac:dyDescent="0.25">
      <c r="A5">
        <v>18</v>
      </c>
      <c r="B5" s="242" t="s">
        <v>420</v>
      </c>
    </row>
    <row r="6" spans="1:5" x14ac:dyDescent="0.25">
      <c r="A6">
        <v>18</v>
      </c>
      <c r="B6" s="242" t="s">
        <v>419</v>
      </c>
    </row>
    <row r="7" spans="1:5" x14ac:dyDescent="0.25">
      <c r="A7">
        <v>19</v>
      </c>
      <c r="B7" s="242" t="s">
        <v>423</v>
      </c>
    </row>
    <row r="8" spans="1:5" x14ac:dyDescent="0.25">
      <c r="A8">
        <v>19</v>
      </c>
      <c r="B8" s="242" t="s">
        <v>422</v>
      </c>
    </row>
    <row r="9" spans="1:5" x14ac:dyDescent="0.25">
      <c r="A9">
        <v>19</v>
      </c>
      <c r="B9" s="242" t="s">
        <v>421</v>
      </c>
    </row>
    <row r="10" spans="1:5" x14ac:dyDescent="0.25">
      <c r="A10">
        <v>27</v>
      </c>
      <c r="B10" s="242" t="s">
        <v>408</v>
      </c>
    </row>
    <row r="11" spans="1:5" x14ac:dyDescent="0.25">
      <c r="A11">
        <v>27</v>
      </c>
      <c r="B11" s="242" t="s">
        <v>407</v>
      </c>
    </row>
    <row r="12" spans="1:5" x14ac:dyDescent="0.25">
      <c r="A12">
        <v>27</v>
      </c>
      <c r="B12" s="242" t="s">
        <v>409</v>
      </c>
    </row>
    <row r="13" spans="1:5" x14ac:dyDescent="0.25">
      <c r="A13">
        <v>28</v>
      </c>
      <c r="B13" s="242" t="s">
        <v>412</v>
      </c>
    </row>
    <row r="14" spans="1:5" x14ac:dyDescent="0.25">
      <c r="A14">
        <v>28</v>
      </c>
      <c r="B14" s="242" t="s">
        <v>411</v>
      </c>
    </row>
    <row r="15" spans="1:5" x14ac:dyDescent="0.25">
      <c r="A15">
        <v>28</v>
      </c>
      <c r="B15" s="242" t="s">
        <v>410</v>
      </c>
    </row>
    <row r="16" spans="1:5" x14ac:dyDescent="0.25">
      <c r="A16">
        <v>29</v>
      </c>
      <c r="B16" s="242" t="s">
        <v>415</v>
      </c>
    </row>
    <row r="17" spans="1:2" x14ac:dyDescent="0.25">
      <c r="A17">
        <v>29</v>
      </c>
      <c r="B17" s="242" t="s">
        <v>414</v>
      </c>
    </row>
    <row r="18" spans="1:2" x14ac:dyDescent="0.25">
      <c r="A18">
        <v>29</v>
      </c>
      <c r="B18" s="242" t="s">
        <v>413</v>
      </c>
    </row>
    <row r="19" spans="1:2" x14ac:dyDescent="0.25">
      <c r="A19">
        <v>37</v>
      </c>
      <c r="B19" s="242" t="s">
        <v>399</v>
      </c>
    </row>
    <row r="20" spans="1:2" x14ac:dyDescent="0.25">
      <c r="A20">
        <v>37</v>
      </c>
      <c r="B20" s="242" t="s">
        <v>400</v>
      </c>
    </row>
    <row r="21" spans="1:2" x14ac:dyDescent="0.25">
      <c r="A21">
        <v>37</v>
      </c>
      <c r="B21" s="242" t="s">
        <v>398</v>
      </c>
    </row>
    <row r="22" spans="1:2" x14ac:dyDescent="0.25">
      <c r="A22">
        <v>38</v>
      </c>
      <c r="B22" s="242" t="s">
        <v>402</v>
      </c>
    </row>
    <row r="23" spans="1:2" x14ac:dyDescent="0.25">
      <c r="A23">
        <v>38</v>
      </c>
      <c r="B23" s="242" t="s">
        <v>403</v>
      </c>
    </row>
    <row r="24" spans="1:2" x14ac:dyDescent="0.25">
      <c r="A24">
        <v>38</v>
      </c>
      <c r="B24" s="242" t="s">
        <v>401</v>
      </c>
    </row>
    <row r="25" spans="1:2" x14ac:dyDescent="0.25">
      <c r="A25">
        <v>39</v>
      </c>
      <c r="B25" s="242" t="s">
        <v>406</v>
      </c>
    </row>
    <row r="26" spans="1:2" x14ac:dyDescent="0.25">
      <c r="A26">
        <v>39</v>
      </c>
      <c r="B26" s="242" t="s">
        <v>404</v>
      </c>
    </row>
    <row r="27" spans="1:2" x14ac:dyDescent="0.25">
      <c r="A27">
        <v>39</v>
      </c>
      <c r="B27" s="242" t="s">
        <v>405</v>
      </c>
    </row>
    <row r="28" spans="1:2" x14ac:dyDescent="0.25">
      <c r="A28">
        <v>47</v>
      </c>
      <c r="B28" s="242" t="s">
        <v>389</v>
      </c>
    </row>
    <row r="29" spans="1:2" x14ac:dyDescent="0.25">
      <c r="A29">
        <v>47</v>
      </c>
      <c r="B29" s="242" t="s">
        <v>391</v>
      </c>
    </row>
    <row r="30" spans="1:2" x14ac:dyDescent="0.25">
      <c r="A30">
        <v>47</v>
      </c>
      <c r="B30" s="242" t="s">
        <v>390</v>
      </c>
    </row>
    <row r="31" spans="1:2" x14ac:dyDescent="0.25">
      <c r="A31">
        <v>48</v>
      </c>
      <c r="B31" s="242" t="s">
        <v>393</v>
      </c>
    </row>
    <row r="32" spans="1:2" x14ac:dyDescent="0.25">
      <c r="A32">
        <v>48</v>
      </c>
      <c r="B32" s="242" t="s">
        <v>394</v>
      </c>
    </row>
    <row r="33" spans="1:2" x14ac:dyDescent="0.25">
      <c r="A33">
        <v>48</v>
      </c>
      <c r="B33" s="242" t="s">
        <v>392</v>
      </c>
    </row>
    <row r="34" spans="1:2" x14ac:dyDescent="0.25">
      <c r="A34">
        <v>49</v>
      </c>
      <c r="B34" s="242" t="s">
        <v>395</v>
      </c>
    </row>
    <row r="35" spans="1:2" x14ac:dyDescent="0.25">
      <c r="A35">
        <v>49</v>
      </c>
      <c r="B35" s="242" t="s">
        <v>397</v>
      </c>
    </row>
    <row r="36" spans="1:2" x14ac:dyDescent="0.25">
      <c r="A36">
        <v>49</v>
      </c>
      <c r="B36" s="242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About</vt:lpstr>
      <vt:lpstr>DT-1550-E</vt:lpstr>
      <vt:lpstr>DT1550-DEN-NG</vt:lpstr>
      <vt:lpstr>DT1550-DEN-Core</vt:lpstr>
      <vt:lpstr>Record Sample Data (English)</vt:lpstr>
      <vt:lpstr>Record Sample Data (Metric)</vt:lpstr>
      <vt:lpstr> </vt:lpstr>
      <vt:lpstr>Sheet2</vt:lpstr>
      <vt:lpstr>Proj Sup list</vt:lpstr>
      <vt:lpstr>About!Print_Area</vt:lpstr>
      <vt:lpstr>'DT1550-DEN-Core'!Print_Area</vt:lpstr>
      <vt:lpstr>'DT1550-DEN-NG'!Print_Area</vt:lpstr>
      <vt:lpstr>'DT-1550-E'!Print_Area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DT-1550</dc:title>
  <dc:subject>Independent Assurance Sample Report</dc:subject>
  <dc:creator>TDOT</dc:creator>
  <cp:keywords>Forms; Electronic Forms; Materials; Tests</cp:keywords>
  <dc:description>Rev. 02-08</dc:description>
  <cp:lastModifiedBy>TDOT</cp:lastModifiedBy>
  <cp:lastPrinted>2018-04-19T20:39:29Z</cp:lastPrinted>
  <dcterms:created xsi:type="dcterms:W3CDTF">2001-08-14T18:27:27Z</dcterms:created>
  <dcterms:modified xsi:type="dcterms:W3CDTF">2023-01-03T21:15:25Z</dcterms:modified>
  <cp:category>General</cp:category>
</cp:coreProperties>
</file>