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 tabRatio="747"/>
  </bookViews>
  <sheets>
    <sheet name="TAD 51-555-0713-04" sheetId="2" r:id="rId1"/>
    <sheet name="TAD 44-555-0112-17" sheetId="4" r:id="rId2"/>
    <sheet name="Portland, TN" sheetId="9" r:id="rId3"/>
    <sheet name="TAD 25-555-0128-18" sheetId="5" r:id="rId4"/>
    <sheet name="Crossville, TN" sheetId="10" r:id="rId5"/>
    <sheet name="Dayton Taxiway Bid Tab" sheetId="6" r:id="rId6"/>
    <sheet name="TAD 52-555-0155-18" sheetId="7" r:id="rId7"/>
    <sheet name="TAD 33-555-0729-18" sheetId="8" r:id="rId8"/>
    <sheet name="TAD 56-555-0136-17" sheetId="12" r:id="rId9"/>
    <sheet name="TAD 83-555-0101-17" sheetId="13" r:id="rId10"/>
    <sheet name="Smyrna Crack Repair" sheetId="14" r:id="rId11"/>
    <sheet name="TAD 66-555-0771-17" sheetId="15" r:id="rId12"/>
    <sheet name="TAD 66-555-0772-17" sheetId="16" r:id="rId13"/>
    <sheet name="TAD 40-555-0139-17" sheetId="17" r:id="rId14"/>
    <sheet name="TAD 39-555-0143-19" sheetId="19" r:id="rId15"/>
    <sheet name="TAD 36-555-0159-18" sheetId="20" r:id="rId16"/>
    <sheet name="Tri-Cities Airport" sheetId="21" r:id="rId17"/>
    <sheet name="TAD 43-555-0734-18" sheetId="22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22" l="1"/>
  <c r="H16" i="22"/>
  <c r="H30" i="21"/>
  <c r="J15" i="20"/>
  <c r="H15" i="20"/>
  <c r="L9" i="19"/>
  <c r="J9" i="19"/>
  <c r="H9" i="19"/>
  <c r="H46" i="17"/>
  <c r="H25" i="17"/>
  <c r="H12" i="16"/>
  <c r="H15" i="15"/>
  <c r="H18" i="14"/>
  <c r="H38" i="13"/>
  <c r="H75" i="12"/>
  <c r="P12" i="8"/>
  <c r="N12" i="8"/>
  <c r="L12" i="8"/>
  <c r="J12" i="8"/>
  <c r="H12" i="8"/>
  <c r="L56" i="7"/>
  <c r="J56" i="7"/>
  <c r="H56" i="7"/>
  <c r="J69" i="6"/>
  <c r="H69" i="6"/>
  <c r="N18" i="10"/>
  <c r="L18" i="10"/>
  <c r="J18" i="10"/>
  <c r="H18" i="10"/>
  <c r="L12" i="5"/>
  <c r="J12" i="5"/>
  <c r="H12" i="5"/>
  <c r="N17" i="9"/>
  <c r="L17" i="9"/>
  <c r="J17" i="9"/>
  <c r="H17" i="9"/>
  <c r="L17" i="4"/>
  <c r="J17" i="4"/>
  <c r="H17" i="4"/>
  <c r="J13" i="2"/>
  <c r="L13" i="2"/>
  <c r="H13" i="2"/>
  <c r="G5" i="16" l="1"/>
  <c r="G6" i="16"/>
  <c r="G7" i="16"/>
  <c r="G8" i="16"/>
  <c r="G9" i="16"/>
  <c r="G10" i="16"/>
  <c r="G11" i="16"/>
  <c r="G4" i="16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" i="17"/>
  <c r="I14" i="20"/>
  <c r="I13" i="20"/>
  <c r="I12" i="20"/>
  <c r="I11" i="20"/>
  <c r="I10" i="20"/>
  <c r="I9" i="20"/>
  <c r="I8" i="20"/>
  <c r="I7" i="20"/>
  <c r="I6" i="20"/>
  <c r="I5" i="20"/>
  <c r="I4" i="20"/>
  <c r="G5" i="20"/>
  <c r="G6" i="20"/>
  <c r="G7" i="20"/>
  <c r="G8" i="20"/>
  <c r="G9" i="20"/>
  <c r="G10" i="20"/>
  <c r="G11" i="20"/>
  <c r="G12" i="20"/>
  <c r="G13" i="20"/>
  <c r="G14" i="20"/>
  <c r="G4" i="20"/>
  <c r="K5" i="22"/>
  <c r="K6" i="22"/>
  <c r="K7" i="22"/>
  <c r="K8" i="22"/>
  <c r="K9" i="22"/>
  <c r="K10" i="22"/>
  <c r="K11" i="22"/>
  <c r="K12" i="22"/>
  <c r="K13" i="22"/>
  <c r="K14" i="22"/>
  <c r="K15" i="22"/>
  <c r="K4" i="22"/>
  <c r="I15" i="22"/>
  <c r="I14" i="22"/>
  <c r="I13" i="22"/>
  <c r="I12" i="22"/>
  <c r="I11" i="22"/>
  <c r="I10" i="22"/>
  <c r="I9" i="22"/>
  <c r="I8" i="22"/>
  <c r="I7" i="22"/>
  <c r="I6" i="22"/>
  <c r="I5" i="22"/>
  <c r="I4" i="22"/>
  <c r="G5" i="22"/>
  <c r="G6" i="22"/>
  <c r="G7" i="22"/>
  <c r="G8" i="22"/>
  <c r="G9" i="22"/>
  <c r="G10" i="22"/>
  <c r="G11" i="22"/>
  <c r="G12" i="22"/>
  <c r="G13" i="22"/>
  <c r="G14" i="22"/>
  <c r="G15" i="22"/>
  <c r="G4" i="22"/>
  <c r="M5" i="19"/>
  <c r="M6" i="19"/>
  <c r="M7" i="19"/>
  <c r="M8" i="19"/>
  <c r="M4" i="19"/>
  <c r="K8" i="19"/>
  <c r="K7" i="19"/>
  <c r="K6" i="19"/>
  <c r="K5" i="19"/>
  <c r="K4" i="19"/>
  <c r="I8" i="19"/>
  <c r="I7" i="19"/>
  <c r="I6" i="19"/>
  <c r="I5" i="19"/>
  <c r="I4" i="19"/>
  <c r="G5" i="19"/>
  <c r="G6" i="19"/>
  <c r="G7" i="19"/>
  <c r="G8" i="19"/>
  <c r="G4" i="19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4" i="21"/>
  <c r="I6" i="15"/>
  <c r="I7" i="15"/>
  <c r="I8" i="15"/>
  <c r="I9" i="15"/>
  <c r="I10" i="15"/>
  <c r="I11" i="15"/>
  <c r="I12" i="15"/>
  <c r="I13" i="15"/>
  <c r="I14" i="15"/>
  <c r="G6" i="15"/>
  <c r="G7" i="15"/>
  <c r="G8" i="15"/>
  <c r="G9" i="15"/>
  <c r="G10" i="15"/>
  <c r="G11" i="15"/>
  <c r="G12" i="15"/>
  <c r="G13" i="15"/>
  <c r="G14" i="15"/>
  <c r="G5" i="15"/>
  <c r="G5" i="14"/>
  <c r="G6" i="14"/>
  <c r="G7" i="14"/>
  <c r="G8" i="14"/>
  <c r="G9" i="14"/>
  <c r="G11" i="14"/>
  <c r="G12" i="14"/>
  <c r="G13" i="14"/>
  <c r="G14" i="14"/>
  <c r="G15" i="14"/>
  <c r="G16" i="14"/>
  <c r="G17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4" i="13"/>
  <c r="I74" i="12" l="1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5" i="12"/>
  <c r="K68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I4" i="6"/>
  <c r="G4" i="6"/>
  <c r="Q5" i="8"/>
  <c r="Q6" i="8"/>
  <c r="Q7" i="8"/>
  <c r="Q8" i="8"/>
  <c r="Q9" i="8"/>
  <c r="Q10" i="8"/>
  <c r="Q11" i="8"/>
  <c r="Q4" i="8"/>
  <c r="O11" i="8"/>
  <c r="O10" i="8"/>
  <c r="O9" i="8"/>
  <c r="O8" i="8"/>
  <c r="O7" i="8"/>
  <c r="O6" i="8"/>
  <c r="O5" i="8"/>
  <c r="O4" i="8"/>
  <c r="M11" i="8"/>
  <c r="M10" i="8"/>
  <c r="M9" i="8"/>
  <c r="M8" i="8"/>
  <c r="M7" i="8"/>
  <c r="M6" i="8"/>
  <c r="M5" i="8"/>
  <c r="M4" i="8"/>
  <c r="K11" i="8"/>
  <c r="K10" i="8"/>
  <c r="K9" i="8"/>
  <c r="K8" i="8"/>
  <c r="K7" i="8"/>
  <c r="K6" i="8"/>
  <c r="K5" i="8"/>
  <c r="K4" i="8"/>
  <c r="I11" i="8"/>
  <c r="I10" i="8"/>
  <c r="I9" i="8"/>
  <c r="I8" i="8"/>
  <c r="I7" i="8"/>
  <c r="I6" i="8"/>
  <c r="I5" i="8"/>
  <c r="I4" i="8"/>
  <c r="G5" i="8"/>
  <c r="G6" i="8"/>
  <c r="G7" i="8"/>
  <c r="G8" i="8"/>
  <c r="G9" i="8"/>
  <c r="G10" i="8"/>
  <c r="G11" i="8"/>
  <c r="G4" i="8"/>
  <c r="M55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4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K33" i="7"/>
  <c r="I33" i="7"/>
  <c r="G4" i="7"/>
  <c r="G5" i="10" l="1"/>
  <c r="G6" i="10"/>
  <c r="G7" i="10"/>
  <c r="G8" i="10"/>
  <c r="G9" i="10"/>
  <c r="G10" i="10"/>
  <c r="G11" i="10"/>
  <c r="G12" i="10"/>
  <c r="G13" i="10"/>
  <c r="G14" i="10"/>
  <c r="G15" i="10"/>
  <c r="G16" i="10"/>
  <c r="G17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4" i="10"/>
  <c r="K4" i="10"/>
  <c r="I4" i="10"/>
  <c r="G4" i="10"/>
  <c r="M5" i="5"/>
  <c r="M6" i="5"/>
  <c r="M7" i="5"/>
  <c r="M8" i="5"/>
  <c r="M9" i="5"/>
  <c r="M10" i="5"/>
  <c r="M11" i="5"/>
  <c r="M4" i="5"/>
  <c r="K5" i="5"/>
  <c r="K6" i="5"/>
  <c r="K7" i="5"/>
  <c r="K8" i="5"/>
  <c r="K9" i="5"/>
  <c r="K10" i="5"/>
  <c r="K11" i="5"/>
  <c r="I5" i="5"/>
  <c r="I6" i="5"/>
  <c r="I7" i="5"/>
  <c r="I8" i="5"/>
  <c r="I9" i="5"/>
  <c r="I10" i="5"/>
  <c r="I11" i="5"/>
  <c r="G5" i="5"/>
  <c r="G6" i="5"/>
  <c r="G7" i="5"/>
  <c r="G8" i="5"/>
  <c r="G9" i="5"/>
  <c r="G10" i="5"/>
  <c r="G11" i="5"/>
  <c r="K4" i="5"/>
  <c r="I4" i="5"/>
  <c r="G4" i="5"/>
  <c r="O5" i="9" l="1"/>
  <c r="O6" i="9"/>
  <c r="O7" i="9"/>
  <c r="O8" i="9"/>
  <c r="O9" i="9"/>
  <c r="O10" i="9"/>
  <c r="O11" i="9"/>
  <c r="O12" i="9"/>
  <c r="O13" i="9"/>
  <c r="O14" i="9"/>
  <c r="O15" i="9"/>
  <c r="O16" i="9"/>
  <c r="M5" i="9"/>
  <c r="M6" i="9"/>
  <c r="M7" i="9"/>
  <c r="M8" i="9"/>
  <c r="M9" i="9"/>
  <c r="M10" i="9"/>
  <c r="M11" i="9"/>
  <c r="M12" i="9"/>
  <c r="M13" i="9"/>
  <c r="M14" i="9"/>
  <c r="M15" i="9"/>
  <c r="M16" i="9"/>
  <c r="K5" i="9"/>
  <c r="K6" i="9"/>
  <c r="K7" i="9"/>
  <c r="K8" i="9"/>
  <c r="K9" i="9"/>
  <c r="K10" i="9"/>
  <c r="K11" i="9"/>
  <c r="K12" i="9"/>
  <c r="K13" i="9"/>
  <c r="K14" i="9"/>
  <c r="K15" i="9"/>
  <c r="K16" i="9"/>
  <c r="I5" i="9"/>
  <c r="I6" i="9"/>
  <c r="I7" i="9"/>
  <c r="I8" i="9"/>
  <c r="I9" i="9"/>
  <c r="I10" i="9"/>
  <c r="I11" i="9"/>
  <c r="I12" i="9"/>
  <c r="I13" i="9"/>
  <c r="I14" i="9"/>
  <c r="I15" i="9"/>
  <c r="I16" i="9"/>
  <c r="G5" i="9"/>
  <c r="G6" i="9"/>
  <c r="G7" i="9"/>
  <c r="G8" i="9"/>
  <c r="G9" i="9"/>
  <c r="G10" i="9"/>
  <c r="G11" i="9"/>
  <c r="G12" i="9"/>
  <c r="G13" i="9"/>
  <c r="G14" i="9"/>
  <c r="G15" i="9"/>
  <c r="G16" i="9"/>
  <c r="O4" i="9"/>
  <c r="M4" i="9"/>
  <c r="K4" i="9"/>
  <c r="I4" i="9"/>
  <c r="G4" i="9"/>
  <c r="M5" i="4"/>
  <c r="M6" i="4"/>
  <c r="M7" i="4"/>
  <c r="M8" i="4"/>
  <c r="M9" i="4"/>
  <c r="M10" i="4"/>
  <c r="M11" i="4"/>
  <c r="M12" i="4"/>
  <c r="M13" i="4"/>
  <c r="M14" i="4"/>
  <c r="M15" i="4"/>
  <c r="M16" i="4"/>
  <c r="K5" i="4"/>
  <c r="K6" i="4"/>
  <c r="K7" i="4"/>
  <c r="K8" i="4"/>
  <c r="K9" i="4"/>
  <c r="K10" i="4"/>
  <c r="K11" i="4"/>
  <c r="K12" i="4"/>
  <c r="K13" i="4"/>
  <c r="K14" i="4"/>
  <c r="K15" i="4"/>
  <c r="K16" i="4"/>
  <c r="I5" i="4"/>
  <c r="I6" i="4"/>
  <c r="I7" i="4"/>
  <c r="I8" i="4"/>
  <c r="I9" i="4"/>
  <c r="I10" i="4"/>
  <c r="I11" i="4"/>
  <c r="I12" i="4"/>
  <c r="I13" i="4"/>
  <c r="I14" i="4"/>
  <c r="I15" i="4"/>
  <c r="I16" i="4"/>
  <c r="G5" i="4"/>
  <c r="G6" i="4"/>
  <c r="G7" i="4"/>
  <c r="G8" i="4"/>
  <c r="G9" i="4"/>
  <c r="G10" i="4"/>
  <c r="G11" i="4"/>
  <c r="G12" i="4"/>
  <c r="G13" i="4"/>
  <c r="G14" i="4"/>
  <c r="G15" i="4"/>
  <c r="G16" i="4"/>
  <c r="M4" i="4"/>
  <c r="K4" i="4"/>
  <c r="I4" i="4"/>
  <c r="G4" i="4"/>
  <c r="M5" i="2" l="1"/>
  <c r="M6" i="2"/>
  <c r="M7" i="2"/>
  <c r="M8" i="2"/>
  <c r="M9" i="2"/>
  <c r="M10" i="2"/>
  <c r="M11" i="2"/>
  <c r="M12" i="2"/>
  <c r="M4" i="2"/>
  <c r="K5" i="2"/>
  <c r="K6" i="2"/>
  <c r="K7" i="2"/>
  <c r="K8" i="2"/>
  <c r="K9" i="2"/>
  <c r="K10" i="2"/>
  <c r="K11" i="2"/>
  <c r="K12" i="2"/>
  <c r="I5" i="2"/>
  <c r="I6" i="2"/>
  <c r="I7" i="2"/>
  <c r="I8" i="2"/>
  <c r="I9" i="2"/>
  <c r="I10" i="2"/>
  <c r="I11" i="2"/>
  <c r="I12" i="2"/>
  <c r="K4" i="2"/>
  <c r="I4" i="2"/>
  <c r="G5" i="2"/>
  <c r="G6" i="2"/>
  <c r="G7" i="2"/>
  <c r="G8" i="2"/>
  <c r="G9" i="2"/>
  <c r="G10" i="2"/>
  <c r="G11" i="2"/>
  <c r="G12" i="2"/>
  <c r="G4" i="2"/>
  <c r="I4" i="21" l="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9" i="21"/>
  <c r="I28" i="21"/>
  <c r="K9" i="20"/>
  <c r="K10" i="20"/>
  <c r="K11" i="20"/>
  <c r="K12" i="20"/>
  <c r="K13" i="20"/>
  <c r="K14" i="20"/>
  <c r="K8" i="20"/>
  <c r="K7" i="20"/>
  <c r="K6" i="20"/>
  <c r="K5" i="20"/>
  <c r="K4" i="20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29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11" i="16"/>
  <c r="I10" i="16"/>
  <c r="I9" i="16"/>
  <c r="I8" i="16"/>
  <c r="I7" i="16"/>
  <c r="I6" i="16"/>
  <c r="I5" i="16"/>
  <c r="I4" i="16"/>
  <c r="I5" i="15"/>
  <c r="I17" i="14"/>
  <c r="I16" i="14"/>
  <c r="I15" i="14"/>
  <c r="I14" i="14"/>
  <c r="I13" i="14"/>
  <c r="I12" i="14"/>
  <c r="I11" i="14"/>
  <c r="I9" i="14"/>
  <c r="I8" i="14"/>
  <c r="I7" i="14"/>
  <c r="I6" i="14"/>
  <c r="I5" i="14"/>
  <c r="I4" i="14"/>
  <c r="I37" i="13" l="1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O17" i="10" l="1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</calcChain>
</file>

<file path=xl/sharedStrings.xml><?xml version="1.0" encoding="utf-8"?>
<sst xmlns="http://schemas.openxmlformats.org/spreadsheetml/2006/main" count="1558" uniqueCount="669">
  <si>
    <t>Item No.</t>
  </si>
  <si>
    <t>Quantity</t>
  </si>
  <si>
    <t>Project:</t>
  </si>
  <si>
    <t>Hohenwald, TN Apron Pavement Rehabilitation</t>
  </si>
  <si>
    <t>SS-120-3.1</t>
  </si>
  <si>
    <t>SS-220-5.1</t>
  </si>
  <si>
    <t>SS-262-5.1</t>
  </si>
  <si>
    <t>SS-280-5.1</t>
  </si>
  <si>
    <t>SS-401-4.1</t>
  </si>
  <si>
    <t>P-101-5.1</t>
  </si>
  <si>
    <t>P-620-5.1</t>
  </si>
  <si>
    <t>P-630-7.1</t>
  </si>
  <si>
    <t>T-904-5.1</t>
  </si>
  <si>
    <t>Cost Estimate 2</t>
  </si>
  <si>
    <t>Cost Estimate 1</t>
  </si>
  <si>
    <t>Average Unit Cost</t>
  </si>
  <si>
    <t>Jackson County Airport, Security Fencing Project</t>
  </si>
  <si>
    <t>G-010-1</t>
  </si>
  <si>
    <t>P-151-1</t>
  </si>
  <si>
    <t>F-162-1</t>
  </si>
  <si>
    <t>F-162-2</t>
  </si>
  <si>
    <t>F-162-3</t>
  </si>
  <si>
    <t>F-162-4</t>
  </si>
  <si>
    <t>F-162-5</t>
  </si>
  <si>
    <t>F162-6</t>
  </si>
  <si>
    <t>F-162-7</t>
  </si>
  <si>
    <t>F-162-8</t>
  </si>
  <si>
    <t>F-162-9</t>
  </si>
  <si>
    <t>F-162-10</t>
  </si>
  <si>
    <t>T-901, T-908</t>
  </si>
  <si>
    <t>Description</t>
  </si>
  <si>
    <t>Mobilization</t>
  </si>
  <si>
    <t>Brush Removal/Clearing</t>
  </si>
  <si>
    <t>10-Ft. Chain Link Fence</t>
  </si>
  <si>
    <t>6-Ft. Chain Link Fence</t>
  </si>
  <si>
    <t>20-Ft. Manual Swing Gate Opening (2, 10-Ft. Gate Panels</t>
  </si>
  <si>
    <t>16-Ft. Manual Swing Gate Opening (2, 8-Ft. Gate Panels</t>
  </si>
  <si>
    <t>12-Ft. Manual Swing Gate Opening (2, 6-Ft. Gate Panels</t>
  </si>
  <si>
    <t>4-Ft. Manual Swing Gate (Single Swing)</t>
  </si>
  <si>
    <t>Water Gate - Type C</t>
  </si>
  <si>
    <t>Water Gate - Type B</t>
  </si>
  <si>
    <t>Water Crossing</t>
  </si>
  <si>
    <t>Fence Removal</t>
  </si>
  <si>
    <t>Seeding and Mulching</t>
  </si>
  <si>
    <t>Site Preparation</t>
  </si>
  <si>
    <t xml:space="preserve">Pavement Edge Grading </t>
  </si>
  <si>
    <t>Tiedown Anchor - Installed</t>
  </si>
  <si>
    <t>ACP Joint/Crack Repair</t>
  </si>
  <si>
    <t>Bituminous Surface Course</t>
  </si>
  <si>
    <t>Pavement Milling</t>
  </si>
  <si>
    <t>Pianting w/ Reflective Media - Yellow</t>
  </si>
  <si>
    <t>Coal Tar Emulsino Slurry Seal</t>
  </si>
  <si>
    <t>Sodding</t>
  </si>
  <si>
    <t>Jamestown Municipal Airport, Replace REILs for Runway 18 and Runway 36</t>
  </si>
  <si>
    <t>L-108-5.1</t>
  </si>
  <si>
    <t>L-108-5.2</t>
  </si>
  <si>
    <t>L-108-5.3</t>
  </si>
  <si>
    <t>L-108-5.4</t>
  </si>
  <si>
    <t>L-110-5.1</t>
  </si>
  <si>
    <t>L-150-5.1</t>
  </si>
  <si>
    <t>TS-102-4.1</t>
  </si>
  <si>
    <t>TS-129-.1</t>
  </si>
  <si>
    <t>Trenching and BackFill for Direct-Buried Cable or Conduit, 24-In. Minimum Depth</t>
  </si>
  <si>
    <t>No. 8 AWG, 5 kV, L-824, Type C Cable, Installed in Trench, Duct Bank or Conduit</t>
  </si>
  <si>
    <t>No. 6 AWG, Solid, Bare Counterpoise Wire, Installed in Trench, Above the Duct Bank or Conduit, Including Ground Rods and Ground Connectors</t>
  </si>
  <si>
    <t>No. 16 AWG Conductor, 600 Volt, Low Voltage, Installed in Conduit</t>
  </si>
  <si>
    <t>2-In. Electrical Conduit</t>
  </si>
  <si>
    <t>L-849 REIL Unit</t>
  </si>
  <si>
    <t>Removal of Existing Airport Lighting Fixtures, Transformers, Conductors, Conduit, Concrete Foundations and All Miscellaneous Electrical Items</t>
  </si>
  <si>
    <t>Implementation of Construction Safety Plan and Maintenance of Traffic</t>
  </si>
  <si>
    <t>S-100-3.1</t>
  </si>
  <si>
    <t>Owner Furnished Safety Barricade</t>
  </si>
  <si>
    <t>S-100-3.2</t>
  </si>
  <si>
    <t>Orange Security Fence</t>
  </si>
  <si>
    <t>S-100-3.3</t>
  </si>
  <si>
    <t>Runway Closure “X”, Complete</t>
  </si>
  <si>
    <t>P-140-3.1</t>
  </si>
  <si>
    <t>P-150-4.1</t>
  </si>
  <si>
    <t>Pipe Demolition (8” dia. and larger)</t>
  </si>
  <si>
    <t>P-150-4.2</t>
  </si>
  <si>
    <t>Headwall Demolition</t>
  </si>
  <si>
    <t>P-150-4.3</t>
  </si>
  <si>
    <t>Electrical Demolition (Phases 1 and 1A)</t>
  </si>
  <si>
    <t>P-150-4.4</t>
  </si>
  <si>
    <t>Electrical Demolition (Phases 2 and 2A)</t>
  </si>
  <si>
    <t>P-152-5.1</t>
  </si>
  <si>
    <t>Unclassified Excavation</t>
  </si>
  <si>
    <t>P-152-5.2</t>
  </si>
  <si>
    <t>Undercut Excavation</t>
  </si>
  <si>
    <t>P-152-5.3</t>
  </si>
  <si>
    <t>Rock Excavation</t>
  </si>
  <si>
    <t>P-152-5.4</t>
  </si>
  <si>
    <t>Select Borrow</t>
  </si>
  <si>
    <t>P-152-5.5</t>
  </si>
  <si>
    <t>Pavement Excavation (Asphalt)</t>
  </si>
  <si>
    <t>P-152-5.6</t>
  </si>
  <si>
    <t>Granular Backfill for Undercut</t>
  </si>
  <si>
    <t>P-156-5.1</t>
  </si>
  <si>
    <t>Temporary Seeding, Mulching, and Fertilizing</t>
  </si>
  <si>
    <t>P-156-5.2</t>
  </si>
  <si>
    <t>Silt Fence (no wire backing) Installation and Removal</t>
  </si>
  <si>
    <t>P-156-5.3</t>
  </si>
  <si>
    <t>Inlet Protection Installation and Removal</t>
  </si>
  <si>
    <t>P-156-5.4</t>
  </si>
  <si>
    <t>Rock Check Dam Installation and Removal</t>
  </si>
  <si>
    <t>P-156-5.5</t>
  </si>
  <si>
    <t>Rock Filter Ring Installation and Removal</t>
  </si>
  <si>
    <t>P-209-5.1</t>
  </si>
  <si>
    <t>Crushed Aggregate Base Course (12 inches thick)</t>
  </si>
  <si>
    <t>P-301-6.1</t>
  </si>
  <si>
    <t>Soil-Cement Base Course (12” deep)</t>
  </si>
  <si>
    <t>P-301-6.2</t>
  </si>
  <si>
    <t>Portland Cement</t>
  </si>
  <si>
    <t>P-401-8.1</t>
  </si>
  <si>
    <t>Bituminous Surface Course (2 inches thick)</t>
  </si>
  <si>
    <t>P-602-5.1</t>
  </si>
  <si>
    <t>Bituminous Prime Coat</t>
  </si>
  <si>
    <t>P-603-5.1</t>
  </si>
  <si>
    <t>Bituminous Tack Coat</t>
  </si>
  <si>
    <t>Pavement Marking (reflective)</t>
  </si>
  <si>
    <t>P-620-5.2</t>
  </si>
  <si>
    <t>Pavement Marking (non-reflective)</t>
  </si>
  <si>
    <t>P-620-5.3</t>
  </si>
  <si>
    <t>Pavement Markings  (Dayton TN)</t>
  </si>
  <si>
    <t>P-620-5.4</t>
  </si>
  <si>
    <t>Marking Removal</t>
  </si>
  <si>
    <t>D-701-5.1</t>
  </si>
  <si>
    <t>30” Reinforced Concrete Pipe (Class V)</t>
  </si>
  <si>
    <t>D-701-5.2</t>
  </si>
  <si>
    <t>36” Reinforced Concrete Pipe (Class V)</t>
  </si>
  <si>
    <t>D-705-5.1</t>
  </si>
  <si>
    <t>Gravel Underdrain with 4 inch Perforated Pipe</t>
  </si>
  <si>
    <t>D-705-5.2</t>
  </si>
  <si>
    <t>Outfall Underdrain with 4 inch Non-Perforated Pipe</t>
  </si>
  <si>
    <t>D-705-5.3</t>
  </si>
  <si>
    <t>Endwall for Outfall Underdrain</t>
  </si>
  <si>
    <t>D-751-5.1</t>
  </si>
  <si>
    <t>6’ Dia. Manhole</t>
  </si>
  <si>
    <t>D-752-5.1</t>
  </si>
  <si>
    <t>Type D Headwall for 30” pipe</t>
  </si>
  <si>
    <t>D-752-5.2</t>
  </si>
  <si>
    <t>Type D Headwall for 36” pipe</t>
  </si>
  <si>
    <t>D-754-5.1</t>
  </si>
  <si>
    <t>Concrete Swale (4’ width)</t>
  </si>
  <si>
    <t>T-901-5.1</t>
  </si>
  <si>
    <t>Seeding</t>
  </si>
  <si>
    <t>T-908-5.1</t>
  </si>
  <si>
    <t>Topsoil (from on-site stockpiles – 4 inches thick)</t>
  </si>
  <si>
    <t>SP-1625-5.1</t>
  </si>
  <si>
    <t>Coal Tar Seal Coat</t>
  </si>
  <si>
    <t>TAD-615-5.1</t>
  </si>
  <si>
    <t>Minor Joint and Crack Sealing</t>
  </si>
  <si>
    <t>TAD-615-5.2</t>
  </si>
  <si>
    <t>Major Joint and Crack Sealing</t>
  </si>
  <si>
    <t>TD-709-5.1</t>
  </si>
  <si>
    <t>Class A-1 Riprap</t>
  </si>
  <si>
    <t>No. 8 L-824C 5kV Cable Installed in Duct or Conduit</t>
  </si>
  <si>
    <t>No. 8 L-824C 5kV Cable Direct Earth Buried</t>
  </si>
  <si>
    <t>No. 4 L-824C 600 Volt Cable Installed in Duct or Conduit</t>
  </si>
  <si>
    <t>No. 6 Solid BSDC Counterpoise Wire, Including Ground Rods and Connectors</t>
  </si>
  <si>
    <t>L-108-5.5</t>
  </si>
  <si>
    <t>No. 6 BSDC Ground, Including Ground Rods and Connectors</t>
  </si>
  <si>
    <t>L-108-5.6</t>
  </si>
  <si>
    <t>1/C #8 5kV Temporary Jumper Cable Including Trench, Conduit, and Protective Measures</t>
  </si>
  <si>
    <t>1W-2” Sch. 40 PVC DEB, Including Trench &amp; Backfill</t>
  </si>
  <si>
    <t>L-110-5.2</t>
  </si>
  <si>
    <t>3W-2” Sch. 40 PVC DEB, Including Trench &amp; Backfill</t>
  </si>
  <si>
    <t>L-110-5.3</t>
  </si>
  <si>
    <t>4W-4” Sch. 40, Concrete Encased Duct Bank Under Pavement, Including Trench &amp; Backfill</t>
  </si>
  <si>
    <t>L-111-5.1</t>
  </si>
  <si>
    <t>Ground Rod Earth Resistance Testing</t>
  </si>
  <si>
    <t>L-115-5.1</t>
  </si>
  <si>
    <t>L-867 Junction Can</t>
  </si>
  <si>
    <t>L-125-5.1</t>
  </si>
  <si>
    <t>Furnish &amp; Install L-867 Base in Soil, Complete</t>
  </si>
  <si>
    <t>L-125-5.2</t>
  </si>
  <si>
    <t xml:space="preserve">Furnish &amp; Install L-861T Taxiway Edge Fixture &amp; Transformer </t>
  </si>
  <si>
    <t>L-125-5.3</t>
  </si>
  <si>
    <t>Furnish &amp; Install L-853 Stake Mounted Retroreflective Blue Edge Marker</t>
  </si>
  <si>
    <t>L-125-5.4</t>
  </si>
  <si>
    <t>Furnish &amp; Install L-858 Sign, 1 Face, 1 Module, w/Transformer, Including Foundation</t>
  </si>
  <si>
    <t>L-125-5.5</t>
  </si>
  <si>
    <t>Furnish &amp; Install L-858 Sign, 1 Face, 2 Module, w/Transformer, Including Foundation</t>
  </si>
  <si>
    <t>L-125-5.6</t>
  </si>
  <si>
    <t>Furnish &amp; Install L-858 Sign, 1 Face, 3 Module, w/Transformer, Including Foundation</t>
  </si>
  <si>
    <t>Dayton, TN, Taxiway Rehabilitation</t>
  </si>
  <si>
    <t>G-010-2</t>
  </si>
  <si>
    <t>G-010-3</t>
  </si>
  <si>
    <t>G-010-4</t>
  </si>
  <si>
    <t>G-020-1</t>
  </si>
  <si>
    <t>P-101-1</t>
  </si>
  <si>
    <t>P-101-2</t>
  </si>
  <si>
    <t>P-152-1</t>
  </si>
  <si>
    <t>P-152-2</t>
  </si>
  <si>
    <t>P-152-3</t>
  </si>
  <si>
    <t>P-156-1</t>
  </si>
  <si>
    <t>P-209-1</t>
  </si>
  <si>
    <t>P-401-1</t>
  </si>
  <si>
    <t>P-403-1</t>
  </si>
  <si>
    <t>P-603-1</t>
  </si>
  <si>
    <t>P-605-1</t>
  </si>
  <si>
    <t>P-620-1</t>
  </si>
  <si>
    <t>P-620-2</t>
  </si>
  <si>
    <t>P-620-3</t>
  </si>
  <si>
    <t>P-620-4</t>
  </si>
  <si>
    <t>P-630-1</t>
  </si>
  <si>
    <t>P-705-1</t>
  </si>
  <si>
    <t>P-705-2</t>
  </si>
  <si>
    <t>P-705-3</t>
  </si>
  <si>
    <t>T-904-1</t>
  </si>
  <si>
    <t>T-905-+1</t>
  </si>
  <si>
    <t>THD-404-1</t>
  </si>
  <si>
    <t>THD-404-2</t>
  </si>
  <si>
    <t>Low Profile Barricades</t>
  </si>
  <si>
    <t>Runway Closure X's</t>
  </si>
  <si>
    <t>Construction Exit, Haul Route, and Staging Areas</t>
  </si>
  <si>
    <t xml:space="preserve">Asphalt Milling </t>
  </si>
  <si>
    <t>Asphalt Pavement Removal</t>
  </si>
  <si>
    <t>Undercut</t>
  </si>
  <si>
    <t>Shot Rock Fill</t>
  </si>
  <si>
    <t>Erosion Control- Straw Wattle</t>
  </si>
  <si>
    <t>Crushed Aggregate Base Course</t>
  </si>
  <si>
    <t>Bituminous Asphalt Surface Cuorse (2" Thick)</t>
  </si>
  <si>
    <t>Bituminous Asphalt Binder Course (Depth Varies)</t>
  </si>
  <si>
    <t>Crack Repair (Type I-III)</t>
  </si>
  <si>
    <t>Yellow Pavement Marking - First Coat</t>
  </si>
  <si>
    <t>Yellow Pavement Marking - Second Coat (W/ Beads)</t>
  </si>
  <si>
    <t>Remove Existing Tie-Down Anchor</t>
  </si>
  <si>
    <t>New Tie-Down Anchor</t>
  </si>
  <si>
    <t>Seal Coat</t>
  </si>
  <si>
    <t>Perimeter Underdrain</t>
  </si>
  <si>
    <t>Lateral Underdrain</t>
  </si>
  <si>
    <t>Lateral Drain End Treatment</t>
  </si>
  <si>
    <t>Fayetteville, TN, Taxiway and Apron Pavement Rehabilitation and Taxiway Lighting</t>
  </si>
  <si>
    <t>Topsoiling</t>
  </si>
  <si>
    <t>Bituminous Material - (DBST)</t>
  </si>
  <si>
    <t>Mineral Aggregate - (DBST)</t>
  </si>
  <si>
    <t>Construction Staking// Electrical Tracing of Ex PAPI/ODAL Wiring</t>
  </si>
  <si>
    <t>Construction Staking and Quality Control Testing</t>
  </si>
  <si>
    <t>L-108-1</t>
  </si>
  <si>
    <t>L-108-2</t>
  </si>
  <si>
    <t>L-108-3</t>
  </si>
  <si>
    <t>L-108-4</t>
  </si>
  <si>
    <t>L-108-5</t>
  </si>
  <si>
    <t>L-108-6</t>
  </si>
  <si>
    <t>L-108-7</t>
  </si>
  <si>
    <t>L-108-8</t>
  </si>
  <si>
    <t>L-108-9</t>
  </si>
  <si>
    <t>L-109-1</t>
  </si>
  <si>
    <t>L-109-2</t>
  </si>
  <si>
    <t>L-109-3</t>
  </si>
  <si>
    <t>L-109-4</t>
  </si>
  <si>
    <t>L-110-1</t>
  </si>
  <si>
    <t>L-125-1</t>
  </si>
  <si>
    <t>L-125-2</t>
  </si>
  <si>
    <t>L-125-3</t>
  </si>
  <si>
    <t>L-125-4</t>
  </si>
  <si>
    <t>L-125-5</t>
  </si>
  <si>
    <t>1/C, #8 AWG, 5 kV, L-824C Cable</t>
  </si>
  <si>
    <t>1/C, #6 AWG, 600V, XLP/USE, Type C L-824C Cable</t>
  </si>
  <si>
    <t>Trenching and Backfill</t>
  </si>
  <si>
    <t>#6 AWG BSDC (Counterpoise)</t>
  </si>
  <si>
    <t>2" Conduit for 1/C, #8 AWG, 5 kV</t>
  </si>
  <si>
    <t>5/8" X 10' Counterpoise Gnd Rod/Connection</t>
  </si>
  <si>
    <t>5/8" X 8'Light Base Gnd Rod/Connection</t>
  </si>
  <si>
    <t>Trenching or Plowing for Counterpoise and Ground</t>
  </si>
  <si>
    <t>Pull Boxes for 5 kV Circuiting</t>
  </si>
  <si>
    <t>Power Supply Equipment Including Feeder Wiring to CCR, Control Wiring Extended to New CCR, and Installing New CCR</t>
  </si>
  <si>
    <t>Power Supply Equipment, 7.5 KW Constant Current Regulators - TW</t>
  </si>
  <si>
    <t>Pipe Bollards</t>
  </si>
  <si>
    <t>Pavement Marking (Yellow Paint, No Beads)</t>
  </si>
  <si>
    <t>Electrical Duct Bank, 2-4"</t>
  </si>
  <si>
    <t>Base Mtd L-861(L) LED TW Lights (Blue Lens)</t>
  </si>
  <si>
    <t>L-858(L) LED Guidance Sign 2-MOD, Size 1, Style 2</t>
  </si>
  <si>
    <t>L-858(L) LED Guidance Sign 3-MOD, Size 1, Style 2</t>
  </si>
  <si>
    <t>L-858(L) LED Guidance Sign 4-MOD, Size 1, Style 2</t>
  </si>
  <si>
    <t>Demolition of Existing Taxiway Fixtures and Signs</t>
  </si>
  <si>
    <t>Collegedale, TN, Airfield Pavement Maintenance</t>
  </si>
  <si>
    <t>SS-200-5.1</t>
  </si>
  <si>
    <t>SS-280-5.2</t>
  </si>
  <si>
    <t>SS-280-5.3</t>
  </si>
  <si>
    <t>Pavement Surface Preparation</t>
  </si>
  <si>
    <t>ACP Joint/Crack Repair &lt; 1" Width</t>
  </si>
  <si>
    <t>ACP Joint/Crack Repair &gt;1" Width</t>
  </si>
  <si>
    <t>Asphalt Pavement Repair</t>
  </si>
  <si>
    <t>Painting w/ Reflective Media - Yellow</t>
  </si>
  <si>
    <t>Painting w/ Reflective Media - White</t>
  </si>
  <si>
    <t>Coal Tar Emulsion Slurry Seal</t>
  </si>
  <si>
    <t>Portland, TN, Parkers Chapel Road Detention Pond</t>
  </si>
  <si>
    <t>Clearing and Grubbing</t>
  </si>
  <si>
    <t>Erosion Control Measures</t>
  </si>
  <si>
    <t>Top Soil Strip and Stockpile</t>
  </si>
  <si>
    <t>Cut and Fill</t>
  </si>
  <si>
    <t>Finish Grading</t>
  </si>
  <si>
    <t>Erosion Control Matting</t>
  </si>
  <si>
    <t>Machined Rip Rap</t>
  </si>
  <si>
    <t>15" Smooth Walled Corrugated HDPE Storm Drainage Pipe</t>
  </si>
  <si>
    <t>Precast Headwall with Dissapators</t>
  </si>
  <si>
    <t>Precast Headwall</t>
  </si>
  <si>
    <t>Concrete Flatwork</t>
  </si>
  <si>
    <t>Unit</t>
  </si>
  <si>
    <t>LS</t>
  </si>
  <si>
    <t>SY</t>
  </si>
  <si>
    <t>TONS</t>
  </si>
  <si>
    <t>LF</t>
  </si>
  <si>
    <t>EA</t>
  </si>
  <si>
    <t>CY</t>
  </si>
  <si>
    <t>Crossville, TN, Airfield Pavement Rehabilitation</t>
  </si>
  <si>
    <t>Mobilization/Demobilization</t>
  </si>
  <si>
    <t>Owner Furnished Contractor Maintained Barricades</t>
  </si>
  <si>
    <t>Asphalt Pavement Milling (Variable Depth)</t>
  </si>
  <si>
    <t>Paint Removal - Water Blasting</t>
  </si>
  <si>
    <t>Bituminous Concrete Surface Course</t>
  </si>
  <si>
    <t>Permanent Markingin with Reflective Media</t>
  </si>
  <si>
    <t>Temporary Marking without Reflective Media</t>
  </si>
  <si>
    <t>Compass Rose Markings, with Reflective Media</t>
  </si>
  <si>
    <t>Refined Coal Tar Emulsion with Additives for Slurry Coat</t>
  </si>
  <si>
    <t>Minor Crack Repair</t>
  </si>
  <si>
    <t>Major Crack Repair - Mastic Asphalt Repair</t>
  </si>
  <si>
    <t>Trench Drain Installed, incl. Connection to Existing Inlet Structure</t>
  </si>
  <si>
    <t>M-100-3.1</t>
  </si>
  <si>
    <t>M-101-4.1</t>
  </si>
  <si>
    <t>P-101-5.2</t>
  </si>
  <si>
    <t>P-631-7.2</t>
  </si>
  <si>
    <t>P-M-461-5.1</t>
  </si>
  <si>
    <t>P-M-461-5.2</t>
  </si>
  <si>
    <t>GAL</t>
  </si>
  <si>
    <t>SF</t>
  </si>
  <si>
    <t>TON</t>
  </si>
  <si>
    <t>AC</t>
  </si>
  <si>
    <t>S</t>
  </si>
  <si>
    <t>Lafayette Municipal Airport, Partial Parallel Taxiway, Apron Expansion, and Runway Line-of-Sight Gradign Project</t>
  </si>
  <si>
    <t>TS-1</t>
  </si>
  <si>
    <t>TS-5</t>
  </si>
  <si>
    <t>P-101-5.3</t>
  </si>
  <si>
    <t>P-101-5.4</t>
  </si>
  <si>
    <t>P-101-5.5</t>
  </si>
  <si>
    <t>P-101-5.6</t>
  </si>
  <si>
    <t>P-101-5.7</t>
  </si>
  <si>
    <t>P-101-5.8</t>
  </si>
  <si>
    <t>P-152-4.1</t>
  </si>
  <si>
    <t>P-152-4.2</t>
  </si>
  <si>
    <t>P-156-5.6</t>
  </si>
  <si>
    <t>P-156-5.7</t>
  </si>
  <si>
    <t>P-156-5.8</t>
  </si>
  <si>
    <t>P-156-5.9</t>
  </si>
  <si>
    <t>TS-10-5.1</t>
  </si>
  <si>
    <t>P-209-5.2</t>
  </si>
  <si>
    <t>P-401-8.1.1</t>
  </si>
  <si>
    <t>P-401-8.1.2</t>
  </si>
  <si>
    <t>P-610-5.1</t>
  </si>
  <si>
    <t>P-620-5.5</t>
  </si>
  <si>
    <t>P-620-5.6</t>
  </si>
  <si>
    <t>P-620-5.7</t>
  </si>
  <si>
    <t>P-620-5.8</t>
  </si>
  <si>
    <t>F-162-5.1</t>
  </si>
  <si>
    <t>D-754-5.2</t>
  </si>
  <si>
    <t>D-754-5.3</t>
  </si>
  <si>
    <t>D-754-5.4</t>
  </si>
  <si>
    <t>D-754-5.5</t>
  </si>
  <si>
    <t>T-905-5.1</t>
  </si>
  <si>
    <t>L-107-5.1</t>
  </si>
  <si>
    <t>L-107-5.2</t>
  </si>
  <si>
    <t>L-108-5.7</t>
  </si>
  <si>
    <t>L-108-5.8</t>
  </si>
  <si>
    <t>L-108-5.9</t>
  </si>
  <si>
    <t>TS-125-5.1</t>
  </si>
  <si>
    <t>TS-125-5.2</t>
  </si>
  <si>
    <t>TS-125-5.3</t>
  </si>
  <si>
    <t>P-101-5.9</t>
  </si>
  <si>
    <t>implementation of Construction Safety Plan and Maintenance of Traffic</t>
  </si>
  <si>
    <t>Aircraft Tie-Down Removal (Grassed Area)</t>
  </si>
  <si>
    <t>Aircraft Tie-Down Removal (Paved Area)</t>
  </si>
  <si>
    <t>Pavement Marking Removal</t>
  </si>
  <si>
    <t>Cold Milling (1.5" Asphaltic Pavement)</t>
  </si>
  <si>
    <t>Cold Milling (2" Asphaltic Pavement)</t>
  </si>
  <si>
    <t>Asphalt Pavement Crack Sealing, Type I (Cracks Greater Than 1/8" But Less Than 1/4" Wide)</t>
  </si>
  <si>
    <t>Asphalt Pavement Crack Sealing, Type I (Cracks 1/4" to 1/2" Wide)</t>
  </si>
  <si>
    <t>Borrow Excavation (Off-Site Source)</t>
  </si>
  <si>
    <t>Temporary Silt Fence (With Backing)</t>
  </si>
  <si>
    <t>Temporary Silt Fence (Without Backing)</t>
  </si>
  <si>
    <t>Enhanced Rock Check Dam</t>
  </si>
  <si>
    <t>Culvert Protection Type 1 or 2</t>
  </si>
  <si>
    <t>Catch Basin Protection (Type E)</t>
  </si>
  <si>
    <t>Erosion Control Blanket</t>
  </si>
  <si>
    <t>High-Visiblity Construction Fence</t>
  </si>
  <si>
    <t>Construction Entrance</t>
  </si>
  <si>
    <t>Temporary Seeding and Mulching</t>
  </si>
  <si>
    <t>Riprap Class 2, 15" Min. Layer Thickness, Including Fabric</t>
  </si>
  <si>
    <t>Crushed Aggregate Base Course, 4 Inch Min. Thickness</t>
  </si>
  <si>
    <t>Crushed Aggregate Base Course, 6 Inch Min. Thickness</t>
  </si>
  <si>
    <t>Bituminous Surface Course, 2 Inch Min. Thickness</t>
  </si>
  <si>
    <t>Bituminous Leveling Course</t>
  </si>
  <si>
    <t>Structural Portland Cement Concrete, Class "A"</t>
  </si>
  <si>
    <t>Temporary Pavement Marking, White, Non-Reflectorized</t>
  </si>
  <si>
    <t>Temporary Pavement Marking, Yellow, Non-Reflectorized</t>
  </si>
  <si>
    <t>Permanent Pavement Marking, White, Reflectorized</t>
  </si>
  <si>
    <t>Permanent Pavement Marking, Yellow, Reflectorized</t>
  </si>
  <si>
    <t>Permanent Pavement Marking, Black, Non-Reflectorized</t>
  </si>
  <si>
    <t>4 Inch Solid White Traffic Stripe, Non-Reflectorized</t>
  </si>
  <si>
    <t>HC Accessible Parking Stall Signage and Marking</t>
  </si>
  <si>
    <t>Reflective Media (Type I Beads)</t>
  </si>
  <si>
    <t>Chain-Link Fence, 6-Foot Fabric Height, 3 Strand Barbed Wire</t>
  </si>
  <si>
    <t>24 Inch Dia. Reinforced Concrete Pipe, CL. IV</t>
  </si>
  <si>
    <t>36 Inch Dia. Reinforced Concrete Pipe CL. IV</t>
  </si>
  <si>
    <t>LB</t>
  </si>
  <si>
    <t>Pavement Underdrain, 6" Perforated P.V.C. Pipe (Including Pours Backfill and Filter Fabric)</t>
  </si>
  <si>
    <t>Underdrain Connection to RCP</t>
  </si>
  <si>
    <t>Junction Box with Grate Inlet</t>
  </si>
  <si>
    <t>Headwall (Slope Paved)</t>
  </si>
  <si>
    <t>Concrete for Valley Gutter</t>
  </si>
  <si>
    <t>Concrete for Trench Drain</t>
  </si>
  <si>
    <t>Trench Drain Grate</t>
  </si>
  <si>
    <t>Concrete Curb Stop</t>
  </si>
  <si>
    <t>Aircraft Tie-Down</t>
  </si>
  <si>
    <t>Seeding with Hydromulch</t>
  </si>
  <si>
    <t>Sod</t>
  </si>
  <si>
    <t>Topsoiling (Stockpiled Onsite)</t>
  </si>
  <si>
    <t>L-807, Style 1-B, Size 2 Wind Cone and Foundation, In-Place</t>
  </si>
  <si>
    <t>Relocate Segmented Circle Marker System, In-Place</t>
  </si>
  <si>
    <t>Trenching for Direct Burial Cable, 24 Inch Min. Depth</t>
  </si>
  <si>
    <t>Trenching for Counterpoise Wire, 8 Inch Min. Depth</t>
  </si>
  <si>
    <t>#8 AWG, 5kV, L-824, Type C Cable, Installed in Duct Bank or Conduit</t>
  </si>
  <si>
    <t>#8 AWG, 5kV, L-824, Type C Cable, Installed in Trench</t>
  </si>
  <si>
    <t>#6 AWG, Solid, Bare Counterpoise Wire, Installed in Trench, Including Ground Rods and Ground Connectors</t>
  </si>
  <si>
    <t>#6 AWG, Insulated, Stranded Equipment Ground, Installed in Duct Bank or Conduit</t>
  </si>
  <si>
    <t>#6 AWG, Insulated, Stranded Equipment Ground, Installed in Trench</t>
  </si>
  <si>
    <t>#6 AWG, 600 v, L-824, Type C Cable, Installed in Trench</t>
  </si>
  <si>
    <t>#8 AWG, 600 v, L-824, Type C Cable, Installed in Trench</t>
  </si>
  <si>
    <t>Ductbank, 4' x 4'</t>
  </si>
  <si>
    <t>Ductbank, 4' x 2'</t>
  </si>
  <si>
    <t>Removal of Existing Airport Lighting Fixtures, Transformers, Conductors, Conduit, Condrete Foundations, and All Miscellaneous Electrical Items</t>
  </si>
  <si>
    <t>L-861T (L) Medium Intensity Taxiway Edge Light, LED, Color Blue Stake Mounted Includes 26 Inch Dia. Rubber Airfield Mat</t>
  </si>
  <si>
    <t>Airfield Guidance Sign (One Module)</t>
  </si>
  <si>
    <t>Airfield Guidance Sign (Two Module)</t>
  </si>
  <si>
    <t>Pavement Marking Cleaning (Runway Only; No Removal of Markings)</t>
  </si>
  <si>
    <t>Sumner County Regional Airport, Apron Rehabilitation</t>
  </si>
  <si>
    <t>MST-01-3.1</t>
  </si>
  <si>
    <t>MST-02-3.1</t>
  </si>
  <si>
    <t>MST-03-4.1</t>
  </si>
  <si>
    <t>DST-01-4.1</t>
  </si>
  <si>
    <t>DST-01-4.2</t>
  </si>
  <si>
    <t>DST-01-4.3</t>
  </si>
  <si>
    <t>DST-02-4.1</t>
  </si>
  <si>
    <t>PST-01-4.1</t>
  </si>
  <si>
    <t>P-153-6.1</t>
  </si>
  <si>
    <t>P-605-5.1</t>
  </si>
  <si>
    <t>P-605-5.2</t>
  </si>
  <si>
    <t>P-608-8.1</t>
  </si>
  <si>
    <t>P-620-5.1.1</t>
  </si>
  <si>
    <t>P-620-5.1.2</t>
  </si>
  <si>
    <t>P-629-8.1</t>
  </si>
  <si>
    <t>Maintenance of Traffic</t>
  </si>
  <si>
    <t>Construction Engineering</t>
  </si>
  <si>
    <t>Remove Pipe Culverts and Storm Sewers</t>
  </si>
  <si>
    <t>Remove Headwall (18")</t>
  </si>
  <si>
    <t>Modify Drainage Structure</t>
  </si>
  <si>
    <t>Pipe, RCP, 30", Class IV</t>
  </si>
  <si>
    <t>Headwall (30")</t>
  </si>
  <si>
    <t>Pavement Removal</t>
  </si>
  <si>
    <t>Paint and Rubber Removal</t>
  </si>
  <si>
    <t>Controlled Low Strength Material (CLSM)</t>
  </si>
  <si>
    <t>Silt Fence</t>
  </si>
  <si>
    <t>Culvert Protection (Filter Ring)</t>
  </si>
  <si>
    <t>Crushed Aggregate Bas 6" (Above RCP)</t>
  </si>
  <si>
    <t>Asphalt Crack Repair</t>
  </si>
  <si>
    <t>Concrete/Bituminous Joint</t>
  </si>
  <si>
    <t>Asphalt Surface Treatment</t>
  </si>
  <si>
    <t>Airfield Pavement Markings</t>
  </si>
  <si>
    <t>Reflective Media</t>
  </si>
  <si>
    <t>Microsurfacing</t>
  </si>
  <si>
    <t>Paint Marking Removal</t>
  </si>
  <si>
    <t>ST</t>
  </si>
  <si>
    <t>Remove Sign</t>
  </si>
  <si>
    <t>Smyrna Airport, West Apron Crack Repair and Seal Coat</t>
  </si>
  <si>
    <t>M-100-3.2</t>
  </si>
  <si>
    <t>M-100-3.3</t>
  </si>
  <si>
    <t>M-100-3.4</t>
  </si>
  <si>
    <t>M-101-4.2</t>
  </si>
  <si>
    <t>M-101-4.3</t>
  </si>
  <si>
    <t>M-361-5.1</t>
  </si>
  <si>
    <t>Bonds</t>
  </si>
  <si>
    <t>Insurance</t>
  </si>
  <si>
    <t>Construction Layout and As-Built Drawings</t>
  </si>
  <si>
    <t>Rout and Seal Crack</t>
  </si>
  <si>
    <t>Milling - 2" Depth</t>
  </si>
  <si>
    <t>Paint Removal - Waterblasting</t>
  </si>
  <si>
    <t>Bituminous Surface Course - 2" Nominal Depth</t>
  </si>
  <si>
    <t>Permanent Apron, Taxilane and Taxiway Painting with Refective Media</t>
  </si>
  <si>
    <t>Thermaplastic Coal Tar Emulsion Sand Slurry Seal</t>
  </si>
  <si>
    <t>TDOT Channelizing Cones with Lights - Contractor Furnished/ Contractor Retained</t>
  </si>
  <si>
    <t>Type 2 Aircraft Barricade - Owner Furnished/Contractor Maintained</t>
  </si>
  <si>
    <t>Union City, Everett Stewart Regional Airport, Repair of Airfield Lighting Power Supply Line</t>
  </si>
  <si>
    <t>GP-105</t>
  </si>
  <si>
    <t>L-108-1.1</t>
  </si>
  <si>
    <t>L-108-1.2</t>
  </si>
  <si>
    <t>L-108-1.3</t>
  </si>
  <si>
    <t>L-108-2.1</t>
  </si>
  <si>
    <t>L-108-2.2</t>
  </si>
  <si>
    <t>L-108-3.1</t>
  </si>
  <si>
    <t>L-125-3.1</t>
  </si>
  <si>
    <t xml:space="preserve">Underground Cable, No. 8 AWG, 5 kV, L-824, Type "C” Cable, Installed in Conduit </t>
  </si>
  <si>
    <t xml:space="preserve">Underground Cable, No. 4 AWG, 600V, L-824, Type "B/C” Cable, Installed in Conduit </t>
  </si>
  <si>
    <t xml:space="preserve">Underground Cable, No. 6 AWG, 600V, L-824, Type "B/Câ€ Cable, Ground w/ Green Insulation, </t>
  </si>
  <si>
    <t>L-823 Cable Splice for 5KV L-824 Cables</t>
  </si>
  <si>
    <t>L-823 Cable Splice for 600V L-824 Cables</t>
  </si>
  <si>
    <t>Counterpoise Wire, No. 6 AWG, Solid, Bare Counterpoise Wire, Installed in Trench, Including Ground Rods and Ground Connectors</t>
  </si>
  <si>
    <t xml:space="preserve">Underground Electrical Conduit, 2" PVC, Complete In Place </t>
  </si>
  <si>
    <t xml:space="preserve">Concrete Encased Electrical Conduit, 2" PVC, Complete In Place </t>
  </si>
  <si>
    <t>Furnish and Install L-867D 16” Base, 24” deep, Complete with Blank Cover</t>
  </si>
  <si>
    <t>Union City, Everett Stewart Regional Airport, Ditch Stabilization</t>
  </si>
  <si>
    <t>P-152</t>
  </si>
  <si>
    <t>Excavation and Grading</t>
  </si>
  <si>
    <t>Concrete Block Mat</t>
  </si>
  <si>
    <t>Grouted Class A-1 Rip Rap</t>
  </si>
  <si>
    <t>P-156</t>
  </si>
  <si>
    <t>Erosion Control</t>
  </si>
  <si>
    <t>Turf Reinforcement Mat</t>
  </si>
  <si>
    <t>Henry County Airport, Apron Rehabilitation Project</t>
  </si>
  <si>
    <t>SS-140-5.1</t>
  </si>
  <si>
    <t>SS-152-5.1</t>
  </si>
  <si>
    <t>SS-210-4.1</t>
  </si>
  <si>
    <t>SS-210-4.2</t>
  </si>
  <si>
    <t>SS-260-6.1</t>
  </si>
  <si>
    <t>SS-220-6.3</t>
  </si>
  <si>
    <t>P-609-5.1</t>
  </si>
  <si>
    <t>P-609-5.2</t>
  </si>
  <si>
    <t>P-609-5.3</t>
  </si>
  <si>
    <t>SS-140-5.2</t>
  </si>
  <si>
    <t>Demobilization and Disposal</t>
  </si>
  <si>
    <t>Site Grading</t>
  </si>
  <si>
    <t>Milled ACP/Base Stone (4" Nominal Depth)</t>
  </si>
  <si>
    <t>Cement Treated Base (14" Depth)</t>
  </si>
  <si>
    <t>Aircraft Tiedowns</t>
  </si>
  <si>
    <t>Asphalt Joint/Crack Repair</t>
  </si>
  <si>
    <t>Bituminous ACP Surface Course</t>
  </si>
  <si>
    <t>DBST - Bituminous Material</t>
  </si>
  <si>
    <t>DBST - 1st Application Aggregate</t>
  </si>
  <si>
    <t>DBST - 2nd Application Aggregate</t>
  </si>
  <si>
    <t>Pavement Marking - 6" Yellow</t>
  </si>
  <si>
    <t>Key Joint Milling (2" Nominal Depth)</t>
  </si>
  <si>
    <t>Remove 18" Culvert and Headwalls</t>
  </si>
  <si>
    <t>Install 18" Class III RCP Culvert</t>
  </si>
  <si>
    <t>Install 18" Concrete Headwall (6:1)</t>
  </si>
  <si>
    <t>Asphalt Pavement</t>
  </si>
  <si>
    <t>Concrete Pavement</t>
  </si>
  <si>
    <t>Milled ACP/Base Stone (8" Nominal Depth)</t>
  </si>
  <si>
    <t>P-501-8.1</t>
  </si>
  <si>
    <t>P-601-5.1</t>
  </si>
  <si>
    <t>Cement Treated Base (12" Depth)</t>
  </si>
  <si>
    <t>Portland Cement Concrete (8" Depth)</t>
  </si>
  <si>
    <t>Pavement Marking - 6" Black</t>
  </si>
  <si>
    <t>Beech River Regional Airport, Airfield Remarking Project</t>
  </si>
  <si>
    <t>P-620-5.1.3</t>
  </si>
  <si>
    <t>P-620-5.1.4</t>
  </si>
  <si>
    <t>Pavement Marking - Yellow with Reflective Media</t>
  </si>
  <si>
    <t>Pavement Marking - Black without Reflective Media</t>
  </si>
  <si>
    <t>Pavement Marking - White with Reflective Media</t>
  </si>
  <si>
    <t>Savannah-Hardin County Airport, REIL Replacement</t>
  </si>
  <si>
    <t>105-2.1</t>
  </si>
  <si>
    <t>L-100-5.1</t>
  </si>
  <si>
    <t>Demobilization and Disposal of Existing Equipment</t>
  </si>
  <si>
    <t>Trenching for Direct-Bury Cable</t>
  </si>
  <si>
    <t>#8 AWG L-824C 5kV Cable, Installed in Trench, Existing Duct Bank, or Conduit</t>
  </si>
  <si>
    <t>L-824 2C #8 AWG 600 V, Cable</t>
  </si>
  <si>
    <t>Bare Counterpoise Wire, Installed in Trench, Duct Bank or Conduit, Including Ground Rods and Ground Connectors-per linear foot</t>
  </si>
  <si>
    <t>Bare or Insulated Equipment Ground, Installed in Trench, Duct Bank or Conduit, Including Ground Rods and Ground Connectors-per linear foot</t>
  </si>
  <si>
    <t>L-822 Series Circuit Plug and Receptacle Connector</t>
  </si>
  <si>
    <t>Electrical Conduit 1" Size, Buried in Trench</t>
  </si>
  <si>
    <t>I-849 LED REILS System (with Base)(2-REILS per each system)</t>
  </si>
  <si>
    <t>Seeding, Fertilizer, Mulching</t>
  </si>
  <si>
    <t>Tri-Cities Airport, GA Box Hangar</t>
  </si>
  <si>
    <t>Asphalt Pavement Milling - All Depths</t>
  </si>
  <si>
    <t>Stripping</t>
  </si>
  <si>
    <t>Subgrade Preparation</t>
  </si>
  <si>
    <t>Inlet Protection</t>
  </si>
  <si>
    <t>Painting - All Types</t>
  </si>
  <si>
    <t>Topsoiling from Stockpile</t>
  </si>
  <si>
    <t>6" PVC Roof Drain Including Granular Backfill</t>
  </si>
  <si>
    <t>Cleanout</t>
  </si>
  <si>
    <t>TN-714.20</t>
  </si>
  <si>
    <t>3-Way BTES PVC Conduit, Direct Bury</t>
  </si>
  <si>
    <t>Pull Box, Heavy Dut, 30"x48"</t>
  </si>
  <si>
    <t>BTES Primary Service Including Transformer, Pad, and Connections</t>
  </si>
  <si>
    <t>SAN-2</t>
  </si>
  <si>
    <t>6" Gravity Sewer Line</t>
  </si>
  <si>
    <t>GAS-1</t>
  </si>
  <si>
    <t>2" SDR 11 HDPE Gas Line, Incl. Tests, Excv, Backfill</t>
  </si>
  <si>
    <t>GAS-2</t>
  </si>
  <si>
    <t>Gas Service Tap, Meter, Box Valve and Service Fees</t>
  </si>
  <si>
    <t>WL-1</t>
  </si>
  <si>
    <t>Water Service Tap, Meter, Box, Valve and Fees</t>
  </si>
  <si>
    <t>WL-2</t>
  </si>
  <si>
    <t>2" SDR 21 PVC Water Service Line, incl. Test, Excv, Backfill</t>
  </si>
  <si>
    <t>WL-3</t>
  </si>
  <si>
    <t>Water Fire Tap, Single Detector Valve, Box and Fees</t>
  </si>
  <si>
    <t>WL-4</t>
  </si>
  <si>
    <t>6" D.I. Pipe, Class 350 Waterline, incl. Test, Excv, Backfill</t>
  </si>
  <si>
    <t>90'x110' Box Hangar w/ 24' Clear Door Height, Including Oil/Water Separator, and all earthwork, utilities, concrete, etc within' 5' of Hangar</t>
  </si>
  <si>
    <t>Epoxy Floor Coating</t>
  </si>
  <si>
    <t>Pedestrian Gate with Mag Lock and Keypad</t>
  </si>
  <si>
    <t>FL</t>
  </si>
  <si>
    <t>T-901, T-908-1</t>
  </si>
  <si>
    <t>T-905-1</t>
  </si>
  <si>
    <t>Safety Devices - Low Profile Barricades</t>
  </si>
  <si>
    <t>Humphreys County Airport, Runway Pavement Repair Project</t>
  </si>
  <si>
    <t>Safety Devices - Runway Closure "X" (Each End)</t>
  </si>
  <si>
    <t>Construction Staking and Testing</t>
  </si>
  <si>
    <t>Asphalt Milling</t>
  </si>
  <si>
    <t>Bituminous Surface Course (HMA Pavement)</t>
  </si>
  <si>
    <t>Bituminous Binder Course (HMA Pavement)</t>
  </si>
  <si>
    <t>Runway Pavement Markings - First Coat</t>
  </si>
  <si>
    <t>Runway Pavement Markings - Second Coat (with Beads)</t>
  </si>
  <si>
    <t>Cantrell Construction</t>
  </si>
  <si>
    <t>Rogers Group</t>
  </si>
  <si>
    <t>Sessions Pavement</t>
  </si>
  <si>
    <t>LU, Inc.</t>
  </si>
  <si>
    <t>McCall Commercial Fencing</t>
  </si>
  <si>
    <t>Stubbs Construction Services</t>
  </si>
  <si>
    <t>Coates Construction</t>
  </si>
  <si>
    <t>Cleary Construction</t>
  </si>
  <si>
    <t>Jarrett Builders</t>
  </si>
  <si>
    <t>Kentucky Tennessee Excavating and Construction</t>
  </si>
  <si>
    <t>Guardian Electric Corporation</t>
  </si>
  <si>
    <t>Stansell Electric Company</t>
  </si>
  <si>
    <t>Precision Approach, LLC</t>
  </si>
  <si>
    <t>Axtells</t>
  </si>
  <si>
    <t>Pavement Restorations</t>
  </si>
  <si>
    <t>Unit Price</t>
  </si>
  <si>
    <t>Total Price</t>
  </si>
  <si>
    <t>Appalachain Foothills Contracting</t>
  </si>
  <si>
    <t>Lincoln Paving</t>
  </si>
  <si>
    <t>Axtell's</t>
  </si>
  <si>
    <t>JJ Cunningham</t>
  </si>
  <si>
    <t>Vance Brothers</t>
  </si>
  <si>
    <t>HMA Contractors</t>
  </si>
  <si>
    <t>-</t>
  </si>
  <si>
    <t>Ameriseal of Ohio</t>
  </si>
  <si>
    <t>Quesenberry Construction</t>
  </si>
  <si>
    <t>American Stripers</t>
  </si>
  <si>
    <t>Four Star Paving</t>
  </si>
  <si>
    <t>Jones Brothers Contractors</t>
  </si>
  <si>
    <t>Ronald Franks Construction</t>
  </si>
  <si>
    <t>Delta Contracting</t>
  </si>
  <si>
    <t>Adams Contracting</t>
  </si>
  <si>
    <t>Vaughn Electric</t>
  </si>
  <si>
    <t>Vaughn Electric Company</t>
  </si>
  <si>
    <t>Grand Division</t>
  </si>
  <si>
    <t>County</t>
  </si>
  <si>
    <t>Lewis</t>
  </si>
  <si>
    <t>Jackson</t>
  </si>
  <si>
    <t>Sumner</t>
  </si>
  <si>
    <t>Fentress</t>
  </si>
  <si>
    <t>Cumberland</t>
  </si>
  <si>
    <t>Rhea</t>
  </si>
  <si>
    <t>Lincoln</t>
  </si>
  <si>
    <t>Bradley</t>
  </si>
  <si>
    <t>Macon</t>
  </si>
  <si>
    <t>Rutherford</t>
  </si>
  <si>
    <t>Obion</t>
  </si>
  <si>
    <t>West</t>
  </si>
  <si>
    <t>Henry</t>
  </si>
  <si>
    <t>Henderson</t>
  </si>
  <si>
    <t>Hardin</t>
  </si>
  <si>
    <t>East</t>
  </si>
  <si>
    <t>Sullivan</t>
  </si>
  <si>
    <t>Humphreys</t>
  </si>
  <si>
    <t>Middle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</si>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</sst>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  <xf numFmtId="0" fontId="2" fillId="0" borderId="0" xfId="0" applyFont="1"/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2" fillId="0" borderId="0" xfId="1" applyFont="1"/>
    <xf numFmtId="0" fontId="0" fillId="0" borderId="0" xfId="0" applyAlignment="1">
      <alignment horizontal="center"/>
    </xf>
    <xf numFmtId="44" fontId="2" fillId="0" borderId="0" xfId="1" applyNumberFormat="1" applyFont="1"/>
    <xf numFmtId="44" fontId="0" fillId="0" borderId="0" xfId="0" applyNumberFormat="1" applyBorder="1" applyAlignment="1">
      <alignment horizontal="right"/>
    </xf>
    <xf numFmtId="44" fontId="2" fillId="0" borderId="0" xfId="0" applyNumberFormat="1" applyFont="1" applyBorder="1"/>
    <xf numFmtId="44" fontId="2" fillId="0" borderId="0" xfId="0" applyNumberFormat="1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1" applyFont="1" applyBorder="1"/>
    <xf numFmtId="44" fontId="2" fillId="0" borderId="1" xfId="1" applyFont="1" applyBorder="1"/>
    <xf numFmtId="0" fontId="0" fillId="0" borderId="2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2" xfId="1" applyFont="1" applyBorder="1"/>
    <xf numFmtId="44" fontId="0" fillId="0" borderId="3" xfId="1" applyFont="1" applyBorder="1"/>
    <xf numFmtId="44" fontId="0" fillId="0" borderId="0" xfId="0" applyNumberFormat="1" applyBorder="1"/>
    <xf numFmtId="44" fontId="2" fillId="0" borderId="4" xfId="1" applyFont="1" applyBorder="1"/>
    <xf numFmtId="0" fontId="2" fillId="0" borderId="0" xfId="0" applyFont="1" applyBorder="1"/>
    <xf numFmtId="44" fontId="2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44" fontId="0" fillId="0" borderId="4" xfId="1" applyFont="1" applyBorder="1"/>
    <xf numFmtId="0" fontId="0" fillId="0" borderId="1" xfId="0" applyBorder="1" applyAlignment="1">
      <alignment horizontal="left"/>
    </xf>
    <xf numFmtId="44" fontId="0" fillId="0" borderId="5" xfId="1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44" fontId="2" fillId="0" borderId="2" xfId="1" applyFont="1" applyBorder="1"/>
    <xf numFmtId="44" fontId="0" fillId="0" borderId="4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44" fontId="0" fillId="0" borderId="1" xfId="0" applyNumberFormat="1" applyBorder="1"/>
    <xf numFmtId="44" fontId="2" fillId="0" borderId="1" xfId="1" applyNumberFormat="1" applyFont="1" applyBorder="1"/>
    <xf numFmtId="44" fontId="2" fillId="0" borderId="1" xfId="0" applyNumberFormat="1" applyFont="1" applyBorder="1"/>
    <xf numFmtId="4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0" fillId="0" borderId="2" xfId="0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4" fontId="0" fillId="0" borderId="0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D9" sqref="D9"/>
    </sheetView>
  </sheetViews>
  <sheetFormatPr defaultRowHeight="15" x14ac:dyDescent="0.25"/>
  <cols>
    <col min="1" max="1" width="14" style="20" bestFit="1" customWidth="1"/>
    <col min="2" max="2" width="9.140625" style="20"/>
    <col min="3" max="3" width="10" bestFit="1" customWidth="1"/>
    <col min="4" max="4" width="44" bestFit="1" customWidth="1"/>
    <col min="5" max="5" width="4.85546875" bestFit="1" customWidth="1"/>
    <col min="6" max="6" width="8.7109375" customWidth="1"/>
    <col min="7" max="7" width="10.5703125" bestFit="1" customWidth="1"/>
    <col min="8" max="8" width="14.5703125" bestFit="1" customWidth="1"/>
    <col min="9" max="9" width="14.5703125" customWidth="1"/>
    <col min="10" max="10" width="14.5703125" bestFit="1" customWidth="1"/>
    <col min="11" max="11" width="14.5703125" customWidth="1"/>
    <col min="12" max="12" width="14.5703125" bestFit="1" customWidth="1"/>
    <col min="13" max="13" width="11.5703125" style="5" bestFit="1" customWidth="1"/>
  </cols>
  <sheetData>
    <row r="1" spans="1:13" x14ac:dyDescent="0.25">
      <c r="A1" s="28" t="s">
        <v>647</v>
      </c>
      <c r="B1" s="28" t="s">
        <v>648</v>
      </c>
      <c r="C1" t="s">
        <v>2</v>
      </c>
      <c r="D1" t="s">
        <v>3</v>
      </c>
    </row>
    <row r="2" spans="1:13" x14ac:dyDescent="0.25">
      <c r="A2" s="29" t="s">
        <v>667</v>
      </c>
      <c r="B2" s="29" t="s">
        <v>649</v>
      </c>
      <c r="C2" t="s">
        <v>0</v>
      </c>
      <c r="D2" t="s">
        <v>30</v>
      </c>
      <c r="E2" t="s">
        <v>300</v>
      </c>
      <c r="F2" t="s">
        <v>1</v>
      </c>
      <c r="G2" s="68" t="s">
        <v>613</v>
      </c>
      <c r="H2" s="69"/>
      <c r="I2" s="68" t="s">
        <v>614</v>
      </c>
      <c r="J2" s="69"/>
      <c r="K2" s="68" t="s">
        <v>615</v>
      </c>
      <c r="L2" s="69"/>
      <c r="M2" s="5" t="s">
        <v>15</v>
      </c>
    </row>
    <row r="3" spans="1:13" x14ac:dyDescent="0.25">
      <c r="G3" s="7" t="s">
        <v>628</v>
      </c>
      <c r="H3" s="36" t="s">
        <v>629</v>
      </c>
      <c r="I3" s="7" t="s">
        <v>628</v>
      </c>
      <c r="J3" s="36" t="s">
        <v>629</v>
      </c>
      <c r="K3" s="7" t="s">
        <v>628</v>
      </c>
      <c r="L3" s="36" t="s">
        <v>629</v>
      </c>
    </row>
    <row r="4" spans="1:13" x14ac:dyDescent="0.25">
      <c r="C4" t="s">
        <v>4</v>
      </c>
      <c r="D4" t="s">
        <v>44</v>
      </c>
      <c r="E4" t="s">
        <v>301</v>
      </c>
      <c r="F4" s="36">
        <v>1</v>
      </c>
      <c r="G4" s="37">
        <f>H4/F4</f>
        <v>9000</v>
      </c>
      <c r="H4" s="38">
        <v>9000</v>
      </c>
      <c r="I4" s="9">
        <f>J4/F4</f>
        <v>41744</v>
      </c>
      <c r="J4" s="38">
        <v>41744</v>
      </c>
      <c r="K4" s="9">
        <f>L4/F4</f>
        <v>8500</v>
      </c>
      <c r="L4" s="38">
        <v>8500</v>
      </c>
      <c r="M4" s="19">
        <f>AVERAGE(L4,J4,H4)/F4</f>
        <v>19748</v>
      </c>
    </row>
    <row r="5" spans="1:13" x14ac:dyDescent="0.25">
      <c r="C5" t="s">
        <v>5</v>
      </c>
      <c r="D5" t="s">
        <v>45</v>
      </c>
      <c r="E5" t="s">
        <v>302</v>
      </c>
      <c r="F5" s="36">
        <v>100</v>
      </c>
      <c r="G5" s="37">
        <f t="shared" ref="G5:G12" si="0">H5/F5</f>
        <v>15</v>
      </c>
      <c r="H5" s="38">
        <v>1500</v>
      </c>
      <c r="I5" s="9">
        <f t="shared" ref="I5:I12" si="1">J5/F5</f>
        <v>45</v>
      </c>
      <c r="J5" s="38">
        <v>4500</v>
      </c>
      <c r="K5" s="9">
        <f t="shared" ref="K5:K12" si="2">L5/F5</f>
        <v>55</v>
      </c>
      <c r="L5" s="38">
        <v>5500</v>
      </c>
      <c r="M5" s="19">
        <f t="shared" ref="M5:M12" si="3">AVERAGE(L5,J5,H5)/F5</f>
        <v>38.333333333333336</v>
      </c>
    </row>
    <row r="6" spans="1:13" x14ac:dyDescent="0.25">
      <c r="C6" t="s">
        <v>6</v>
      </c>
      <c r="D6" t="s">
        <v>46</v>
      </c>
      <c r="E6" t="s">
        <v>305</v>
      </c>
      <c r="F6" s="36">
        <v>6</v>
      </c>
      <c r="G6" s="37">
        <f t="shared" si="0"/>
        <v>700</v>
      </c>
      <c r="H6" s="38">
        <v>4200</v>
      </c>
      <c r="I6" s="9">
        <f t="shared" si="1"/>
        <v>850</v>
      </c>
      <c r="J6" s="38">
        <v>5100</v>
      </c>
      <c r="K6" s="9">
        <f t="shared" si="2"/>
        <v>750</v>
      </c>
      <c r="L6" s="38">
        <v>4500</v>
      </c>
      <c r="M6" s="19">
        <f t="shared" si="3"/>
        <v>766.66666666666663</v>
      </c>
    </row>
    <row r="7" spans="1:13" x14ac:dyDescent="0.25">
      <c r="C7" t="s">
        <v>7</v>
      </c>
      <c r="D7" t="s">
        <v>47</v>
      </c>
      <c r="E7" t="s">
        <v>304</v>
      </c>
      <c r="F7" s="36">
        <v>2500</v>
      </c>
      <c r="G7" s="37">
        <f t="shared" si="0"/>
        <v>3.5</v>
      </c>
      <c r="H7" s="38">
        <v>8750</v>
      </c>
      <c r="I7" s="9">
        <f t="shared" si="1"/>
        <v>7</v>
      </c>
      <c r="J7" s="38">
        <v>17500</v>
      </c>
      <c r="K7" s="9">
        <f t="shared" si="2"/>
        <v>6</v>
      </c>
      <c r="L7" s="38">
        <v>15000</v>
      </c>
      <c r="M7" s="19">
        <f t="shared" si="3"/>
        <v>5.5</v>
      </c>
    </row>
    <row r="8" spans="1:13" x14ac:dyDescent="0.25">
      <c r="C8" t="s">
        <v>8</v>
      </c>
      <c r="D8" t="s">
        <v>48</v>
      </c>
      <c r="E8" t="s">
        <v>328</v>
      </c>
      <c r="F8" s="36">
        <v>855</v>
      </c>
      <c r="G8" s="37">
        <f t="shared" si="0"/>
        <v>165</v>
      </c>
      <c r="H8" s="38">
        <v>141075</v>
      </c>
      <c r="I8" s="9">
        <f t="shared" si="1"/>
        <v>116</v>
      </c>
      <c r="J8" s="38">
        <v>99180</v>
      </c>
      <c r="K8" s="9">
        <f t="shared" si="2"/>
        <v>138</v>
      </c>
      <c r="L8" s="38">
        <v>117990</v>
      </c>
      <c r="M8" s="19">
        <f t="shared" si="3"/>
        <v>139.66666666666666</v>
      </c>
    </row>
    <row r="9" spans="1:13" x14ac:dyDescent="0.25">
      <c r="C9" t="s">
        <v>9</v>
      </c>
      <c r="D9" t="s">
        <v>49</v>
      </c>
      <c r="E9" t="s">
        <v>302</v>
      </c>
      <c r="F9" s="36">
        <v>7002</v>
      </c>
      <c r="G9" s="37">
        <f t="shared" si="0"/>
        <v>6</v>
      </c>
      <c r="H9" s="38">
        <v>42012</v>
      </c>
      <c r="I9" s="9">
        <f t="shared" si="1"/>
        <v>7</v>
      </c>
      <c r="J9" s="38">
        <v>49014</v>
      </c>
      <c r="K9" s="9">
        <f t="shared" si="2"/>
        <v>4.5</v>
      </c>
      <c r="L9" s="38">
        <v>31509</v>
      </c>
      <c r="M9" s="19">
        <f t="shared" si="3"/>
        <v>5.833333333333333</v>
      </c>
    </row>
    <row r="10" spans="1:13" x14ac:dyDescent="0.25">
      <c r="C10" t="s">
        <v>10</v>
      </c>
      <c r="D10" t="s">
        <v>50</v>
      </c>
      <c r="E10" t="s">
        <v>301</v>
      </c>
      <c r="F10" s="36">
        <v>1</v>
      </c>
      <c r="G10" s="37">
        <f t="shared" si="0"/>
        <v>2500</v>
      </c>
      <c r="H10" s="38">
        <v>2500</v>
      </c>
      <c r="I10" s="9">
        <f t="shared" si="1"/>
        <v>4800</v>
      </c>
      <c r="J10" s="38">
        <v>4800</v>
      </c>
      <c r="K10" s="9">
        <f t="shared" si="2"/>
        <v>4000</v>
      </c>
      <c r="L10" s="38">
        <v>4000</v>
      </c>
      <c r="M10" s="19">
        <f t="shared" si="3"/>
        <v>3766.6666666666665</v>
      </c>
    </row>
    <row r="11" spans="1:13" x14ac:dyDescent="0.25">
      <c r="C11" t="s">
        <v>11</v>
      </c>
      <c r="D11" t="s">
        <v>51</v>
      </c>
      <c r="E11" t="s">
        <v>326</v>
      </c>
      <c r="F11" s="36">
        <v>56</v>
      </c>
      <c r="G11" s="37">
        <f t="shared" si="0"/>
        <v>25</v>
      </c>
      <c r="H11" s="38">
        <v>1400</v>
      </c>
      <c r="I11" s="9">
        <f t="shared" si="1"/>
        <v>74</v>
      </c>
      <c r="J11" s="38">
        <v>4144</v>
      </c>
      <c r="K11" s="9">
        <f t="shared" si="2"/>
        <v>65</v>
      </c>
      <c r="L11" s="38">
        <v>3640</v>
      </c>
      <c r="M11" s="19">
        <f t="shared" si="3"/>
        <v>54.666666666666671</v>
      </c>
    </row>
    <row r="12" spans="1:13" x14ac:dyDescent="0.25">
      <c r="C12" s="31" t="s">
        <v>12</v>
      </c>
      <c r="D12" s="31" t="s">
        <v>52</v>
      </c>
      <c r="E12" s="31" t="s">
        <v>302</v>
      </c>
      <c r="F12" s="44">
        <v>100</v>
      </c>
      <c r="G12" s="33">
        <f t="shared" si="0"/>
        <v>20</v>
      </c>
      <c r="H12" s="39">
        <v>2000</v>
      </c>
      <c r="I12" s="34">
        <f t="shared" si="1"/>
        <v>40</v>
      </c>
      <c r="J12" s="39">
        <v>4000</v>
      </c>
      <c r="K12" s="34">
        <f t="shared" si="2"/>
        <v>15</v>
      </c>
      <c r="L12" s="39">
        <v>1500</v>
      </c>
      <c r="M12" s="41">
        <f t="shared" si="3"/>
        <v>25</v>
      </c>
    </row>
    <row r="13" spans="1:13" x14ac:dyDescent="0.25">
      <c r="F13" s="5" t="s">
        <v>668</v>
      </c>
      <c r="G13" s="42"/>
      <c r="H13" s="43">
        <f>SUM(H4:H12)</f>
        <v>212437</v>
      </c>
      <c r="I13" s="23"/>
      <c r="J13" s="43">
        <f>SUM(J4:J12)</f>
        <v>229982</v>
      </c>
      <c r="K13" s="23"/>
      <c r="L13" s="43">
        <f>SUM(L4:L12)</f>
        <v>192139</v>
      </c>
    </row>
  </sheetData>
  <mergeCells count="3">
    <mergeCell ref="G2:H2"/>
    <mergeCell ref="I2:J2"/>
    <mergeCell ref="K2:L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/>
  </sheetViews>
  <sheetFormatPr defaultRowHeight="15" x14ac:dyDescent="0.25"/>
  <cols>
    <col min="1" max="1" width="14.85546875" bestFit="1" customWidth="1"/>
    <col min="3" max="3" width="11.42578125" bestFit="1" customWidth="1"/>
    <col min="4" max="4" width="51.7109375" bestFit="1" customWidth="1"/>
    <col min="5" max="5" width="4.7109375" style="2" bestFit="1" customWidth="1"/>
    <col min="6" max="6" width="8.7109375" style="2" customWidth="1"/>
    <col min="7" max="7" width="11.5703125" style="18" bestFit="1" customWidth="1"/>
    <col min="8" max="8" width="14.5703125" bestFit="1" customWidth="1"/>
    <col min="9" max="9" width="17" style="5" bestFit="1" customWidth="1"/>
  </cols>
  <sheetData>
    <row r="1" spans="1:9" x14ac:dyDescent="0.25">
      <c r="A1" s="28" t="s">
        <v>647</v>
      </c>
      <c r="B1" s="28" t="s">
        <v>648</v>
      </c>
      <c r="C1" t="s">
        <v>2</v>
      </c>
      <c r="D1" t="s">
        <v>436</v>
      </c>
    </row>
    <row r="2" spans="1:9" x14ac:dyDescent="0.25">
      <c r="A2" s="29" t="s">
        <v>667</v>
      </c>
      <c r="B2" s="29" t="s">
        <v>651</v>
      </c>
      <c r="C2" t="s">
        <v>0</v>
      </c>
      <c r="D2" t="s">
        <v>30</v>
      </c>
      <c r="E2" s="2" t="s">
        <v>300</v>
      </c>
      <c r="F2" s="2" t="s">
        <v>1</v>
      </c>
      <c r="G2" s="68" t="s">
        <v>635</v>
      </c>
      <c r="H2" s="69"/>
      <c r="I2" s="5" t="s">
        <v>15</v>
      </c>
    </row>
    <row r="3" spans="1:9" x14ac:dyDescent="0.25">
      <c r="E3" s="18"/>
      <c r="F3" s="18"/>
      <c r="G3" s="7" t="s">
        <v>628</v>
      </c>
      <c r="H3" s="36" t="s">
        <v>629</v>
      </c>
    </row>
    <row r="4" spans="1:9" x14ac:dyDescent="0.25">
      <c r="C4" t="s">
        <v>437</v>
      </c>
      <c r="D4" t="s">
        <v>308</v>
      </c>
      <c r="E4" s="2" t="s">
        <v>301</v>
      </c>
      <c r="F4" s="36">
        <v>1</v>
      </c>
      <c r="G4" s="37">
        <f>H4/F4</f>
        <v>82600</v>
      </c>
      <c r="H4" s="38">
        <v>82600</v>
      </c>
      <c r="I4" s="19">
        <f t="shared" ref="I4:I37" si="0">((AVERAGE(H4:H4))/F4)</f>
        <v>82600</v>
      </c>
    </row>
    <row r="5" spans="1:9" x14ac:dyDescent="0.25">
      <c r="C5" t="s">
        <v>438</v>
      </c>
      <c r="D5" t="s">
        <v>452</v>
      </c>
      <c r="E5" s="2" t="s">
        <v>301</v>
      </c>
      <c r="F5" s="36">
        <v>1</v>
      </c>
      <c r="G5" s="37">
        <f t="shared" ref="G5:G37" si="1">H5/F5</f>
        <v>42000</v>
      </c>
      <c r="H5" s="38">
        <v>42000</v>
      </c>
      <c r="I5" s="19">
        <f t="shared" si="0"/>
        <v>42000</v>
      </c>
    </row>
    <row r="6" spans="1:9" x14ac:dyDescent="0.25">
      <c r="C6" t="s">
        <v>439</v>
      </c>
      <c r="D6" t="s">
        <v>453</v>
      </c>
      <c r="E6" s="2" t="s">
        <v>301</v>
      </c>
      <c r="F6" s="36">
        <v>1</v>
      </c>
      <c r="G6" s="37">
        <f t="shared" si="1"/>
        <v>56000</v>
      </c>
      <c r="H6" s="38">
        <v>56000</v>
      </c>
      <c r="I6" s="19">
        <f t="shared" si="0"/>
        <v>56000</v>
      </c>
    </row>
    <row r="7" spans="1:9" x14ac:dyDescent="0.25">
      <c r="C7" t="s">
        <v>440</v>
      </c>
      <c r="D7" t="s">
        <v>454</v>
      </c>
      <c r="E7" s="2" t="s">
        <v>304</v>
      </c>
      <c r="F7" s="36">
        <v>136</v>
      </c>
      <c r="G7" s="37">
        <f t="shared" si="1"/>
        <v>67</v>
      </c>
      <c r="H7" s="38">
        <v>9112</v>
      </c>
      <c r="I7" s="19">
        <f t="shared" si="0"/>
        <v>67</v>
      </c>
    </row>
    <row r="8" spans="1:9" x14ac:dyDescent="0.25">
      <c r="C8" t="s">
        <v>441</v>
      </c>
      <c r="D8" t="s">
        <v>455</v>
      </c>
      <c r="E8" s="2" t="s">
        <v>305</v>
      </c>
      <c r="F8" s="36">
        <v>1</v>
      </c>
      <c r="G8" s="37">
        <f t="shared" si="1"/>
        <v>600</v>
      </c>
      <c r="H8" s="38">
        <v>600</v>
      </c>
      <c r="I8" s="19">
        <f t="shared" si="0"/>
        <v>600</v>
      </c>
    </row>
    <row r="9" spans="1:9" x14ac:dyDescent="0.25">
      <c r="C9" t="s">
        <v>442</v>
      </c>
      <c r="D9" t="s">
        <v>473</v>
      </c>
      <c r="E9" s="2" t="s">
        <v>301</v>
      </c>
      <c r="F9" s="36">
        <v>1</v>
      </c>
      <c r="G9" s="37">
        <f t="shared" si="1"/>
        <v>2500</v>
      </c>
      <c r="H9" s="38">
        <v>2500</v>
      </c>
      <c r="I9" s="19">
        <f t="shared" si="0"/>
        <v>2500</v>
      </c>
    </row>
    <row r="10" spans="1:9" x14ac:dyDescent="0.25">
      <c r="C10" t="s">
        <v>443</v>
      </c>
      <c r="D10" t="s">
        <v>456</v>
      </c>
      <c r="E10" s="2" t="s">
        <v>301</v>
      </c>
      <c r="F10" s="36">
        <v>1</v>
      </c>
      <c r="G10" s="37">
        <f t="shared" si="1"/>
        <v>3500</v>
      </c>
      <c r="H10" s="38">
        <v>3500</v>
      </c>
      <c r="I10" s="19">
        <f t="shared" si="0"/>
        <v>3500</v>
      </c>
    </row>
    <row r="11" spans="1:9" x14ac:dyDescent="0.25">
      <c r="C11" t="s">
        <v>444</v>
      </c>
      <c r="D11" t="s">
        <v>49</v>
      </c>
      <c r="E11" s="2" t="s">
        <v>302</v>
      </c>
      <c r="F11" s="36">
        <v>20000</v>
      </c>
      <c r="G11" s="37">
        <f t="shared" si="1"/>
        <v>3.5</v>
      </c>
      <c r="H11" s="38">
        <v>70000</v>
      </c>
      <c r="I11" s="19">
        <f t="shared" si="0"/>
        <v>3.5</v>
      </c>
    </row>
    <row r="12" spans="1:9" x14ac:dyDescent="0.25">
      <c r="C12" t="s">
        <v>126</v>
      </c>
      <c r="D12" t="s">
        <v>457</v>
      </c>
      <c r="E12" s="2" t="s">
        <v>304</v>
      </c>
      <c r="F12" s="36">
        <v>136</v>
      </c>
      <c r="G12" s="37">
        <f t="shared" si="1"/>
        <v>200</v>
      </c>
      <c r="H12" s="38">
        <v>27200</v>
      </c>
      <c r="I12" s="19">
        <f t="shared" si="0"/>
        <v>200</v>
      </c>
    </row>
    <row r="13" spans="1:9" x14ac:dyDescent="0.25">
      <c r="C13" t="s">
        <v>138</v>
      </c>
      <c r="D13" t="s">
        <v>458</v>
      </c>
      <c r="E13" s="2" t="s">
        <v>305</v>
      </c>
      <c r="F13" s="36">
        <v>1</v>
      </c>
      <c r="G13" s="37">
        <f t="shared" si="1"/>
        <v>2900</v>
      </c>
      <c r="H13" s="38">
        <v>2900</v>
      </c>
      <c r="I13" s="19">
        <f t="shared" si="0"/>
        <v>2900</v>
      </c>
    </row>
    <row r="14" spans="1:9" x14ac:dyDescent="0.25">
      <c r="C14" t="s">
        <v>9</v>
      </c>
      <c r="D14" t="s">
        <v>459</v>
      </c>
      <c r="E14" s="2" t="s">
        <v>302</v>
      </c>
      <c r="F14" s="36">
        <v>80</v>
      </c>
      <c r="G14" s="37">
        <f t="shared" si="1"/>
        <v>30</v>
      </c>
      <c r="H14" s="38">
        <v>2400</v>
      </c>
      <c r="I14" s="19">
        <f t="shared" si="0"/>
        <v>30</v>
      </c>
    </row>
    <row r="15" spans="1:9" x14ac:dyDescent="0.25">
      <c r="C15" t="s">
        <v>322</v>
      </c>
      <c r="D15" t="s">
        <v>460</v>
      </c>
      <c r="E15" s="2" t="s">
        <v>327</v>
      </c>
      <c r="F15" s="36">
        <v>300</v>
      </c>
      <c r="G15" s="37">
        <f t="shared" si="1"/>
        <v>18</v>
      </c>
      <c r="H15" s="38">
        <v>5400</v>
      </c>
      <c r="I15" s="19">
        <f t="shared" si="0"/>
        <v>18</v>
      </c>
    </row>
    <row r="16" spans="1:9" x14ac:dyDescent="0.25">
      <c r="C16" t="s">
        <v>445</v>
      </c>
      <c r="D16" t="s">
        <v>461</v>
      </c>
      <c r="E16" s="2" t="s">
        <v>306</v>
      </c>
      <c r="F16" s="36">
        <v>62</v>
      </c>
      <c r="G16" s="37">
        <f t="shared" si="1"/>
        <v>245</v>
      </c>
      <c r="H16" s="38">
        <v>15190</v>
      </c>
      <c r="I16" s="19">
        <f t="shared" si="0"/>
        <v>245</v>
      </c>
    </row>
    <row r="17" spans="3:9" x14ac:dyDescent="0.25">
      <c r="C17" t="s">
        <v>97</v>
      </c>
      <c r="D17" t="s">
        <v>462</v>
      </c>
      <c r="E17" s="2" t="s">
        <v>304</v>
      </c>
      <c r="F17" s="36">
        <v>100</v>
      </c>
      <c r="G17" s="37">
        <f t="shared" si="1"/>
        <v>7</v>
      </c>
      <c r="H17" s="38">
        <v>700</v>
      </c>
      <c r="I17" s="19">
        <f t="shared" si="0"/>
        <v>7</v>
      </c>
    </row>
    <row r="18" spans="3:9" x14ac:dyDescent="0.25">
      <c r="C18" t="s">
        <v>99</v>
      </c>
      <c r="D18" t="s">
        <v>463</v>
      </c>
      <c r="E18" s="2" t="s">
        <v>305</v>
      </c>
      <c r="F18" s="36">
        <v>5</v>
      </c>
      <c r="G18" s="37">
        <f t="shared" si="1"/>
        <v>725</v>
      </c>
      <c r="H18" s="38">
        <v>3625</v>
      </c>
      <c r="I18" s="21">
        <f t="shared" si="0"/>
        <v>725</v>
      </c>
    </row>
    <row r="19" spans="3:9" x14ac:dyDescent="0.25">
      <c r="C19" t="s">
        <v>101</v>
      </c>
      <c r="D19" t="s">
        <v>386</v>
      </c>
      <c r="E19" s="2" t="s">
        <v>305</v>
      </c>
      <c r="F19" s="36">
        <v>1</v>
      </c>
      <c r="G19" s="37">
        <f t="shared" si="1"/>
        <v>4600</v>
      </c>
      <c r="H19" s="38">
        <v>4600</v>
      </c>
      <c r="I19" s="21">
        <f t="shared" si="0"/>
        <v>4600</v>
      </c>
    </row>
    <row r="20" spans="3:9" x14ac:dyDescent="0.25">
      <c r="C20" t="s">
        <v>107</v>
      </c>
      <c r="D20" t="s">
        <v>464</v>
      </c>
      <c r="E20" s="2" t="s">
        <v>306</v>
      </c>
      <c r="F20" s="36">
        <v>14</v>
      </c>
      <c r="G20" s="37">
        <f t="shared" si="1"/>
        <v>85</v>
      </c>
      <c r="H20" s="38">
        <v>1190</v>
      </c>
      <c r="I20" s="21">
        <f t="shared" si="0"/>
        <v>85</v>
      </c>
    </row>
    <row r="21" spans="3:9" x14ac:dyDescent="0.25">
      <c r="C21" t="s">
        <v>348</v>
      </c>
      <c r="D21" t="s">
        <v>48</v>
      </c>
      <c r="E21" s="2" t="s">
        <v>328</v>
      </c>
      <c r="F21" s="36">
        <v>2450</v>
      </c>
      <c r="G21" s="37">
        <f t="shared" si="1"/>
        <v>120</v>
      </c>
      <c r="H21" s="38">
        <v>294000</v>
      </c>
      <c r="I21" s="21">
        <f t="shared" si="0"/>
        <v>120</v>
      </c>
    </row>
    <row r="22" spans="3:9" x14ac:dyDescent="0.25">
      <c r="C22" t="s">
        <v>117</v>
      </c>
      <c r="D22" t="s">
        <v>118</v>
      </c>
      <c r="E22" s="2" t="s">
        <v>326</v>
      </c>
      <c r="F22" s="36">
        <v>2000</v>
      </c>
      <c r="G22" s="37">
        <f t="shared" si="1"/>
        <v>4</v>
      </c>
      <c r="H22" s="38">
        <v>8000</v>
      </c>
      <c r="I22" s="21">
        <f t="shared" si="0"/>
        <v>4</v>
      </c>
    </row>
    <row r="23" spans="3:9" x14ac:dyDescent="0.25">
      <c r="C23" t="s">
        <v>446</v>
      </c>
      <c r="D23" t="s">
        <v>465</v>
      </c>
      <c r="E23" s="2" t="s">
        <v>304</v>
      </c>
      <c r="F23" s="36">
        <v>2400</v>
      </c>
      <c r="G23" s="37">
        <f t="shared" si="1"/>
        <v>2</v>
      </c>
      <c r="H23" s="38">
        <v>4800</v>
      </c>
      <c r="I23" s="21">
        <f t="shared" si="0"/>
        <v>2</v>
      </c>
    </row>
    <row r="24" spans="3:9" x14ac:dyDescent="0.25">
      <c r="C24" t="s">
        <v>447</v>
      </c>
      <c r="D24" t="s">
        <v>466</v>
      </c>
      <c r="E24" s="2" t="s">
        <v>304</v>
      </c>
      <c r="F24" s="36">
        <v>1600</v>
      </c>
      <c r="G24" s="37">
        <f t="shared" si="1"/>
        <v>5</v>
      </c>
      <c r="H24" s="38">
        <v>8000</v>
      </c>
      <c r="I24" s="21">
        <f t="shared" si="0"/>
        <v>5</v>
      </c>
    </row>
    <row r="25" spans="3:9" x14ac:dyDescent="0.25">
      <c r="C25" t="s">
        <v>448</v>
      </c>
      <c r="D25" t="s">
        <v>467</v>
      </c>
      <c r="E25" s="2" t="s">
        <v>302</v>
      </c>
      <c r="F25" s="36">
        <v>8000</v>
      </c>
      <c r="G25" s="37">
        <f t="shared" si="1"/>
        <v>13</v>
      </c>
      <c r="H25" s="38">
        <v>104000</v>
      </c>
      <c r="I25" s="21">
        <f t="shared" si="0"/>
        <v>13</v>
      </c>
    </row>
    <row r="26" spans="3:9" x14ac:dyDescent="0.25">
      <c r="C26" t="s">
        <v>449</v>
      </c>
      <c r="D26" t="s">
        <v>468</v>
      </c>
      <c r="E26" s="2" t="s">
        <v>327</v>
      </c>
      <c r="F26" s="36">
        <v>1300</v>
      </c>
      <c r="G26" s="37">
        <f t="shared" si="1"/>
        <v>4</v>
      </c>
      <c r="H26" s="38">
        <v>5200</v>
      </c>
      <c r="I26" s="21">
        <f t="shared" si="0"/>
        <v>4</v>
      </c>
    </row>
    <row r="27" spans="3:9" x14ac:dyDescent="0.25">
      <c r="C27" t="s">
        <v>450</v>
      </c>
      <c r="D27" t="s">
        <v>469</v>
      </c>
      <c r="E27" s="2" t="s">
        <v>405</v>
      </c>
      <c r="F27" s="36">
        <v>80</v>
      </c>
      <c r="G27" s="37">
        <f t="shared" si="1"/>
        <v>1.5</v>
      </c>
      <c r="H27" s="38">
        <v>120</v>
      </c>
      <c r="I27" s="21">
        <f t="shared" si="0"/>
        <v>1.5</v>
      </c>
    </row>
    <row r="28" spans="3:9" x14ac:dyDescent="0.25">
      <c r="C28" t="s">
        <v>451</v>
      </c>
      <c r="D28" t="s">
        <v>470</v>
      </c>
      <c r="E28" s="2" t="s">
        <v>302</v>
      </c>
      <c r="F28" s="36">
        <v>1150</v>
      </c>
      <c r="G28" s="37">
        <f t="shared" si="1"/>
        <v>20</v>
      </c>
      <c r="H28" s="38">
        <v>23000</v>
      </c>
      <c r="I28" s="21">
        <f t="shared" si="0"/>
        <v>20</v>
      </c>
    </row>
    <row r="29" spans="3:9" x14ac:dyDescent="0.25">
      <c r="C29" t="s">
        <v>448</v>
      </c>
      <c r="D29" t="s">
        <v>467</v>
      </c>
      <c r="E29" s="2" t="s">
        <v>302</v>
      </c>
      <c r="F29" s="36">
        <v>17595</v>
      </c>
      <c r="G29" s="37">
        <f t="shared" si="1"/>
        <v>8</v>
      </c>
      <c r="H29" s="38">
        <v>140760</v>
      </c>
      <c r="I29" s="21">
        <f t="shared" si="0"/>
        <v>8</v>
      </c>
    </row>
    <row r="30" spans="3:9" x14ac:dyDescent="0.25">
      <c r="C30" t="s">
        <v>322</v>
      </c>
      <c r="D30" t="s">
        <v>471</v>
      </c>
      <c r="E30" s="2" t="s">
        <v>327</v>
      </c>
      <c r="F30" s="36">
        <v>1000</v>
      </c>
      <c r="G30" s="37">
        <f t="shared" si="1"/>
        <v>6</v>
      </c>
      <c r="H30" s="38">
        <v>6000</v>
      </c>
      <c r="I30" s="21">
        <f t="shared" si="0"/>
        <v>6</v>
      </c>
    </row>
    <row r="31" spans="3:9" x14ac:dyDescent="0.25">
      <c r="C31" t="s">
        <v>449</v>
      </c>
      <c r="D31" t="s">
        <v>468</v>
      </c>
      <c r="E31" s="2" t="s">
        <v>327</v>
      </c>
      <c r="F31" s="36">
        <v>1100</v>
      </c>
      <c r="G31" s="37">
        <f t="shared" si="1"/>
        <v>4</v>
      </c>
      <c r="H31" s="38">
        <v>4400</v>
      </c>
      <c r="I31" s="21">
        <f t="shared" si="0"/>
        <v>4</v>
      </c>
    </row>
    <row r="32" spans="3:9" x14ac:dyDescent="0.25">
      <c r="C32" t="s">
        <v>450</v>
      </c>
      <c r="D32" t="s">
        <v>469</v>
      </c>
      <c r="E32" s="2" t="s">
        <v>405</v>
      </c>
      <c r="F32" s="36">
        <v>70</v>
      </c>
      <c r="G32" s="37">
        <f t="shared" si="1"/>
        <v>1.5</v>
      </c>
      <c r="H32" s="38">
        <v>105</v>
      </c>
      <c r="I32" s="21">
        <f t="shared" si="0"/>
        <v>1.5</v>
      </c>
    </row>
    <row r="33" spans="3:9" x14ac:dyDescent="0.25">
      <c r="C33" t="s">
        <v>444</v>
      </c>
      <c r="D33" t="s">
        <v>49</v>
      </c>
      <c r="E33" s="2" t="s">
        <v>302</v>
      </c>
      <c r="F33" s="36">
        <v>12000</v>
      </c>
      <c r="G33" s="37">
        <f t="shared" si="1"/>
        <v>3</v>
      </c>
      <c r="H33" s="38">
        <v>36000</v>
      </c>
      <c r="I33" s="21">
        <f t="shared" si="0"/>
        <v>3</v>
      </c>
    </row>
    <row r="34" spans="3:9" x14ac:dyDescent="0.25">
      <c r="C34" t="s">
        <v>348</v>
      </c>
      <c r="D34" t="s">
        <v>48</v>
      </c>
      <c r="E34" s="2" t="s">
        <v>328</v>
      </c>
      <c r="F34" s="36">
        <v>1450</v>
      </c>
      <c r="G34" s="37">
        <f t="shared" si="1"/>
        <v>120</v>
      </c>
      <c r="H34" s="38">
        <v>174000</v>
      </c>
      <c r="I34" s="21">
        <f t="shared" si="0"/>
        <v>120</v>
      </c>
    </row>
    <row r="35" spans="3:9" x14ac:dyDescent="0.25">
      <c r="C35" t="s">
        <v>117</v>
      </c>
      <c r="D35" t="s">
        <v>118</v>
      </c>
      <c r="E35" s="2" t="s">
        <v>326</v>
      </c>
      <c r="F35" s="36">
        <v>1200</v>
      </c>
      <c r="G35" s="37">
        <f t="shared" si="1"/>
        <v>4</v>
      </c>
      <c r="H35" s="38">
        <v>4800</v>
      </c>
      <c r="I35" s="21">
        <f t="shared" si="0"/>
        <v>4</v>
      </c>
    </row>
    <row r="36" spans="3:9" x14ac:dyDescent="0.25">
      <c r="C36" t="s">
        <v>449</v>
      </c>
      <c r="D36" t="s">
        <v>468</v>
      </c>
      <c r="E36" s="2" t="s">
        <v>472</v>
      </c>
      <c r="F36" s="36">
        <v>750</v>
      </c>
      <c r="G36" s="37">
        <f t="shared" si="1"/>
        <v>4</v>
      </c>
      <c r="H36" s="38">
        <v>3000</v>
      </c>
      <c r="I36" s="21">
        <f t="shared" si="0"/>
        <v>4</v>
      </c>
    </row>
    <row r="37" spans="3:9" x14ac:dyDescent="0.25">
      <c r="C37" s="31" t="s">
        <v>450</v>
      </c>
      <c r="D37" s="31" t="s">
        <v>469</v>
      </c>
      <c r="E37" s="32" t="s">
        <v>405</v>
      </c>
      <c r="F37" s="44">
        <v>50</v>
      </c>
      <c r="G37" s="33">
        <f t="shared" si="1"/>
        <v>1.5</v>
      </c>
      <c r="H37" s="39">
        <v>75</v>
      </c>
      <c r="I37" s="58">
        <f t="shared" si="0"/>
        <v>1.5</v>
      </c>
    </row>
    <row r="38" spans="3:9" x14ac:dyDescent="0.25">
      <c r="F38" s="29" t="s">
        <v>668</v>
      </c>
      <c r="G38" s="29"/>
      <c r="H38" s="43">
        <f>SUM(H4:H37)</f>
        <v>1145777</v>
      </c>
    </row>
  </sheetData>
  <mergeCells count="1">
    <mergeCell ref="G2:H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RowHeight="15" x14ac:dyDescent="0.25"/>
  <cols>
    <col min="1" max="1" width="14.85546875" bestFit="1" customWidth="1"/>
    <col min="2" max="3" width="10.7109375" bestFit="1" customWidth="1"/>
    <col min="4" max="4" width="51.7109375" bestFit="1" customWidth="1"/>
    <col min="5" max="5" width="4.7109375" style="2" bestFit="1" customWidth="1"/>
    <col min="6" max="6" width="8.7109375" style="2" customWidth="1"/>
    <col min="7" max="7" width="11.5703125" style="18" bestFit="1" customWidth="1"/>
    <col min="8" max="8" width="14.5703125" bestFit="1" customWidth="1"/>
    <col min="9" max="9" width="17" style="5" bestFit="1" customWidth="1"/>
  </cols>
  <sheetData>
    <row r="1" spans="1:9" x14ac:dyDescent="0.25">
      <c r="A1" s="28" t="s">
        <v>647</v>
      </c>
      <c r="B1" s="28" t="s">
        <v>648</v>
      </c>
      <c r="C1" t="s">
        <v>2</v>
      </c>
      <c r="D1" t="s">
        <v>474</v>
      </c>
    </row>
    <row r="2" spans="1:9" x14ac:dyDescent="0.25">
      <c r="A2" s="29" t="s">
        <v>667</v>
      </c>
      <c r="B2" s="29" t="s">
        <v>658</v>
      </c>
      <c r="C2" t="s">
        <v>0</v>
      </c>
      <c r="D2" t="s">
        <v>30</v>
      </c>
      <c r="E2" s="2" t="s">
        <v>300</v>
      </c>
      <c r="F2" s="2" t="s">
        <v>1</v>
      </c>
      <c r="G2" s="68" t="s">
        <v>637</v>
      </c>
      <c r="H2" s="69"/>
      <c r="I2" s="5" t="s">
        <v>15</v>
      </c>
    </row>
    <row r="3" spans="1:9" x14ac:dyDescent="0.25">
      <c r="E3" s="18"/>
      <c r="F3" s="18"/>
      <c r="G3" s="7" t="s">
        <v>628</v>
      </c>
      <c r="H3" s="45" t="s">
        <v>629</v>
      </c>
    </row>
    <row r="4" spans="1:9" x14ac:dyDescent="0.25">
      <c r="C4" t="s">
        <v>320</v>
      </c>
      <c r="D4" t="s">
        <v>308</v>
      </c>
      <c r="E4" s="2" t="s">
        <v>301</v>
      </c>
      <c r="F4" s="36">
        <v>1</v>
      </c>
      <c r="G4" s="37">
        <f>H4/F4</f>
        <v>15000</v>
      </c>
      <c r="H4" s="38">
        <v>15000</v>
      </c>
      <c r="I4" s="19">
        <f t="shared" ref="I4:I17" si="0">((AVERAGE(H4:H4))/F4)</f>
        <v>15000</v>
      </c>
    </row>
    <row r="5" spans="1:9" x14ac:dyDescent="0.25">
      <c r="C5" t="s">
        <v>475</v>
      </c>
      <c r="D5" t="s">
        <v>481</v>
      </c>
      <c r="E5" s="2" t="s">
        <v>301</v>
      </c>
      <c r="F5" s="36">
        <v>1</v>
      </c>
      <c r="G5" s="37">
        <f t="shared" ref="G5:G17" si="1">H5/F5</f>
        <v>15000</v>
      </c>
      <c r="H5" s="38">
        <v>15000</v>
      </c>
      <c r="I5" s="19">
        <f t="shared" si="0"/>
        <v>15000</v>
      </c>
    </row>
    <row r="6" spans="1:9" x14ac:dyDescent="0.25">
      <c r="C6" t="s">
        <v>476</v>
      </c>
      <c r="D6" t="s">
        <v>482</v>
      </c>
      <c r="E6" s="2" t="s">
        <v>301</v>
      </c>
      <c r="F6" s="36">
        <v>1</v>
      </c>
      <c r="G6" s="37">
        <f t="shared" si="1"/>
        <v>3000</v>
      </c>
      <c r="H6" s="38">
        <v>3000</v>
      </c>
      <c r="I6" s="19">
        <f t="shared" si="0"/>
        <v>3000</v>
      </c>
    </row>
    <row r="7" spans="1:9" x14ac:dyDescent="0.25">
      <c r="C7" t="s">
        <v>477</v>
      </c>
      <c r="D7" t="s">
        <v>483</v>
      </c>
      <c r="E7" s="2" t="s">
        <v>301</v>
      </c>
      <c r="F7" s="36">
        <v>1</v>
      </c>
      <c r="G7" s="37">
        <f t="shared" si="1"/>
        <v>500</v>
      </c>
      <c r="H7" s="38">
        <v>500</v>
      </c>
      <c r="I7" s="19">
        <f t="shared" si="0"/>
        <v>500</v>
      </c>
    </row>
    <row r="8" spans="1:9" x14ac:dyDescent="0.25">
      <c r="C8" t="s">
        <v>321</v>
      </c>
      <c r="D8" t="s">
        <v>452</v>
      </c>
      <c r="E8" s="2" t="s">
        <v>301</v>
      </c>
      <c r="F8" s="36">
        <v>1</v>
      </c>
      <c r="G8" s="37">
        <f t="shared" si="1"/>
        <v>2500</v>
      </c>
      <c r="H8" s="38">
        <v>2500</v>
      </c>
      <c r="I8" s="19">
        <f t="shared" si="0"/>
        <v>2500</v>
      </c>
    </row>
    <row r="9" spans="1:9" x14ac:dyDescent="0.25">
      <c r="C9" t="s">
        <v>478</v>
      </c>
      <c r="D9" t="s">
        <v>491</v>
      </c>
      <c r="E9" s="2" t="s">
        <v>305</v>
      </c>
      <c r="F9" s="36">
        <v>75</v>
      </c>
      <c r="G9" s="37">
        <f t="shared" si="1"/>
        <v>20</v>
      </c>
      <c r="H9" s="38">
        <v>1500</v>
      </c>
      <c r="I9" s="19">
        <f t="shared" si="0"/>
        <v>20</v>
      </c>
    </row>
    <row r="10" spans="1:9" x14ac:dyDescent="0.25">
      <c r="C10" t="s">
        <v>479</v>
      </c>
      <c r="D10" t="s">
        <v>490</v>
      </c>
      <c r="E10" s="2" t="s">
        <v>305</v>
      </c>
      <c r="F10" s="36">
        <v>0</v>
      </c>
      <c r="G10" s="37" t="s">
        <v>636</v>
      </c>
      <c r="H10" s="38">
        <v>0</v>
      </c>
      <c r="I10" s="19">
        <v>0</v>
      </c>
    </row>
    <row r="11" spans="1:9" x14ac:dyDescent="0.25">
      <c r="C11" t="s">
        <v>480</v>
      </c>
      <c r="D11" t="s">
        <v>484</v>
      </c>
      <c r="E11" s="2" t="s">
        <v>304</v>
      </c>
      <c r="F11" s="36">
        <v>41500</v>
      </c>
      <c r="G11" s="37">
        <f t="shared" si="1"/>
        <v>1.2</v>
      </c>
      <c r="H11" s="38">
        <v>49800</v>
      </c>
      <c r="I11" s="19">
        <f t="shared" si="0"/>
        <v>1.2</v>
      </c>
    </row>
    <row r="12" spans="1:9" x14ac:dyDescent="0.25">
      <c r="C12" t="s">
        <v>9</v>
      </c>
      <c r="D12" t="s">
        <v>485</v>
      </c>
      <c r="E12" s="2" t="s">
        <v>302</v>
      </c>
      <c r="F12" s="36">
        <v>1400</v>
      </c>
      <c r="G12" s="37">
        <f t="shared" si="1"/>
        <v>8.4</v>
      </c>
      <c r="H12" s="38">
        <v>11760</v>
      </c>
      <c r="I12" s="19">
        <f t="shared" si="0"/>
        <v>8.4</v>
      </c>
    </row>
    <row r="13" spans="1:9" x14ac:dyDescent="0.25">
      <c r="C13" t="s">
        <v>322</v>
      </c>
      <c r="D13" t="s">
        <v>486</v>
      </c>
      <c r="E13" s="2" t="s">
        <v>301</v>
      </c>
      <c r="F13" s="36">
        <v>1</v>
      </c>
      <c r="G13" s="37">
        <f t="shared" si="1"/>
        <v>13617</v>
      </c>
      <c r="H13" s="38">
        <v>13617</v>
      </c>
      <c r="I13" s="19">
        <f t="shared" si="0"/>
        <v>13617</v>
      </c>
    </row>
    <row r="14" spans="1:9" x14ac:dyDescent="0.25">
      <c r="C14" t="s">
        <v>348</v>
      </c>
      <c r="D14" t="s">
        <v>487</v>
      </c>
      <c r="E14" s="2" t="s">
        <v>302</v>
      </c>
      <c r="F14" s="36">
        <v>1400</v>
      </c>
      <c r="G14" s="37">
        <f t="shared" si="1"/>
        <v>37.200000000000003</v>
      </c>
      <c r="H14" s="38">
        <v>52080</v>
      </c>
      <c r="I14" s="19">
        <f t="shared" si="0"/>
        <v>37.200000000000003</v>
      </c>
    </row>
    <row r="15" spans="1:9" x14ac:dyDescent="0.25">
      <c r="C15" t="s">
        <v>117</v>
      </c>
      <c r="D15" t="s">
        <v>118</v>
      </c>
      <c r="E15" s="2" t="s">
        <v>326</v>
      </c>
      <c r="F15" s="36">
        <v>162</v>
      </c>
      <c r="G15" s="37">
        <f t="shared" si="1"/>
        <v>24</v>
      </c>
      <c r="H15" s="38">
        <v>3888</v>
      </c>
      <c r="I15" s="19">
        <f t="shared" si="0"/>
        <v>24</v>
      </c>
    </row>
    <row r="16" spans="1:9" x14ac:dyDescent="0.25">
      <c r="C16" t="s">
        <v>10</v>
      </c>
      <c r="D16" t="s">
        <v>488</v>
      </c>
      <c r="E16" s="2" t="s">
        <v>301</v>
      </c>
      <c r="F16" s="36">
        <v>1</v>
      </c>
      <c r="G16" s="37">
        <f t="shared" si="1"/>
        <v>10020</v>
      </c>
      <c r="H16" s="38">
        <v>10020</v>
      </c>
      <c r="I16" s="19">
        <f t="shared" si="0"/>
        <v>10020</v>
      </c>
    </row>
    <row r="17" spans="3:9" x14ac:dyDescent="0.25">
      <c r="C17" s="31" t="s">
        <v>451</v>
      </c>
      <c r="D17" s="31" t="s">
        <v>489</v>
      </c>
      <c r="E17" s="32" t="s">
        <v>302</v>
      </c>
      <c r="F17" s="44">
        <v>55600</v>
      </c>
      <c r="G17" s="33">
        <f t="shared" si="1"/>
        <v>3.75</v>
      </c>
      <c r="H17" s="39">
        <v>208500</v>
      </c>
      <c r="I17" s="35">
        <f t="shared" si="0"/>
        <v>3.75</v>
      </c>
    </row>
    <row r="18" spans="3:9" x14ac:dyDescent="0.25">
      <c r="F18" s="29" t="s">
        <v>668</v>
      </c>
      <c r="G18" s="51"/>
      <c r="H18" s="52">
        <f>SUM(H4:H17)</f>
        <v>387165</v>
      </c>
      <c r="I18" s="21"/>
    </row>
    <row r="19" spans="3:9" x14ac:dyDescent="0.25">
      <c r="H19" s="1"/>
      <c r="I19" s="21"/>
    </row>
    <row r="20" spans="3:9" x14ac:dyDescent="0.25">
      <c r="H20" s="1"/>
      <c r="I20" s="21"/>
    </row>
    <row r="21" spans="3:9" x14ac:dyDescent="0.25">
      <c r="H21" s="1"/>
      <c r="I21" s="21"/>
    </row>
    <row r="22" spans="3:9" x14ac:dyDescent="0.25">
      <c r="H22" s="1"/>
      <c r="I22" s="21"/>
    </row>
    <row r="23" spans="3:9" x14ac:dyDescent="0.25">
      <c r="H23" s="1"/>
      <c r="I23" s="21"/>
    </row>
    <row r="24" spans="3:9" x14ac:dyDescent="0.25">
      <c r="H24" s="1"/>
      <c r="I24" s="21"/>
    </row>
    <row r="25" spans="3:9" x14ac:dyDescent="0.25">
      <c r="H25" s="1"/>
      <c r="I25" s="21"/>
    </row>
    <row r="26" spans="3:9" x14ac:dyDescent="0.25">
      <c r="H26" s="1"/>
      <c r="I26" s="21"/>
    </row>
    <row r="27" spans="3:9" x14ac:dyDescent="0.25">
      <c r="H27" s="1"/>
      <c r="I27" s="21"/>
    </row>
    <row r="28" spans="3:9" x14ac:dyDescent="0.25">
      <c r="H28" s="1"/>
      <c r="I28" s="21"/>
    </row>
    <row r="29" spans="3:9" x14ac:dyDescent="0.25">
      <c r="H29" s="1"/>
      <c r="I29" s="21"/>
    </row>
    <row r="30" spans="3:9" x14ac:dyDescent="0.25">
      <c r="H30" s="1"/>
      <c r="I30" s="21"/>
    </row>
    <row r="31" spans="3:9" x14ac:dyDescent="0.25">
      <c r="H31" s="1"/>
      <c r="I31" s="21"/>
    </row>
    <row r="32" spans="3:9" x14ac:dyDescent="0.25">
      <c r="H32" s="1"/>
      <c r="I32" s="21"/>
    </row>
    <row r="33" spans="8:9" x14ac:dyDescent="0.25">
      <c r="H33" s="1"/>
      <c r="I33" s="21"/>
    </row>
    <row r="34" spans="8:9" x14ac:dyDescent="0.25">
      <c r="H34" s="1"/>
      <c r="I34" s="21"/>
    </row>
    <row r="35" spans="8:9" x14ac:dyDescent="0.25">
      <c r="H35" s="1"/>
      <c r="I35" s="21"/>
    </row>
    <row r="36" spans="8:9" x14ac:dyDescent="0.25">
      <c r="H36" s="1"/>
      <c r="I36" s="21"/>
    </row>
    <row r="37" spans="8:9" x14ac:dyDescent="0.25">
      <c r="H37" s="1"/>
      <c r="I37" s="21"/>
    </row>
  </sheetData>
  <mergeCells count="1">
    <mergeCell ref="G2:H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5" x14ac:dyDescent="0.25"/>
  <cols>
    <col min="1" max="1" width="14.85546875" bestFit="1" customWidth="1"/>
    <col min="2" max="3" width="10.7109375" bestFit="1" customWidth="1"/>
    <col min="4" max="4" width="43.140625" customWidth="1"/>
    <col min="5" max="5" width="4.7109375" bestFit="1" customWidth="1"/>
    <col min="6" max="6" width="8.7109375" bestFit="1" customWidth="1"/>
    <col min="7" max="7" width="10.5703125" bestFit="1" customWidth="1"/>
    <col min="8" max="8" width="14.5703125" bestFit="1" customWidth="1"/>
    <col min="9" max="9" width="16.85546875" style="5" bestFit="1" customWidth="1"/>
  </cols>
  <sheetData>
    <row r="1" spans="1:9" x14ac:dyDescent="0.25">
      <c r="A1" s="28" t="s">
        <v>647</v>
      </c>
      <c r="B1" s="28" t="s">
        <v>648</v>
      </c>
      <c r="C1" t="s">
        <v>2</v>
      </c>
      <c r="D1" t="s">
        <v>492</v>
      </c>
      <c r="E1" s="2"/>
      <c r="F1" s="2"/>
      <c r="G1" s="18"/>
    </row>
    <row r="2" spans="1:9" x14ac:dyDescent="0.25">
      <c r="A2" s="29" t="s">
        <v>660</v>
      </c>
      <c r="B2" s="29" t="s">
        <v>659</v>
      </c>
      <c r="E2" s="18"/>
      <c r="F2" s="18"/>
      <c r="G2" s="18"/>
    </row>
    <row r="3" spans="1:9" x14ac:dyDescent="0.25">
      <c r="C3" t="s">
        <v>0</v>
      </c>
      <c r="D3" t="s">
        <v>30</v>
      </c>
      <c r="E3" s="2" t="s">
        <v>300</v>
      </c>
      <c r="F3" s="2" t="s">
        <v>1</v>
      </c>
      <c r="G3" s="68" t="s">
        <v>646</v>
      </c>
      <c r="H3" s="69"/>
      <c r="I3" s="5" t="s">
        <v>15</v>
      </c>
    </row>
    <row r="4" spans="1:9" x14ac:dyDescent="0.25">
      <c r="E4" s="18"/>
      <c r="F4" s="18"/>
      <c r="G4" s="7" t="s">
        <v>628</v>
      </c>
      <c r="H4" s="45" t="s">
        <v>629</v>
      </c>
    </row>
    <row r="5" spans="1:9" x14ac:dyDescent="0.25">
      <c r="C5" t="s">
        <v>493</v>
      </c>
      <c r="D5" t="s">
        <v>31</v>
      </c>
      <c r="E5" s="2" t="s">
        <v>301</v>
      </c>
      <c r="F5" s="36">
        <v>1</v>
      </c>
      <c r="G5" s="37">
        <f>H5/F5</f>
        <v>998.69</v>
      </c>
      <c r="H5" s="38">
        <v>998.69</v>
      </c>
      <c r="I5" s="19">
        <f t="shared" ref="I5:I14" si="0">((AVERAGE(H5:H5))/F5)</f>
        <v>998.69</v>
      </c>
    </row>
    <row r="6" spans="1:9" x14ac:dyDescent="0.25">
      <c r="C6" t="s">
        <v>494</v>
      </c>
      <c r="D6" t="s">
        <v>501</v>
      </c>
      <c r="E6" s="2" t="s">
        <v>304</v>
      </c>
      <c r="F6" s="36">
        <v>440</v>
      </c>
      <c r="G6" s="37">
        <f t="shared" ref="G6:G14" si="1">H6/F6</f>
        <v>1.2300000000000002</v>
      </c>
      <c r="H6" s="38">
        <v>541.20000000000005</v>
      </c>
      <c r="I6" s="19">
        <f t="shared" si="0"/>
        <v>1.2300000000000002</v>
      </c>
    </row>
    <row r="7" spans="1:9" x14ac:dyDescent="0.25">
      <c r="C7" t="s">
        <v>495</v>
      </c>
      <c r="D7" t="s">
        <v>502</v>
      </c>
      <c r="E7" s="2" t="s">
        <v>304</v>
      </c>
      <c r="F7" s="36">
        <v>880</v>
      </c>
      <c r="G7" s="37">
        <f t="shared" si="1"/>
        <v>2.75</v>
      </c>
      <c r="H7" s="38">
        <v>2420</v>
      </c>
      <c r="I7" s="19">
        <f t="shared" si="0"/>
        <v>2.75</v>
      </c>
    </row>
    <row r="8" spans="1:9" x14ac:dyDescent="0.25">
      <c r="C8" t="s">
        <v>496</v>
      </c>
      <c r="D8" t="s">
        <v>503</v>
      </c>
      <c r="E8" s="2" t="s">
        <v>304</v>
      </c>
      <c r="F8" s="36">
        <v>110</v>
      </c>
      <c r="G8" s="37">
        <f t="shared" si="1"/>
        <v>1.91</v>
      </c>
      <c r="H8" s="38">
        <v>210.1</v>
      </c>
      <c r="I8" s="19">
        <f t="shared" si="0"/>
        <v>1.91</v>
      </c>
    </row>
    <row r="9" spans="1:9" x14ac:dyDescent="0.25">
      <c r="C9" t="s">
        <v>497</v>
      </c>
      <c r="D9" t="s">
        <v>504</v>
      </c>
      <c r="E9" s="2" t="s">
        <v>305</v>
      </c>
      <c r="F9" s="36">
        <v>8</v>
      </c>
      <c r="G9" s="37">
        <f t="shared" si="1"/>
        <v>71.25</v>
      </c>
      <c r="H9" s="38">
        <v>570</v>
      </c>
      <c r="I9" s="19">
        <f t="shared" si="0"/>
        <v>71.25</v>
      </c>
    </row>
    <row r="10" spans="1:9" x14ac:dyDescent="0.25">
      <c r="C10" t="s">
        <v>498</v>
      </c>
      <c r="D10" t="s">
        <v>505</v>
      </c>
      <c r="E10" s="2" t="s">
        <v>305</v>
      </c>
      <c r="F10" s="36">
        <v>18</v>
      </c>
      <c r="G10" s="37">
        <f t="shared" si="1"/>
        <v>71.25</v>
      </c>
      <c r="H10" s="38">
        <v>1282.5</v>
      </c>
      <c r="I10" s="19">
        <f t="shared" si="0"/>
        <v>71.25</v>
      </c>
    </row>
    <row r="11" spans="1:9" x14ac:dyDescent="0.25">
      <c r="C11" t="s">
        <v>499</v>
      </c>
      <c r="D11" t="s">
        <v>506</v>
      </c>
      <c r="E11" s="2" t="s">
        <v>304</v>
      </c>
      <c r="F11" s="36">
        <v>200</v>
      </c>
      <c r="G11" s="37">
        <f t="shared" si="1"/>
        <v>6.83</v>
      </c>
      <c r="H11" s="38">
        <v>1366</v>
      </c>
      <c r="I11" s="19">
        <f t="shared" si="0"/>
        <v>6.83</v>
      </c>
    </row>
    <row r="12" spans="1:9" x14ac:dyDescent="0.25">
      <c r="C12" t="s">
        <v>58</v>
      </c>
      <c r="D12" t="s">
        <v>507</v>
      </c>
      <c r="E12" s="2" t="s">
        <v>304</v>
      </c>
      <c r="F12" s="36">
        <v>360</v>
      </c>
      <c r="G12" s="37">
        <f t="shared" si="1"/>
        <v>11.31</v>
      </c>
      <c r="H12" s="38">
        <v>4071.6</v>
      </c>
      <c r="I12" s="19">
        <f t="shared" si="0"/>
        <v>11.31</v>
      </c>
    </row>
    <row r="13" spans="1:9" x14ac:dyDescent="0.25">
      <c r="C13" t="s">
        <v>165</v>
      </c>
      <c r="D13" t="s">
        <v>508</v>
      </c>
      <c r="E13" s="2" t="s">
        <v>304</v>
      </c>
      <c r="F13" s="36">
        <v>240</v>
      </c>
      <c r="G13" s="37">
        <f t="shared" si="1"/>
        <v>21.25</v>
      </c>
      <c r="H13" s="38">
        <v>5100</v>
      </c>
      <c r="I13" s="19">
        <f t="shared" si="0"/>
        <v>21.25</v>
      </c>
    </row>
    <row r="14" spans="1:9" x14ac:dyDescent="0.25">
      <c r="C14" s="31" t="s">
        <v>500</v>
      </c>
      <c r="D14" s="31" t="s">
        <v>509</v>
      </c>
      <c r="E14" s="32" t="s">
        <v>305</v>
      </c>
      <c r="F14" s="44">
        <v>4</v>
      </c>
      <c r="G14" s="33">
        <f t="shared" si="1"/>
        <v>1135.5899999999999</v>
      </c>
      <c r="H14" s="39">
        <v>4542.3599999999997</v>
      </c>
      <c r="I14" s="35">
        <f t="shared" si="0"/>
        <v>1135.5899999999999</v>
      </c>
    </row>
    <row r="15" spans="1:9" x14ac:dyDescent="0.25">
      <c r="E15" s="2"/>
      <c r="F15" s="29" t="s">
        <v>668</v>
      </c>
      <c r="G15" s="51"/>
      <c r="H15" s="52">
        <f>SUM(H5:H14)</f>
        <v>21102.45</v>
      </c>
      <c r="I15" s="19"/>
    </row>
    <row r="16" spans="1:9" x14ac:dyDescent="0.25">
      <c r="E16" s="2"/>
      <c r="F16" s="2"/>
      <c r="G16" s="18"/>
      <c r="H16" s="1"/>
      <c r="I16" s="19"/>
    </row>
    <row r="17" spans="5:9" x14ac:dyDescent="0.25">
      <c r="E17" s="2"/>
      <c r="F17" s="2"/>
      <c r="G17" s="18"/>
      <c r="H17" s="1"/>
      <c r="I17" s="19"/>
    </row>
    <row r="18" spans="5:9" x14ac:dyDescent="0.25">
      <c r="E18" s="2"/>
      <c r="F18" s="2"/>
      <c r="G18" s="18"/>
      <c r="H18" s="1"/>
      <c r="I18" s="19"/>
    </row>
  </sheetData>
  <mergeCells count="1">
    <mergeCell ref="G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RowHeight="15" x14ac:dyDescent="0.25"/>
  <cols>
    <col min="1" max="1" width="14.85546875" bestFit="1" customWidth="1"/>
    <col min="2" max="3" width="10.7109375" bestFit="1" customWidth="1"/>
    <col min="4" max="4" width="43.140625" customWidth="1"/>
    <col min="5" max="5" width="5.85546875" bestFit="1" customWidth="1"/>
    <col min="6" max="6" width="8.7109375" bestFit="1" customWidth="1"/>
    <col min="7" max="7" width="10.5703125" bestFit="1" customWidth="1"/>
    <col min="8" max="8" width="14.5703125" bestFit="1" customWidth="1"/>
    <col min="9" max="9" width="16.85546875" style="5" bestFit="1" customWidth="1"/>
  </cols>
  <sheetData>
    <row r="1" spans="1:9" x14ac:dyDescent="0.25">
      <c r="A1" s="28" t="s">
        <v>647</v>
      </c>
      <c r="B1" s="28" t="s">
        <v>648</v>
      </c>
      <c r="C1" t="s">
        <v>2</v>
      </c>
      <c r="D1" t="s">
        <v>510</v>
      </c>
      <c r="E1" s="2"/>
      <c r="F1" s="2"/>
      <c r="G1" s="18"/>
    </row>
    <row r="2" spans="1:9" x14ac:dyDescent="0.25">
      <c r="A2" s="29" t="s">
        <v>660</v>
      </c>
      <c r="B2" s="29" t="s">
        <v>659</v>
      </c>
      <c r="C2" t="s">
        <v>0</v>
      </c>
      <c r="D2" t="s">
        <v>30</v>
      </c>
      <c r="E2" s="2" t="s">
        <v>300</v>
      </c>
      <c r="F2" s="2" t="s">
        <v>1</v>
      </c>
      <c r="G2" s="68" t="s">
        <v>645</v>
      </c>
      <c r="H2" s="69"/>
      <c r="I2" s="5" t="s">
        <v>15</v>
      </c>
    </row>
    <row r="3" spans="1:9" x14ac:dyDescent="0.25">
      <c r="E3" s="18"/>
      <c r="F3" s="18"/>
      <c r="G3" s="7" t="s">
        <v>628</v>
      </c>
      <c r="H3" s="36" t="s">
        <v>629</v>
      </c>
    </row>
    <row r="4" spans="1:9" x14ac:dyDescent="0.25">
      <c r="C4" t="s">
        <v>493</v>
      </c>
      <c r="D4" t="s">
        <v>31</v>
      </c>
      <c r="E4" s="2" t="s">
        <v>301</v>
      </c>
      <c r="F4" s="36">
        <v>1</v>
      </c>
      <c r="G4" s="37">
        <f>H4/F4</f>
        <v>6901.63</v>
      </c>
      <c r="H4" s="38">
        <v>6901.63</v>
      </c>
      <c r="I4" s="19">
        <f t="shared" ref="I4:I11" si="0">((AVERAGE(H4:H4))/F4)</f>
        <v>6901.63</v>
      </c>
    </row>
    <row r="5" spans="1:9" x14ac:dyDescent="0.25">
      <c r="C5" t="s">
        <v>511</v>
      </c>
      <c r="D5" t="s">
        <v>512</v>
      </c>
      <c r="E5" s="2" t="s">
        <v>301</v>
      </c>
      <c r="F5" s="36">
        <v>1</v>
      </c>
      <c r="G5" s="37">
        <f t="shared" ref="G5:G11" si="1">H5/F5</f>
        <v>4159.8999999999996</v>
      </c>
      <c r="H5" s="38">
        <v>4159.8999999999996</v>
      </c>
      <c r="I5" s="19">
        <f t="shared" si="0"/>
        <v>4159.8999999999996</v>
      </c>
    </row>
    <row r="6" spans="1:9" x14ac:dyDescent="0.25">
      <c r="C6" s="3">
        <v>2255</v>
      </c>
      <c r="D6" t="s">
        <v>513</v>
      </c>
      <c r="E6" s="2" t="s">
        <v>327</v>
      </c>
      <c r="F6" s="36">
        <v>900</v>
      </c>
      <c r="G6" s="37">
        <f t="shared" si="1"/>
        <v>18.22</v>
      </c>
      <c r="H6" s="38">
        <v>16398</v>
      </c>
      <c r="I6" s="19">
        <f t="shared" si="0"/>
        <v>18.22</v>
      </c>
    </row>
    <row r="7" spans="1:9" x14ac:dyDescent="0.25">
      <c r="C7" s="3">
        <v>709</v>
      </c>
      <c r="D7" t="s">
        <v>514</v>
      </c>
      <c r="E7" s="2" t="s">
        <v>303</v>
      </c>
      <c r="F7" s="36">
        <v>80</v>
      </c>
      <c r="G7" s="37">
        <f t="shared" si="1"/>
        <v>127.72</v>
      </c>
      <c r="H7" s="38">
        <v>10217.6</v>
      </c>
      <c r="I7" s="19">
        <f t="shared" si="0"/>
        <v>127.72</v>
      </c>
    </row>
    <row r="8" spans="1:9" x14ac:dyDescent="0.25">
      <c r="C8" t="s">
        <v>515</v>
      </c>
      <c r="D8" t="s">
        <v>516</v>
      </c>
      <c r="E8" s="2" t="s">
        <v>301</v>
      </c>
      <c r="F8" s="36">
        <v>1</v>
      </c>
      <c r="G8" s="37">
        <f t="shared" si="1"/>
        <v>3550.56</v>
      </c>
      <c r="H8" s="38">
        <v>3550.56</v>
      </c>
      <c r="I8" s="19">
        <f t="shared" si="0"/>
        <v>3550.56</v>
      </c>
    </row>
    <row r="9" spans="1:9" x14ac:dyDescent="0.25">
      <c r="C9" s="3">
        <v>313519.2</v>
      </c>
      <c r="D9" t="s">
        <v>517</v>
      </c>
      <c r="E9" s="2" t="s">
        <v>327</v>
      </c>
      <c r="F9" s="36">
        <v>500</v>
      </c>
      <c r="G9" s="37">
        <f t="shared" si="1"/>
        <v>24.59</v>
      </c>
      <c r="H9" s="38">
        <v>12295</v>
      </c>
      <c r="I9" s="19">
        <f t="shared" si="0"/>
        <v>24.59</v>
      </c>
    </row>
    <row r="10" spans="1:9" x14ac:dyDescent="0.25">
      <c r="C10" t="s">
        <v>12</v>
      </c>
      <c r="D10" t="s">
        <v>52</v>
      </c>
      <c r="E10" s="2" t="s">
        <v>302</v>
      </c>
      <c r="F10" s="36">
        <v>61</v>
      </c>
      <c r="G10" s="37">
        <f t="shared" si="1"/>
        <v>8.4</v>
      </c>
      <c r="H10" s="38">
        <v>512.4</v>
      </c>
      <c r="I10" s="19">
        <f t="shared" si="0"/>
        <v>8.4</v>
      </c>
    </row>
    <row r="11" spans="1:9" x14ac:dyDescent="0.25">
      <c r="C11" s="31" t="s">
        <v>515</v>
      </c>
      <c r="D11" s="31" t="s">
        <v>516</v>
      </c>
      <c r="E11" s="32" t="s">
        <v>301</v>
      </c>
      <c r="F11" s="44">
        <v>1</v>
      </c>
      <c r="G11" s="33">
        <f t="shared" si="1"/>
        <v>524.57000000000005</v>
      </c>
      <c r="H11" s="39">
        <v>524.57000000000005</v>
      </c>
      <c r="I11" s="35">
        <f t="shared" si="0"/>
        <v>524.57000000000005</v>
      </c>
    </row>
    <row r="12" spans="1:9" x14ac:dyDescent="0.25">
      <c r="E12" s="2"/>
      <c r="F12" s="29" t="s">
        <v>668</v>
      </c>
      <c r="G12" s="51"/>
      <c r="H12" s="52">
        <f>SUM(H4:H11)</f>
        <v>54559.659999999996</v>
      </c>
      <c r="I12" s="19"/>
    </row>
    <row r="13" spans="1:9" x14ac:dyDescent="0.25">
      <c r="E13" s="2"/>
      <c r="F13" s="2"/>
      <c r="G13" s="18"/>
      <c r="H13" s="1"/>
      <c r="I13" s="19"/>
    </row>
    <row r="14" spans="1:9" x14ac:dyDescent="0.25">
      <c r="E14" s="2"/>
      <c r="F14" s="2"/>
      <c r="G14" s="18"/>
      <c r="H14" s="1"/>
      <c r="I14" s="19"/>
    </row>
    <row r="15" spans="1:9" x14ac:dyDescent="0.25">
      <c r="E15" s="2"/>
      <c r="F15" s="2"/>
      <c r="G15" s="18"/>
      <c r="H15" s="1"/>
      <c r="I15" s="19"/>
    </row>
    <row r="16" spans="1:9" x14ac:dyDescent="0.25">
      <c r="E16" s="2"/>
      <c r="F16" s="2"/>
      <c r="G16" s="18"/>
      <c r="H16" s="1"/>
      <c r="I16" s="19"/>
    </row>
    <row r="17" spans="5:9" x14ac:dyDescent="0.25">
      <c r="E17" s="2"/>
      <c r="F17" s="2"/>
      <c r="G17" s="18"/>
      <c r="H17" s="1"/>
      <c r="I17" s="19"/>
    </row>
  </sheetData>
  <mergeCells count="1">
    <mergeCell ref="G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defaultRowHeight="15" x14ac:dyDescent="0.25"/>
  <cols>
    <col min="1" max="1" width="14.85546875" bestFit="1" customWidth="1"/>
    <col min="3" max="3" width="10.7109375" bestFit="1" customWidth="1"/>
    <col min="4" max="4" width="43.140625" customWidth="1"/>
    <col min="5" max="5" width="4.7109375" bestFit="1" customWidth="1"/>
    <col min="6" max="6" width="8.7109375" bestFit="1" customWidth="1"/>
    <col min="7" max="7" width="12.5703125" bestFit="1" customWidth="1"/>
    <col min="8" max="8" width="14.5703125" bestFit="1" customWidth="1"/>
    <col min="9" max="9" width="16.85546875" style="5" bestFit="1" customWidth="1"/>
  </cols>
  <sheetData>
    <row r="1" spans="1:9" x14ac:dyDescent="0.25">
      <c r="A1" s="28" t="s">
        <v>647</v>
      </c>
      <c r="B1" s="28" t="s">
        <v>648</v>
      </c>
      <c r="C1" t="s">
        <v>2</v>
      </c>
      <c r="D1" t="s">
        <v>518</v>
      </c>
      <c r="E1" s="2"/>
      <c r="F1" s="2"/>
      <c r="G1" s="18"/>
    </row>
    <row r="2" spans="1:9" x14ac:dyDescent="0.25">
      <c r="A2" s="29" t="s">
        <v>660</v>
      </c>
      <c r="B2" s="29" t="s">
        <v>661</v>
      </c>
      <c r="C2" t="s">
        <v>0</v>
      </c>
      <c r="D2" t="s">
        <v>30</v>
      </c>
      <c r="E2" s="2" t="s">
        <v>300</v>
      </c>
      <c r="F2" s="2" t="s">
        <v>1</v>
      </c>
      <c r="G2" s="68" t="s">
        <v>643</v>
      </c>
      <c r="H2" s="69"/>
      <c r="I2" s="5" t="s">
        <v>15</v>
      </c>
    </row>
    <row r="3" spans="1:9" x14ac:dyDescent="0.25">
      <c r="D3" s="5" t="s">
        <v>544</v>
      </c>
      <c r="E3" s="2"/>
      <c r="F3" s="2"/>
      <c r="G3" s="7" t="s">
        <v>628</v>
      </c>
      <c r="H3" s="45" t="s">
        <v>629</v>
      </c>
    </row>
    <row r="4" spans="1:9" ht="14.25" customHeight="1" x14ac:dyDescent="0.25">
      <c r="C4" t="s">
        <v>4</v>
      </c>
      <c r="D4" t="s">
        <v>44</v>
      </c>
      <c r="E4" s="2" t="s">
        <v>301</v>
      </c>
      <c r="F4" s="36">
        <v>1</v>
      </c>
      <c r="G4" s="37">
        <f>H4/$F4</f>
        <v>230000</v>
      </c>
      <c r="H4" s="38">
        <v>230000</v>
      </c>
      <c r="I4" s="19">
        <f t="shared" ref="I4:I24" si="0">((AVERAGE(H4:H4))/F4)</f>
        <v>230000</v>
      </c>
    </row>
    <row r="5" spans="1:9" x14ac:dyDescent="0.25">
      <c r="C5" t="s">
        <v>519</v>
      </c>
      <c r="D5" t="s">
        <v>529</v>
      </c>
      <c r="E5" s="2" t="s">
        <v>301</v>
      </c>
      <c r="F5" s="36">
        <v>1</v>
      </c>
      <c r="G5" s="37">
        <f t="shared" ref="G5:G45" si="1">H5/$F5</f>
        <v>29000</v>
      </c>
      <c r="H5" s="38">
        <v>29000</v>
      </c>
      <c r="I5" s="19">
        <f t="shared" si="0"/>
        <v>29000</v>
      </c>
    </row>
    <row r="6" spans="1:9" x14ac:dyDescent="0.25">
      <c r="C6" s="3" t="s">
        <v>520</v>
      </c>
      <c r="D6" t="s">
        <v>530</v>
      </c>
      <c r="E6" s="2" t="s">
        <v>302</v>
      </c>
      <c r="F6" s="36">
        <v>3105</v>
      </c>
      <c r="G6" s="37">
        <f t="shared" si="1"/>
        <v>4</v>
      </c>
      <c r="H6" s="38">
        <v>12420</v>
      </c>
      <c r="I6" s="19">
        <f t="shared" si="0"/>
        <v>4</v>
      </c>
    </row>
    <row r="7" spans="1:9" x14ac:dyDescent="0.25">
      <c r="C7" s="3" t="s">
        <v>521</v>
      </c>
      <c r="D7" t="s">
        <v>531</v>
      </c>
      <c r="E7" s="2" t="s">
        <v>302</v>
      </c>
      <c r="F7" s="36">
        <v>10985</v>
      </c>
      <c r="G7" s="37">
        <f t="shared" si="1"/>
        <v>8</v>
      </c>
      <c r="H7" s="38">
        <v>87880</v>
      </c>
      <c r="I7" s="19">
        <f t="shared" si="0"/>
        <v>8</v>
      </c>
    </row>
    <row r="8" spans="1:9" x14ac:dyDescent="0.25">
      <c r="C8" t="s">
        <v>522</v>
      </c>
      <c r="D8" t="s">
        <v>540</v>
      </c>
      <c r="E8" s="2" t="s">
        <v>302</v>
      </c>
      <c r="F8" s="36">
        <v>126</v>
      </c>
      <c r="G8" s="37">
        <f t="shared" si="1"/>
        <v>29</v>
      </c>
      <c r="H8" s="38">
        <v>3654</v>
      </c>
      <c r="I8" s="19">
        <f t="shared" si="0"/>
        <v>29</v>
      </c>
    </row>
    <row r="9" spans="1:9" x14ac:dyDescent="0.25">
      <c r="C9" s="3" t="s">
        <v>523</v>
      </c>
      <c r="D9" t="s">
        <v>532</v>
      </c>
      <c r="E9" s="2" t="s">
        <v>302</v>
      </c>
      <c r="F9" s="36">
        <v>10985</v>
      </c>
      <c r="G9" s="37">
        <f t="shared" si="1"/>
        <v>6</v>
      </c>
      <c r="H9" s="38">
        <v>65910</v>
      </c>
      <c r="I9" s="19">
        <f t="shared" si="0"/>
        <v>6</v>
      </c>
    </row>
    <row r="10" spans="1:9" x14ac:dyDescent="0.25">
      <c r="C10" t="s">
        <v>524</v>
      </c>
      <c r="D10" t="s">
        <v>112</v>
      </c>
      <c r="E10" s="2" t="s">
        <v>328</v>
      </c>
      <c r="F10" s="36">
        <v>500</v>
      </c>
      <c r="G10" s="37">
        <f t="shared" si="1"/>
        <v>180</v>
      </c>
      <c r="H10" s="38">
        <v>90000</v>
      </c>
      <c r="I10" s="19">
        <f t="shared" si="0"/>
        <v>180</v>
      </c>
    </row>
    <row r="11" spans="1:9" x14ac:dyDescent="0.25">
      <c r="C11" t="s">
        <v>6</v>
      </c>
      <c r="D11" t="s">
        <v>533</v>
      </c>
      <c r="E11" s="2" t="s">
        <v>305</v>
      </c>
      <c r="F11" s="36">
        <v>27</v>
      </c>
      <c r="G11" s="37">
        <f t="shared" si="1"/>
        <v>916.66666666666663</v>
      </c>
      <c r="H11" s="38">
        <v>24750</v>
      </c>
      <c r="I11" s="19">
        <f t="shared" si="0"/>
        <v>916.66666666666663</v>
      </c>
    </row>
    <row r="12" spans="1:9" x14ac:dyDescent="0.25">
      <c r="C12" t="s">
        <v>7</v>
      </c>
      <c r="D12" t="s">
        <v>534</v>
      </c>
      <c r="E12" s="2" t="s">
        <v>304</v>
      </c>
      <c r="F12" s="36">
        <v>2500</v>
      </c>
      <c r="G12" s="37">
        <f t="shared" si="1"/>
        <v>5.0999999999999996</v>
      </c>
      <c r="H12" s="38">
        <v>12750</v>
      </c>
      <c r="I12" s="19">
        <f t="shared" si="0"/>
        <v>5.0999999999999996</v>
      </c>
    </row>
    <row r="13" spans="1:9" x14ac:dyDescent="0.25">
      <c r="C13" t="s">
        <v>113</v>
      </c>
      <c r="D13" t="s">
        <v>535</v>
      </c>
      <c r="E13" s="2" t="s">
        <v>328</v>
      </c>
      <c r="F13" s="36">
        <v>2600</v>
      </c>
      <c r="G13" s="37">
        <f t="shared" si="1"/>
        <v>122</v>
      </c>
      <c r="H13" s="38">
        <v>317200</v>
      </c>
      <c r="I13" s="19">
        <f t="shared" si="0"/>
        <v>122</v>
      </c>
    </row>
    <row r="14" spans="1:9" x14ac:dyDescent="0.25">
      <c r="C14" t="s">
        <v>115</v>
      </c>
      <c r="D14" t="s">
        <v>116</v>
      </c>
      <c r="E14" s="2" t="s">
        <v>326</v>
      </c>
      <c r="F14" s="36">
        <v>2200</v>
      </c>
      <c r="G14" s="37">
        <f t="shared" si="1"/>
        <v>5.9</v>
      </c>
      <c r="H14" s="38">
        <v>12980</v>
      </c>
      <c r="I14" s="19">
        <f t="shared" si="0"/>
        <v>5.9</v>
      </c>
    </row>
    <row r="15" spans="1:9" x14ac:dyDescent="0.25">
      <c r="C15" t="s">
        <v>117</v>
      </c>
      <c r="D15" t="s">
        <v>118</v>
      </c>
      <c r="E15" s="2" t="s">
        <v>326</v>
      </c>
      <c r="F15" s="36">
        <v>1100</v>
      </c>
      <c r="G15" s="37">
        <f t="shared" si="1"/>
        <v>4.9000000000000004</v>
      </c>
      <c r="H15" s="38">
        <v>5390</v>
      </c>
      <c r="I15" s="19">
        <f t="shared" si="0"/>
        <v>4.9000000000000004</v>
      </c>
    </row>
    <row r="16" spans="1:9" x14ac:dyDescent="0.25">
      <c r="C16" t="s">
        <v>525</v>
      </c>
      <c r="D16" t="s">
        <v>536</v>
      </c>
      <c r="E16" s="2" t="s">
        <v>326</v>
      </c>
      <c r="F16" s="36">
        <v>7700</v>
      </c>
      <c r="G16" s="37">
        <f t="shared" si="1"/>
        <v>6.25</v>
      </c>
      <c r="H16" s="38">
        <v>48125</v>
      </c>
      <c r="I16" s="19">
        <f t="shared" si="0"/>
        <v>6.25</v>
      </c>
    </row>
    <row r="17" spans="3:9" x14ac:dyDescent="0.25">
      <c r="C17" t="s">
        <v>526</v>
      </c>
      <c r="D17" t="s">
        <v>537</v>
      </c>
      <c r="E17" s="2" t="s">
        <v>302</v>
      </c>
      <c r="F17" s="36">
        <v>10985</v>
      </c>
      <c r="G17" s="37">
        <f t="shared" si="1"/>
        <v>1.1399999999999999</v>
      </c>
      <c r="H17" s="38">
        <v>12522.9</v>
      </c>
      <c r="I17" s="19">
        <f t="shared" si="0"/>
        <v>1.1399999999999999</v>
      </c>
    </row>
    <row r="18" spans="3:9" x14ac:dyDescent="0.25">
      <c r="C18" t="s">
        <v>527</v>
      </c>
      <c r="D18" t="s">
        <v>538</v>
      </c>
      <c r="E18" s="2" t="s">
        <v>302</v>
      </c>
      <c r="F18" s="36">
        <v>10985</v>
      </c>
      <c r="G18" s="37">
        <f t="shared" si="1"/>
        <v>1.06</v>
      </c>
      <c r="H18" s="38">
        <v>11644.1</v>
      </c>
      <c r="I18" s="21">
        <f t="shared" si="0"/>
        <v>1.06</v>
      </c>
    </row>
    <row r="19" spans="3:9" x14ac:dyDescent="0.25">
      <c r="C19" t="s">
        <v>10</v>
      </c>
      <c r="D19" t="s">
        <v>539</v>
      </c>
      <c r="E19" s="2" t="s">
        <v>327</v>
      </c>
      <c r="F19" s="36">
        <v>1260</v>
      </c>
      <c r="G19" s="37">
        <f t="shared" si="1"/>
        <v>4</v>
      </c>
      <c r="H19" s="38">
        <v>5040</v>
      </c>
      <c r="I19" s="21">
        <f t="shared" si="0"/>
        <v>4</v>
      </c>
    </row>
    <row r="20" spans="3:9" x14ac:dyDescent="0.25">
      <c r="C20" t="s">
        <v>122</v>
      </c>
      <c r="D20" t="s">
        <v>373</v>
      </c>
      <c r="E20" s="2" t="s">
        <v>327</v>
      </c>
      <c r="F20" s="36">
        <v>70</v>
      </c>
      <c r="G20" s="37">
        <f t="shared" si="1"/>
        <v>3</v>
      </c>
      <c r="H20" s="38">
        <v>210</v>
      </c>
      <c r="I20" s="21">
        <f t="shared" si="0"/>
        <v>3</v>
      </c>
    </row>
    <row r="21" spans="3:9" x14ac:dyDescent="0.25">
      <c r="C21" t="s">
        <v>11</v>
      </c>
      <c r="D21" t="s">
        <v>287</v>
      </c>
      <c r="E21" s="2" t="s">
        <v>326</v>
      </c>
      <c r="F21" s="36">
        <v>1520</v>
      </c>
      <c r="G21" s="37">
        <f t="shared" si="1"/>
        <v>5.25</v>
      </c>
      <c r="H21" s="38">
        <v>7980</v>
      </c>
      <c r="I21" s="21">
        <f t="shared" si="0"/>
        <v>5.25</v>
      </c>
    </row>
    <row r="22" spans="3:9" x14ac:dyDescent="0.25">
      <c r="C22" t="s">
        <v>528</v>
      </c>
      <c r="D22" t="s">
        <v>541</v>
      </c>
      <c r="E22" s="2" t="s">
        <v>301</v>
      </c>
      <c r="F22" s="36">
        <v>1</v>
      </c>
      <c r="G22" s="37">
        <f t="shared" si="1"/>
        <v>3000</v>
      </c>
      <c r="H22" s="38">
        <v>3000</v>
      </c>
      <c r="I22" s="21">
        <f t="shared" si="0"/>
        <v>3000</v>
      </c>
    </row>
    <row r="23" spans="3:9" x14ac:dyDescent="0.25">
      <c r="C23" t="s">
        <v>126</v>
      </c>
      <c r="D23" t="s">
        <v>542</v>
      </c>
      <c r="E23" s="2" t="s">
        <v>304</v>
      </c>
      <c r="F23" s="36">
        <v>113</v>
      </c>
      <c r="G23" s="37">
        <f t="shared" si="1"/>
        <v>86</v>
      </c>
      <c r="H23" s="38">
        <v>9718</v>
      </c>
      <c r="I23" s="21">
        <f t="shared" si="0"/>
        <v>86</v>
      </c>
    </row>
    <row r="24" spans="3:9" x14ac:dyDescent="0.25">
      <c r="C24" s="31" t="s">
        <v>138</v>
      </c>
      <c r="D24" s="31" t="s">
        <v>543</v>
      </c>
      <c r="E24" s="32" t="s">
        <v>305</v>
      </c>
      <c r="F24" s="44">
        <v>2</v>
      </c>
      <c r="G24" s="33">
        <f t="shared" si="1"/>
        <v>4000</v>
      </c>
      <c r="H24" s="39">
        <v>8000</v>
      </c>
      <c r="I24" s="58">
        <f t="shared" si="0"/>
        <v>4000</v>
      </c>
    </row>
    <row r="25" spans="3:9" x14ac:dyDescent="0.25">
      <c r="E25" s="30"/>
      <c r="F25" s="29" t="s">
        <v>668</v>
      </c>
      <c r="G25" s="60"/>
      <c r="H25" s="52">
        <f>SUM(H4:H24)</f>
        <v>998174</v>
      </c>
      <c r="I25" s="21"/>
    </row>
    <row r="26" spans="3:9" x14ac:dyDescent="0.25">
      <c r="E26" s="18"/>
      <c r="F26" s="18"/>
      <c r="G26" s="17"/>
      <c r="H26" s="1"/>
      <c r="I26" s="21"/>
    </row>
    <row r="27" spans="3:9" x14ac:dyDescent="0.25">
      <c r="E27" s="18"/>
      <c r="F27" s="18"/>
      <c r="G27" s="73" t="s">
        <v>644</v>
      </c>
      <c r="H27" s="74"/>
      <c r="I27" s="21"/>
    </row>
    <row r="28" spans="3:9" x14ac:dyDescent="0.25">
      <c r="D28" s="5" t="s">
        <v>545</v>
      </c>
      <c r="G28" s="7" t="s">
        <v>628</v>
      </c>
      <c r="H28" s="45" t="s">
        <v>629</v>
      </c>
    </row>
    <row r="29" spans="3:9" x14ac:dyDescent="0.25">
      <c r="C29" t="s">
        <v>4</v>
      </c>
      <c r="D29" t="s">
        <v>44</v>
      </c>
      <c r="E29" s="2" t="s">
        <v>301</v>
      </c>
      <c r="F29" s="36">
        <v>1</v>
      </c>
      <c r="G29" s="37">
        <f t="shared" si="1"/>
        <v>150000</v>
      </c>
      <c r="H29" s="38">
        <v>150000</v>
      </c>
      <c r="I29" s="24">
        <f>H29/F29</f>
        <v>150000</v>
      </c>
    </row>
    <row r="30" spans="3:9" x14ac:dyDescent="0.25">
      <c r="C30" t="s">
        <v>519</v>
      </c>
      <c r="D30" t="s">
        <v>529</v>
      </c>
      <c r="E30" s="2" t="s">
        <v>301</v>
      </c>
      <c r="F30" s="36">
        <v>1</v>
      </c>
      <c r="G30" s="37">
        <f t="shared" si="1"/>
        <v>25000</v>
      </c>
      <c r="H30" s="38">
        <v>25000</v>
      </c>
      <c r="I30" s="24">
        <f t="shared" ref="I30:I45" si="2">H30/F30</f>
        <v>25000</v>
      </c>
    </row>
    <row r="31" spans="3:9" x14ac:dyDescent="0.25">
      <c r="C31" s="3" t="s">
        <v>520</v>
      </c>
      <c r="D31" t="s">
        <v>530</v>
      </c>
      <c r="E31" s="2" t="s">
        <v>302</v>
      </c>
      <c r="F31" s="36">
        <v>3105</v>
      </c>
      <c r="G31" s="37">
        <f t="shared" si="1"/>
        <v>10</v>
      </c>
      <c r="H31" s="38">
        <v>31050</v>
      </c>
      <c r="I31" s="24">
        <f t="shared" si="2"/>
        <v>10</v>
      </c>
    </row>
    <row r="32" spans="3:9" x14ac:dyDescent="0.25">
      <c r="C32" s="3" t="s">
        <v>521</v>
      </c>
      <c r="D32" t="s">
        <v>546</v>
      </c>
      <c r="E32" s="2" t="s">
        <v>302</v>
      </c>
      <c r="F32" s="36">
        <v>11215</v>
      </c>
      <c r="G32" s="37">
        <f t="shared" si="1"/>
        <v>6.7592510031208199</v>
      </c>
      <c r="H32" s="38">
        <v>75805</v>
      </c>
      <c r="I32" s="24">
        <f t="shared" si="2"/>
        <v>6.7592510031208199</v>
      </c>
    </row>
    <row r="33" spans="3:9" x14ac:dyDescent="0.25">
      <c r="C33" s="3" t="s">
        <v>523</v>
      </c>
      <c r="D33" t="s">
        <v>549</v>
      </c>
      <c r="E33" s="2" t="s">
        <v>302</v>
      </c>
      <c r="F33" s="36">
        <v>11215</v>
      </c>
      <c r="G33" s="37">
        <f t="shared" si="1"/>
        <v>4</v>
      </c>
      <c r="H33" s="38">
        <v>44860</v>
      </c>
      <c r="I33" s="24">
        <f t="shared" si="2"/>
        <v>4</v>
      </c>
    </row>
    <row r="34" spans="3:9" x14ac:dyDescent="0.25">
      <c r="C34" t="s">
        <v>524</v>
      </c>
      <c r="D34" t="s">
        <v>112</v>
      </c>
      <c r="E34" s="2" t="s">
        <v>328</v>
      </c>
      <c r="F34" s="36">
        <v>375</v>
      </c>
      <c r="G34" s="37">
        <f t="shared" si="1"/>
        <v>200</v>
      </c>
      <c r="H34" s="38">
        <v>75000</v>
      </c>
      <c r="I34" s="24">
        <f t="shared" si="2"/>
        <v>200</v>
      </c>
    </row>
    <row r="35" spans="3:9" x14ac:dyDescent="0.25">
      <c r="C35" t="s">
        <v>6</v>
      </c>
      <c r="D35" t="s">
        <v>533</v>
      </c>
      <c r="E35" s="2" t="s">
        <v>305</v>
      </c>
      <c r="F35" s="36">
        <v>27</v>
      </c>
      <c r="G35" s="37">
        <f t="shared" si="1"/>
        <v>1250</v>
      </c>
      <c r="H35" s="38">
        <v>33750</v>
      </c>
      <c r="I35" s="24">
        <f t="shared" si="2"/>
        <v>1250</v>
      </c>
    </row>
    <row r="36" spans="3:9" x14ac:dyDescent="0.25">
      <c r="C36" t="s">
        <v>7</v>
      </c>
      <c r="D36" t="s">
        <v>534</v>
      </c>
      <c r="E36" s="2" t="s">
        <v>304</v>
      </c>
      <c r="F36" s="36">
        <v>2500</v>
      </c>
      <c r="G36" s="37">
        <f t="shared" si="1"/>
        <v>2.75</v>
      </c>
      <c r="H36" s="38">
        <v>6875</v>
      </c>
      <c r="I36" s="24">
        <f t="shared" si="2"/>
        <v>2.75</v>
      </c>
    </row>
    <row r="37" spans="3:9" x14ac:dyDescent="0.25">
      <c r="C37" t="s">
        <v>547</v>
      </c>
      <c r="D37" t="s">
        <v>550</v>
      </c>
      <c r="E37" s="2" t="s">
        <v>302</v>
      </c>
      <c r="F37" s="36">
        <v>11215</v>
      </c>
      <c r="G37" s="37">
        <f t="shared" si="1"/>
        <v>85</v>
      </c>
      <c r="H37" s="38">
        <v>953275</v>
      </c>
      <c r="I37" s="24">
        <f t="shared" si="2"/>
        <v>85</v>
      </c>
    </row>
    <row r="38" spans="3:9" x14ac:dyDescent="0.25">
      <c r="C38" t="s">
        <v>548</v>
      </c>
      <c r="D38" t="s">
        <v>116</v>
      </c>
      <c r="E38" s="2" t="s">
        <v>326</v>
      </c>
      <c r="F38" s="36">
        <v>2250</v>
      </c>
      <c r="G38" s="37">
        <f t="shared" si="1"/>
        <v>5</v>
      </c>
      <c r="H38" s="38">
        <v>11250</v>
      </c>
      <c r="I38" s="24">
        <f t="shared" si="2"/>
        <v>5</v>
      </c>
    </row>
    <row r="39" spans="3:9" x14ac:dyDescent="0.25">
      <c r="C39" t="s">
        <v>10</v>
      </c>
      <c r="D39" t="s">
        <v>539</v>
      </c>
      <c r="E39" s="2" t="s">
        <v>327</v>
      </c>
      <c r="F39" s="36">
        <v>1260</v>
      </c>
      <c r="G39" s="37">
        <f t="shared" si="1"/>
        <v>5</v>
      </c>
      <c r="H39" s="38">
        <v>6300</v>
      </c>
      <c r="I39" s="24">
        <f t="shared" si="2"/>
        <v>5</v>
      </c>
    </row>
    <row r="40" spans="3:9" x14ac:dyDescent="0.25">
      <c r="C40" t="s">
        <v>10</v>
      </c>
      <c r="D40" t="s">
        <v>551</v>
      </c>
      <c r="E40" s="2" t="s">
        <v>472</v>
      </c>
      <c r="F40" s="36">
        <v>1100</v>
      </c>
      <c r="G40" s="37">
        <f t="shared" si="1"/>
        <v>4</v>
      </c>
      <c r="H40" s="38">
        <v>4400</v>
      </c>
      <c r="I40" s="24">
        <f t="shared" si="2"/>
        <v>4</v>
      </c>
    </row>
    <row r="41" spans="3:9" x14ac:dyDescent="0.25">
      <c r="C41" t="s">
        <v>122</v>
      </c>
      <c r="D41" t="s">
        <v>373</v>
      </c>
      <c r="E41" s="2" t="s">
        <v>327</v>
      </c>
      <c r="F41" s="36">
        <v>70</v>
      </c>
      <c r="G41" s="37">
        <f t="shared" si="1"/>
        <v>3</v>
      </c>
      <c r="H41" s="38">
        <v>210</v>
      </c>
      <c r="I41" s="24">
        <f t="shared" si="2"/>
        <v>3</v>
      </c>
    </row>
    <row r="42" spans="3:9" x14ac:dyDescent="0.25">
      <c r="C42" t="s">
        <v>11</v>
      </c>
      <c r="D42" t="s">
        <v>287</v>
      </c>
      <c r="E42" s="2" t="s">
        <v>326</v>
      </c>
      <c r="F42" s="36">
        <v>1520</v>
      </c>
      <c r="G42" s="37">
        <f t="shared" si="1"/>
        <v>5</v>
      </c>
      <c r="H42" s="38">
        <v>7600</v>
      </c>
      <c r="I42" s="24">
        <f t="shared" si="2"/>
        <v>5</v>
      </c>
    </row>
    <row r="43" spans="3:9" x14ac:dyDescent="0.25">
      <c r="C43" t="s">
        <v>528</v>
      </c>
      <c r="D43" t="s">
        <v>541</v>
      </c>
      <c r="E43" s="2" t="s">
        <v>301</v>
      </c>
      <c r="F43" s="36">
        <v>1</v>
      </c>
      <c r="G43" s="37">
        <f t="shared" si="1"/>
        <v>3500</v>
      </c>
      <c r="H43" s="38">
        <v>3500</v>
      </c>
      <c r="I43" s="24">
        <f t="shared" si="2"/>
        <v>3500</v>
      </c>
    </row>
    <row r="44" spans="3:9" x14ac:dyDescent="0.25">
      <c r="C44" t="s">
        <v>126</v>
      </c>
      <c r="D44" t="s">
        <v>542</v>
      </c>
      <c r="E44" s="2" t="s">
        <v>304</v>
      </c>
      <c r="F44" s="36">
        <v>113</v>
      </c>
      <c r="G44" s="37">
        <f t="shared" si="1"/>
        <v>125</v>
      </c>
      <c r="H44" s="38">
        <v>14125</v>
      </c>
      <c r="I44" s="24">
        <f t="shared" si="2"/>
        <v>125</v>
      </c>
    </row>
    <row r="45" spans="3:9" x14ac:dyDescent="0.25">
      <c r="C45" s="31" t="s">
        <v>138</v>
      </c>
      <c r="D45" s="31" t="s">
        <v>543</v>
      </c>
      <c r="E45" s="32" t="s">
        <v>305</v>
      </c>
      <c r="F45" s="44">
        <v>2</v>
      </c>
      <c r="G45" s="33">
        <f t="shared" si="1"/>
        <v>4000</v>
      </c>
      <c r="H45" s="39">
        <v>8000</v>
      </c>
      <c r="I45" s="59">
        <f t="shared" si="2"/>
        <v>4000</v>
      </c>
    </row>
    <row r="46" spans="3:9" x14ac:dyDescent="0.25">
      <c r="E46" s="5"/>
      <c r="F46" s="5" t="s">
        <v>668</v>
      </c>
      <c r="G46" s="42"/>
      <c r="H46" s="43">
        <f>SUM(H29:H45)</f>
        <v>1451000</v>
      </c>
    </row>
  </sheetData>
  <mergeCells count="2">
    <mergeCell ref="G2:H2"/>
    <mergeCell ref="G27:H2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RowHeight="15" x14ac:dyDescent="0.25"/>
  <cols>
    <col min="1" max="1" width="14.85546875" bestFit="1" customWidth="1"/>
    <col min="2" max="2" width="10.7109375" bestFit="1" customWidth="1"/>
    <col min="3" max="3" width="11.42578125" bestFit="1" customWidth="1"/>
    <col min="4" max="4" width="51.7109375" bestFit="1" customWidth="1"/>
    <col min="5" max="5" width="4.7109375" bestFit="1" customWidth="1"/>
    <col min="6" max="6" width="8.7109375" customWidth="1"/>
    <col min="7" max="7" width="11.5703125" bestFit="1" customWidth="1"/>
    <col min="8" max="8" width="14.5703125" bestFit="1" customWidth="1"/>
    <col min="9" max="12" width="14.5703125" customWidth="1"/>
    <col min="13" max="13" width="16.85546875" style="5" bestFit="1" customWidth="1"/>
  </cols>
  <sheetData>
    <row r="1" spans="1:13" x14ac:dyDescent="0.25">
      <c r="A1" s="28" t="s">
        <v>647</v>
      </c>
      <c r="B1" s="28" t="s">
        <v>648</v>
      </c>
      <c r="C1" t="s">
        <v>2</v>
      </c>
      <c r="D1" t="s">
        <v>552</v>
      </c>
    </row>
    <row r="2" spans="1:13" x14ac:dyDescent="0.25">
      <c r="A2" s="29" t="s">
        <v>660</v>
      </c>
      <c r="B2" s="29" t="s">
        <v>662</v>
      </c>
      <c r="C2" t="s">
        <v>0</v>
      </c>
      <c r="D2" t="s">
        <v>30</v>
      </c>
      <c r="E2" t="s">
        <v>300</v>
      </c>
      <c r="F2" t="s">
        <v>1</v>
      </c>
      <c r="G2" s="68" t="s">
        <v>639</v>
      </c>
      <c r="H2" s="69"/>
      <c r="I2" s="70" t="s">
        <v>632</v>
      </c>
      <c r="J2" s="69"/>
      <c r="K2" s="70" t="s">
        <v>613</v>
      </c>
      <c r="L2" s="69"/>
      <c r="M2" s="5" t="s">
        <v>15</v>
      </c>
    </row>
    <row r="3" spans="1:13" x14ac:dyDescent="0.25">
      <c r="G3" s="8" t="s">
        <v>628</v>
      </c>
      <c r="H3" s="45" t="s">
        <v>629</v>
      </c>
      <c r="I3" s="46" t="s">
        <v>628</v>
      </c>
      <c r="J3" s="45" t="s">
        <v>629</v>
      </c>
      <c r="K3" s="46" t="s">
        <v>628</v>
      </c>
      <c r="L3" s="45" t="s">
        <v>629</v>
      </c>
    </row>
    <row r="4" spans="1:13" x14ac:dyDescent="0.25">
      <c r="C4" t="s">
        <v>4</v>
      </c>
      <c r="D4" t="s">
        <v>44</v>
      </c>
      <c r="E4" t="s">
        <v>301</v>
      </c>
      <c r="F4" s="36">
        <v>1</v>
      </c>
      <c r="G4" s="37">
        <f>H4/$F4</f>
        <v>5000</v>
      </c>
      <c r="H4" s="38">
        <v>5000</v>
      </c>
      <c r="I4" s="53">
        <f>J4/$F4</f>
        <v>20250</v>
      </c>
      <c r="J4" s="38">
        <v>20250</v>
      </c>
      <c r="K4" s="53">
        <f>L4/$F4</f>
        <v>20000</v>
      </c>
      <c r="L4" s="38">
        <v>20000</v>
      </c>
      <c r="M4" s="19">
        <f>((AVERAGE(H4,J4,L4))/F4)</f>
        <v>15083.333333333334</v>
      </c>
    </row>
    <row r="5" spans="1:13" x14ac:dyDescent="0.25">
      <c r="C5" t="s">
        <v>449</v>
      </c>
      <c r="D5" t="s">
        <v>373</v>
      </c>
      <c r="E5" t="s">
        <v>301</v>
      </c>
      <c r="F5" s="36">
        <v>1</v>
      </c>
      <c r="G5" s="37">
        <f t="shared" ref="G5:I8" si="0">H5/$F5</f>
        <v>78141.58</v>
      </c>
      <c r="H5" s="38">
        <v>78141.58</v>
      </c>
      <c r="I5" s="53">
        <f t="shared" si="0"/>
        <v>100000</v>
      </c>
      <c r="J5" s="38">
        <v>100000</v>
      </c>
      <c r="K5" s="53">
        <f t="shared" ref="K5" si="1">L5/$F5</f>
        <v>87000</v>
      </c>
      <c r="L5" s="38">
        <v>87000</v>
      </c>
      <c r="M5" s="19">
        <f t="shared" ref="M5:M8" si="2">((AVERAGE(H5,J5,L5))/F5)</f>
        <v>88380.526666666672</v>
      </c>
    </row>
    <row r="6" spans="1:13" x14ac:dyDescent="0.25">
      <c r="C6" t="s">
        <v>450</v>
      </c>
      <c r="D6" t="s">
        <v>555</v>
      </c>
      <c r="E6" t="s">
        <v>327</v>
      </c>
      <c r="F6" s="36">
        <v>8999</v>
      </c>
      <c r="G6" s="37">
        <f t="shared" si="0"/>
        <v>0.35000000000000003</v>
      </c>
      <c r="H6" s="38">
        <v>3149.65</v>
      </c>
      <c r="I6" s="53">
        <f t="shared" si="0"/>
        <v>0.85</v>
      </c>
      <c r="J6" s="38">
        <v>7649.15</v>
      </c>
      <c r="K6" s="53">
        <f t="shared" ref="K6" si="3">L6/$F6</f>
        <v>1.56</v>
      </c>
      <c r="L6" s="38">
        <v>14038.44</v>
      </c>
      <c r="M6" s="19">
        <f t="shared" si="2"/>
        <v>0.92</v>
      </c>
    </row>
    <row r="7" spans="1:13" x14ac:dyDescent="0.25">
      <c r="C7" s="8" t="s">
        <v>553</v>
      </c>
      <c r="D7" s="8" t="s">
        <v>557</v>
      </c>
      <c r="E7" s="8" t="s">
        <v>327</v>
      </c>
      <c r="F7" s="36">
        <v>76006</v>
      </c>
      <c r="G7" s="37">
        <f t="shared" si="0"/>
        <v>0.42</v>
      </c>
      <c r="H7" s="38">
        <v>31922.52</v>
      </c>
      <c r="I7" s="53">
        <f t="shared" si="0"/>
        <v>0.55000000000000004</v>
      </c>
      <c r="J7" s="38">
        <v>41803.300000000003</v>
      </c>
      <c r="K7" s="53">
        <f t="shared" ref="K7" si="4">L7/$F7</f>
        <v>1.25</v>
      </c>
      <c r="L7" s="38">
        <v>95007.5</v>
      </c>
      <c r="M7" s="61">
        <f t="shared" si="2"/>
        <v>0.74</v>
      </c>
    </row>
    <row r="8" spans="1:13" x14ac:dyDescent="0.25">
      <c r="C8" s="31" t="s">
        <v>554</v>
      </c>
      <c r="D8" s="31" t="s">
        <v>556</v>
      </c>
      <c r="E8" s="31" t="s">
        <v>327</v>
      </c>
      <c r="F8" s="44">
        <v>38539</v>
      </c>
      <c r="G8" s="33">
        <f t="shared" si="0"/>
        <v>0.4</v>
      </c>
      <c r="H8" s="39">
        <v>15415.6</v>
      </c>
      <c r="I8" s="54">
        <f t="shared" si="0"/>
        <v>0.35</v>
      </c>
      <c r="J8" s="39">
        <v>13488.65</v>
      </c>
      <c r="K8" s="54">
        <f t="shared" ref="K8" si="5">L8/$F8</f>
        <v>1</v>
      </c>
      <c r="L8" s="39">
        <v>38539</v>
      </c>
      <c r="M8" s="35">
        <f t="shared" si="2"/>
        <v>0.58333333333333326</v>
      </c>
    </row>
    <row r="9" spans="1:13" x14ac:dyDescent="0.25">
      <c r="F9" s="29" t="s">
        <v>668</v>
      </c>
      <c r="G9" s="51"/>
      <c r="H9" s="52">
        <f>SUM(H4:H8)</f>
        <v>133629.35</v>
      </c>
      <c r="I9" s="41"/>
      <c r="J9" s="52">
        <f>SUM(J4:J8)</f>
        <v>183191.1</v>
      </c>
      <c r="K9" s="41"/>
      <c r="L9" s="52">
        <f>SUM(L4:L8)</f>
        <v>254584.94</v>
      </c>
      <c r="M9" s="19"/>
    </row>
    <row r="10" spans="1:13" x14ac:dyDescent="0.25">
      <c r="F10" s="2"/>
      <c r="G10" s="18"/>
      <c r="H10" s="1"/>
      <c r="I10" s="1"/>
      <c r="J10" s="1"/>
      <c r="K10" s="1"/>
      <c r="L10" s="1"/>
      <c r="M10" s="19"/>
    </row>
    <row r="11" spans="1:13" x14ac:dyDescent="0.25">
      <c r="F11" s="2"/>
      <c r="G11" s="18"/>
      <c r="H11" s="1"/>
      <c r="I11" s="1"/>
      <c r="J11" s="1"/>
      <c r="K11" s="1"/>
      <c r="L11" s="1"/>
      <c r="M11" s="19"/>
    </row>
    <row r="12" spans="1:13" x14ac:dyDescent="0.25">
      <c r="F12" s="2"/>
      <c r="G12" s="18"/>
      <c r="H12" s="1"/>
      <c r="I12" s="1"/>
      <c r="J12" s="1"/>
      <c r="K12" s="1"/>
      <c r="L12" s="1"/>
      <c r="M12" s="19"/>
    </row>
    <row r="13" spans="1:13" x14ac:dyDescent="0.25">
      <c r="F13" s="2"/>
      <c r="G13" s="18"/>
      <c r="H13" s="1"/>
      <c r="I13" s="1"/>
      <c r="J13" s="1"/>
      <c r="K13" s="1"/>
      <c r="L13" s="1"/>
      <c r="M13" s="19"/>
    </row>
    <row r="14" spans="1:13" x14ac:dyDescent="0.25">
      <c r="F14" s="2"/>
      <c r="G14" s="18"/>
      <c r="H14" s="1"/>
      <c r="I14" s="1"/>
      <c r="J14" s="1"/>
      <c r="K14" s="1"/>
      <c r="L14" s="1"/>
      <c r="M14" s="19"/>
    </row>
    <row r="15" spans="1:13" x14ac:dyDescent="0.25">
      <c r="F15" s="2"/>
      <c r="G15" s="18"/>
      <c r="H15" s="1"/>
      <c r="I15" s="1"/>
      <c r="J15" s="1"/>
      <c r="K15" s="1"/>
      <c r="L15" s="1"/>
      <c r="M15" s="19"/>
    </row>
    <row r="16" spans="1:13" x14ac:dyDescent="0.25">
      <c r="F16" s="2"/>
      <c r="G16" s="18"/>
      <c r="H16" s="1"/>
      <c r="I16" s="1"/>
      <c r="J16" s="1"/>
      <c r="K16" s="1"/>
      <c r="L16" s="1"/>
      <c r="M16" s="19"/>
    </row>
  </sheetData>
  <mergeCells count="3">
    <mergeCell ref="G2:H2"/>
    <mergeCell ref="I2:J2"/>
    <mergeCell ref="K2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5" x14ac:dyDescent="0.25"/>
  <cols>
    <col min="1" max="1" width="14.85546875" bestFit="1" customWidth="1"/>
    <col min="2" max="2" width="10.7109375" bestFit="1" customWidth="1"/>
    <col min="3" max="3" width="11.42578125" bestFit="1" customWidth="1"/>
    <col min="4" max="4" width="51.7109375" bestFit="1" customWidth="1"/>
    <col min="5" max="5" width="4.7109375" bestFit="1" customWidth="1"/>
    <col min="6" max="6" width="8.7109375" customWidth="1"/>
    <col min="7" max="10" width="14" customWidth="1"/>
    <col min="11" max="11" width="16.85546875" bestFit="1" customWidth="1"/>
  </cols>
  <sheetData>
    <row r="1" spans="1:11" x14ac:dyDescent="0.25">
      <c r="A1" s="28" t="s">
        <v>647</v>
      </c>
      <c r="B1" s="28" t="s">
        <v>648</v>
      </c>
      <c r="C1" t="s">
        <v>2</v>
      </c>
      <c r="D1" t="s">
        <v>558</v>
      </c>
    </row>
    <row r="2" spans="1:11" x14ac:dyDescent="0.25">
      <c r="A2" s="29" t="s">
        <v>660</v>
      </c>
      <c r="B2" s="29" t="s">
        <v>663</v>
      </c>
      <c r="C2" t="s">
        <v>0</v>
      </c>
      <c r="D2" t="s">
        <v>30</v>
      </c>
      <c r="E2" t="s">
        <v>300</v>
      </c>
      <c r="F2" t="s">
        <v>1</v>
      </c>
      <c r="G2" s="68" t="s">
        <v>623</v>
      </c>
      <c r="H2" s="69"/>
      <c r="I2" s="70" t="s">
        <v>642</v>
      </c>
      <c r="J2" s="69"/>
      <c r="K2" t="s">
        <v>15</v>
      </c>
    </row>
    <row r="3" spans="1:11" x14ac:dyDescent="0.25">
      <c r="G3" s="8" t="s">
        <v>628</v>
      </c>
      <c r="H3" s="45" t="s">
        <v>629</v>
      </c>
      <c r="I3" s="46" t="s">
        <v>628</v>
      </c>
      <c r="J3" s="45" t="s">
        <v>629</v>
      </c>
    </row>
    <row r="4" spans="1:11" x14ac:dyDescent="0.25">
      <c r="C4" t="s">
        <v>559</v>
      </c>
      <c r="D4" t="s">
        <v>31</v>
      </c>
      <c r="E4" t="s">
        <v>301</v>
      </c>
      <c r="F4" s="36">
        <v>1</v>
      </c>
      <c r="G4" s="37">
        <f>H4/$F4</f>
        <v>5385</v>
      </c>
      <c r="H4" s="38">
        <v>5385</v>
      </c>
      <c r="I4" s="53">
        <f>J4/$F4</f>
        <v>6448.05</v>
      </c>
      <c r="J4" s="38">
        <v>6448.05</v>
      </c>
      <c r="K4" s="1">
        <f>((AVERAGE(H4:J4))/F4)</f>
        <v>6093.7</v>
      </c>
    </row>
    <row r="5" spans="1:11" x14ac:dyDescent="0.25">
      <c r="C5" t="s">
        <v>560</v>
      </c>
      <c r="D5" t="s">
        <v>561</v>
      </c>
      <c r="E5" t="s">
        <v>301</v>
      </c>
      <c r="F5" s="36">
        <v>1</v>
      </c>
      <c r="G5" s="37">
        <f t="shared" ref="G5:I14" si="0">H5/$F5</f>
        <v>1321</v>
      </c>
      <c r="H5" s="38">
        <v>1321</v>
      </c>
      <c r="I5" s="53">
        <f t="shared" si="0"/>
        <v>4605.75</v>
      </c>
      <c r="J5" s="38">
        <v>4605.75</v>
      </c>
      <c r="K5" s="1">
        <f>((AVERAGE(H5:J5))/F5)</f>
        <v>3510.8333333333335</v>
      </c>
    </row>
    <row r="6" spans="1:11" x14ac:dyDescent="0.25">
      <c r="C6" t="s">
        <v>54</v>
      </c>
      <c r="D6" t="s">
        <v>562</v>
      </c>
      <c r="E6" t="s">
        <v>304</v>
      </c>
      <c r="F6" s="36">
        <v>1000</v>
      </c>
      <c r="G6" s="37">
        <f t="shared" si="0"/>
        <v>2.98</v>
      </c>
      <c r="H6" s="38">
        <v>2980</v>
      </c>
      <c r="I6" s="53">
        <f t="shared" si="0"/>
        <v>1.47</v>
      </c>
      <c r="J6" s="38">
        <v>1470</v>
      </c>
      <c r="K6" s="1">
        <f>((AVERAGE(H6:J6))/F6)</f>
        <v>1.483823333333333</v>
      </c>
    </row>
    <row r="7" spans="1:11" x14ac:dyDescent="0.25">
      <c r="C7" t="s">
        <v>55</v>
      </c>
      <c r="D7" t="s">
        <v>563</v>
      </c>
      <c r="E7" t="s">
        <v>304</v>
      </c>
      <c r="F7" s="36">
        <v>700</v>
      </c>
      <c r="G7" s="37">
        <f t="shared" si="0"/>
        <v>1.25</v>
      </c>
      <c r="H7" s="38">
        <v>875</v>
      </c>
      <c r="I7" s="53">
        <f t="shared" si="0"/>
        <v>5.03</v>
      </c>
      <c r="J7" s="38">
        <v>3521</v>
      </c>
      <c r="K7" s="1">
        <f>((AVERAGE(H7:J7))/F7)</f>
        <v>2.0957285714285714</v>
      </c>
    </row>
    <row r="8" spans="1:11" x14ac:dyDescent="0.25">
      <c r="C8" t="s">
        <v>56</v>
      </c>
      <c r="D8" t="s">
        <v>564</v>
      </c>
      <c r="E8" t="s">
        <v>304</v>
      </c>
      <c r="F8" s="36">
        <v>1200</v>
      </c>
      <c r="G8" s="37">
        <f t="shared" si="0"/>
        <v>2.5</v>
      </c>
      <c r="H8" s="38">
        <v>3000</v>
      </c>
      <c r="I8" s="53">
        <f t="shared" si="0"/>
        <v>5.03</v>
      </c>
      <c r="J8" s="38">
        <v>6036</v>
      </c>
      <c r="K8" s="1">
        <f>((AVERAGE(H8:J8))/F8)</f>
        <v>2.5113972222222221</v>
      </c>
    </row>
    <row r="9" spans="1:11" x14ac:dyDescent="0.25">
      <c r="C9" t="s">
        <v>57</v>
      </c>
      <c r="D9" t="s">
        <v>565</v>
      </c>
      <c r="E9" t="s">
        <v>304</v>
      </c>
      <c r="F9" s="36">
        <v>350</v>
      </c>
      <c r="G9" s="37">
        <f t="shared" si="0"/>
        <v>1.81</v>
      </c>
      <c r="H9" s="38">
        <v>633.5</v>
      </c>
      <c r="I9" s="53">
        <f t="shared" si="0"/>
        <v>14</v>
      </c>
      <c r="J9" s="38">
        <v>4900</v>
      </c>
      <c r="K9" s="1">
        <f t="shared" ref="K9:K14" si="1">((AVERAGE(H9:J9))/F9)</f>
        <v>5.2833333333333332</v>
      </c>
    </row>
    <row r="10" spans="1:11" x14ac:dyDescent="0.25">
      <c r="C10" t="s">
        <v>160</v>
      </c>
      <c r="D10" t="s">
        <v>566</v>
      </c>
      <c r="E10" t="s">
        <v>304</v>
      </c>
      <c r="F10" s="36">
        <v>30</v>
      </c>
      <c r="G10" s="37">
        <f t="shared" si="0"/>
        <v>1.25</v>
      </c>
      <c r="H10" s="38">
        <v>37.5</v>
      </c>
      <c r="I10" s="53">
        <f t="shared" si="0"/>
        <v>70.86999999999999</v>
      </c>
      <c r="J10" s="38">
        <v>2126.1</v>
      </c>
      <c r="K10" s="1">
        <f t="shared" si="1"/>
        <v>24.827444444444442</v>
      </c>
    </row>
    <row r="11" spans="1:11" x14ac:dyDescent="0.25">
      <c r="C11" t="s">
        <v>162</v>
      </c>
      <c r="D11" t="s">
        <v>567</v>
      </c>
      <c r="E11" t="s">
        <v>305</v>
      </c>
      <c r="F11" s="36">
        <v>8</v>
      </c>
      <c r="G11" s="37">
        <f t="shared" si="0"/>
        <v>45.5</v>
      </c>
      <c r="H11" s="38">
        <v>364</v>
      </c>
      <c r="I11" s="53">
        <f t="shared" si="0"/>
        <v>302.60000000000002</v>
      </c>
      <c r="J11" s="38">
        <v>2420.8000000000002</v>
      </c>
      <c r="K11" s="1">
        <f t="shared" si="1"/>
        <v>128.64166666666668</v>
      </c>
    </row>
    <row r="12" spans="1:11" x14ac:dyDescent="0.25">
      <c r="C12" t="s">
        <v>363</v>
      </c>
      <c r="D12" t="s">
        <v>568</v>
      </c>
      <c r="E12" t="s">
        <v>304</v>
      </c>
      <c r="F12" s="36">
        <v>55</v>
      </c>
      <c r="G12" s="37">
        <f t="shared" si="0"/>
        <v>2.83</v>
      </c>
      <c r="H12" s="38">
        <v>155.65</v>
      </c>
      <c r="I12" s="53">
        <f t="shared" si="0"/>
        <v>33.64</v>
      </c>
      <c r="J12" s="38">
        <v>1850.2</v>
      </c>
      <c r="K12" s="1">
        <f t="shared" si="1"/>
        <v>12.360545454545456</v>
      </c>
    </row>
    <row r="13" spans="1:11" x14ac:dyDescent="0.25">
      <c r="C13" t="s">
        <v>173</v>
      </c>
      <c r="D13" t="s">
        <v>569</v>
      </c>
      <c r="E13" t="s">
        <v>305</v>
      </c>
      <c r="F13" s="36">
        <v>2</v>
      </c>
      <c r="G13" s="37">
        <f t="shared" si="0"/>
        <v>12750</v>
      </c>
      <c r="H13" s="38">
        <v>25500</v>
      </c>
      <c r="I13" s="53">
        <f t="shared" si="0"/>
        <v>30594.54</v>
      </c>
      <c r="J13" s="38">
        <v>61189.08</v>
      </c>
      <c r="K13" s="1">
        <f t="shared" si="1"/>
        <v>19547.27</v>
      </c>
    </row>
    <row r="14" spans="1:11" x14ac:dyDescent="0.25">
      <c r="C14" s="31" t="s">
        <v>144</v>
      </c>
      <c r="D14" s="31" t="s">
        <v>570</v>
      </c>
      <c r="E14" s="31" t="s">
        <v>329</v>
      </c>
      <c r="F14" s="44">
        <v>0.5</v>
      </c>
      <c r="G14" s="33">
        <f t="shared" si="0"/>
        <v>2160</v>
      </c>
      <c r="H14" s="39">
        <v>1080</v>
      </c>
      <c r="I14" s="54">
        <f t="shared" si="0"/>
        <v>2763.46</v>
      </c>
      <c r="J14" s="39">
        <v>1381.73</v>
      </c>
      <c r="K14" s="34">
        <f t="shared" si="1"/>
        <v>3483.4600000000005</v>
      </c>
    </row>
    <row r="15" spans="1:11" x14ac:dyDescent="0.25">
      <c r="F15" s="29" t="s">
        <v>668</v>
      </c>
      <c r="G15" s="51"/>
      <c r="H15" s="52">
        <f>SUM(H4:H14)</f>
        <v>41331.65</v>
      </c>
      <c r="I15" s="41"/>
      <c r="J15" s="52">
        <f t="shared" ref="J15" si="2">SUM(J4:J14)</f>
        <v>95948.709999999992</v>
      </c>
      <c r="K15" s="1"/>
    </row>
    <row r="16" spans="1:11" x14ac:dyDescent="0.25">
      <c r="F16" s="2"/>
      <c r="G16" s="18"/>
      <c r="H16" s="1"/>
      <c r="I16" s="1"/>
      <c r="J16" s="1"/>
      <c r="K16" s="1"/>
    </row>
    <row r="17" spans="10:11" x14ac:dyDescent="0.25">
      <c r="J17" s="4"/>
      <c r="K17" s="4"/>
    </row>
  </sheetData>
  <mergeCells count="2">
    <mergeCell ref="G2:H2"/>
    <mergeCell ref="I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5" x14ac:dyDescent="0.25"/>
  <cols>
    <col min="1" max="1" width="14.85546875" bestFit="1" customWidth="1"/>
    <col min="2" max="3" width="10.7109375" bestFit="1" customWidth="1"/>
    <col min="4" max="4" width="43.140625" customWidth="1"/>
    <col min="5" max="5" width="4.7109375" bestFit="1" customWidth="1"/>
    <col min="6" max="6" width="8.7109375" bestFit="1" customWidth="1"/>
    <col min="7" max="7" width="14.28515625" bestFit="1" customWidth="1"/>
    <col min="8" max="8" width="14.5703125" bestFit="1" customWidth="1"/>
    <col min="9" max="9" width="16.85546875" style="5" bestFit="1" customWidth="1"/>
  </cols>
  <sheetData>
    <row r="1" spans="1:9" x14ac:dyDescent="0.25">
      <c r="A1" s="28" t="s">
        <v>647</v>
      </c>
      <c r="B1" s="28" t="s">
        <v>648</v>
      </c>
      <c r="C1" t="s">
        <v>2</v>
      </c>
      <c r="D1" t="s">
        <v>571</v>
      </c>
      <c r="E1" s="2"/>
      <c r="F1" s="2"/>
      <c r="G1" s="18"/>
    </row>
    <row r="2" spans="1:9" x14ac:dyDescent="0.25">
      <c r="A2" s="29" t="s">
        <v>664</v>
      </c>
      <c r="B2" s="29" t="s">
        <v>665</v>
      </c>
      <c r="C2" t="s">
        <v>0</v>
      </c>
      <c r="D2" t="s">
        <v>30</v>
      </c>
      <c r="E2" s="2" t="s">
        <v>300</v>
      </c>
      <c r="F2" s="2" t="s">
        <v>1</v>
      </c>
      <c r="G2" s="68" t="s">
        <v>638</v>
      </c>
      <c r="H2" s="69"/>
      <c r="I2" s="5" t="s">
        <v>15</v>
      </c>
    </row>
    <row r="3" spans="1:9" x14ac:dyDescent="0.25">
      <c r="E3" s="18"/>
      <c r="F3" s="18"/>
      <c r="G3" s="7" t="s">
        <v>628</v>
      </c>
      <c r="H3" s="45" t="s">
        <v>629</v>
      </c>
    </row>
    <row r="4" spans="1:9" x14ac:dyDescent="0.25">
      <c r="C4" s="6" t="s">
        <v>320</v>
      </c>
      <c r="D4" s="13" t="s">
        <v>308</v>
      </c>
      <c r="E4" s="15" t="s">
        <v>301</v>
      </c>
      <c r="F4" s="62">
        <v>1</v>
      </c>
      <c r="G4" s="22">
        <f>H4/F4</f>
        <v>64798</v>
      </c>
      <c r="H4" s="38">
        <v>64798</v>
      </c>
      <c r="I4" s="23">
        <f t="shared" ref="I4:I27" si="0">H4/F4</f>
        <v>64798</v>
      </c>
    </row>
    <row r="5" spans="1:9" ht="14.25" customHeight="1" x14ac:dyDescent="0.25">
      <c r="C5" s="6" t="s">
        <v>321</v>
      </c>
      <c r="D5" s="13" t="s">
        <v>309</v>
      </c>
      <c r="E5" s="15" t="s">
        <v>305</v>
      </c>
      <c r="F5" s="62">
        <v>20</v>
      </c>
      <c r="G5" s="22">
        <f t="shared" ref="G5:G29" si="1">H5/F5</f>
        <v>1830</v>
      </c>
      <c r="H5" s="38">
        <v>36600</v>
      </c>
      <c r="I5" s="23">
        <f t="shared" si="0"/>
        <v>1830</v>
      </c>
    </row>
    <row r="6" spans="1:9" x14ac:dyDescent="0.25">
      <c r="C6" s="6" t="s">
        <v>9</v>
      </c>
      <c r="D6" s="13" t="s">
        <v>572</v>
      </c>
      <c r="E6" s="15" t="s">
        <v>302</v>
      </c>
      <c r="F6" s="62">
        <v>500</v>
      </c>
      <c r="G6" s="22">
        <f t="shared" si="1"/>
        <v>23.72</v>
      </c>
      <c r="H6" s="38">
        <v>11860</v>
      </c>
      <c r="I6" s="23">
        <f t="shared" si="0"/>
        <v>23.72</v>
      </c>
    </row>
    <row r="7" spans="1:9" x14ac:dyDescent="0.25">
      <c r="C7" s="6" t="s">
        <v>340</v>
      </c>
      <c r="D7" s="13" t="s">
        <v>573</v>
      </c>
      <c r="E7" s="15" t="s">
        <v>306</v>
      </c>
      <c r="F7" s="62">
        <v>270</v>
      </c>
      <c r="G7" s="22">
        <f t="shared" si="1"/>
        <v>22.3</v>
      </c>
      <c r="H7" s="38">
        <v>6021</v>
      </c>
      <c r="I7" s="23">
        <f t="shared" si="0"/>
        <v>22.3</v>
      </c>
    </row>
    <row r="8" spans="1:9" x14ac:dyDescent="0.25">
      <c r="C8" s="6" t="s">
        <v>341</v>
      </c>
      <c r="D8" s="13" t="s">
        <v>574</v>
      </c>
      <c r="E8" s="15" t="s">
        <v>301</v>
      </c>
      <c r="F8" s="62">
        <v>1</v>
      </c>
      <c r="G8" s="22">
        <f t="shared" si="1"/>
        <v>68920</v>
      </c>
      <c r="H8" s="38">
        <v>68920</v>
      </c>
      <c r="I8" s="23">
        <f t="shared" si="0"/>
        <v>68920</v>
      </c>
    </row>
    <row r="9" spans="1:9" x14ac:dyDescent="0.25">
      <c r="C9" s="6" t="s">
        <v>97</v>
      </c>
      <c r="D9" s="13" t="s">
        <v>575</v>
      </c>
      <c r="E9" s="15" t="s">
        <v>301</v>
      </c>
      <c r="F9" s="62">
        <v>3</v>
      </c>
      <c r="G9" s="22">
        <f t="shared" si="1"/>
        <v>678</v>
      </c>
      <c r="H9" s="38">
        <v>2034</v>
      </c>
      <c r="I9" s="23">
        <f t="shared" si="0"/>
        <v>678</v>
      </c>
    </row>
    <row r="10" spans="1:9" ht="18" customHeight="1" x14ac:dyDescent="0.25">
      <c r="C10" s="6" t="s">
        <v>113</v>
      </c>
      <c r="D10" s="13" t="s">
        <v>48</v>
      </c>
      <c r="E10" s="15" t="s">
        <v>328</v>
      </c>
      <c r="F10" s="62">
        <v>90</v>
      </c>
      <c r="G10" s="22">
        <f t="shared" si="1"/>
        <v>238.5</v>
      </c>
      <c r="H10" s="38">
        <v>21465</v>
      </c>
      <c r="I10" s="23">
        <f t="shared" si="0"/>
        <v>238.5</v>
      </c>
    </row>
    <row r="11" spans="1:9" x14ac:dyDescent="0.25">
      <c r="C11" s="6" t="s">
        <v>117</v>
      </c>
      <c r="D11" s="13" t="s">
        <v>118</v>
      </c>
      <c r="E11" s="15" t="s">
        <v>326</v>
      </c>
      <c r="F11" s="62">
        <v>90</v>
      </c>
      <c r="G11" s="22">
        <f t="shared" si="1"/>
        <v>11</v>
      </c>
      <c r="H11" s="38">
        <v>990</v>
      </c>
      <c r="I11" s="23">
        <f t="shared" si="0"/>
        <v>11</v>
      </c>
    </row>
    <row r="12" spans="1:9" x14ac:dyDescent="0.25">
      <c r="C12" s="6" t="s">
        <v>10</v>
      </c>
      <c r="D12" s="13" t="s">
        <v>576</v>
      </c>
      <c r="E12" s="15" t="s">
        <v>327</v>
      </c>
      <c r="F12" s="62">
        <v>300</v>
      </c>
      <c r="G12" s="22">
        <f t="shared" si="1"/>
        <v>11.95</v>
      </c>
      <c r="H12" s="38">
        <v>3585</v>
      </c>
      <c r="I12" s="23">
        <f t="shared" si="0"/>
        <v>11.95</v>
      </c>
    </row>
    <row r="13" spans="1:9" x14ac:dyDescent="0.25">
      <c r="C13" s="6" t="s">
        <v>12</v>
      </c>
      <c r="D13" s="13" t="s">
        <v>52</v>
      </c>
      <c r="E13" s="15" t="s">
        <v>302</v>
      </c>
      <c r="F13" s="62">
        <v>1200</v>
      </c>
      <c r="G13" s="22">
        <f t="shared" si="1"/>
        <v>8.1300000000000008</v>
      </c>
      <c r="H13" s="38">
        <v>9756</v>
      </c>
      <c r="I13" s="23">
        <f t="shared" si="0"/>
        <v>8.1300000000000008</v>
      </c>
    </row>
    <row r="14" spans="1:9" x14ac:dyDescent="0.25">
      <c r="C14" s="6" t="s">
        <v>360</v>
      </c>
      <c r="D14" s="13" t="s">
        <v>577</v>
      </c>
      <c r="E14" s="15" t="s">
        <v>306</v>
      </c>
      <c r="F14" s="62">
        <v>270</v>
      </c>
      <c r="G14" s="22">
        <f t="shared" si="1"/>
        <v>25.1</v>
      </c>
      <c r="H14" s="38">
        <v>6777</v>
      </c>
      <c r="I14" s="23">
        <f t="shared" si="0"/>
        <v>25.1</v>
      </c>
    </row>
    <row r="15" spans="1:9" x14ac:dyDescent="0.25">
      <c r="C15" s="6" t="s">
        <v>130</v>
      </c>
      <c r="D15" s="13" t="s">
        <v>578</v>
      </c>
      <c r="E15" s="15" t="s">
        <v>304</v>
      </c>
      <c r="F15" s="62">
        <v>385</v>
      </c>
      <c r="G15" s="22">
        <f t="shared" si="1"/>
        <v>51</v>
      </c>
      <c r="H15" s="38">
        <v>19635</v>
      </c>
      <c r="I15" s="23">
        <f t="shared" si="0"/>
        <v>51</v>
      </c>
    </row>
    <row r="16" spans="1:9" x14ac:dyDescent="0.25">
      <c r="C16" s="6" t="s">
        <v>132</v>
      </c>
      <c r="D16" s="13" t="s">
        <v>579</v>
      </c>
      <c r="E16" s="15" t="s">
        <v>305</v>
      </c>
      <c r="F16" s="62">
        <v>9</v>
      </c>
      <c r="G16" s="22">
        <f t="shared" si="1"/>
        <v>895</v>
      </c>
      <c r="H16" s="38">
        <v>8055</v>
      </c>
      <c r="I16" s="23">
        <f t="shared" si="0"/>
        <v>895</v>
      </c>
    </row>
    <row r="17" spans="3:9" x14ac:dyDescent="0.25">
      <c r="C17" s="6" t="s">
        <v>580</v>
      </c>
      <c r="D17" s="13" t="s">
        <v>581</v>
      </c>
      <c r="E17" s="15" t="s">
        <v>304</v>
      </c>
      <c r="F17" s="62">
        <v>460</v>
      </c>
      <c r="G17" s="22">
        <f t="shared" si="1"/>
        <v>48.1</v>
      </c>
      <c r="H17" s="38">
        <v>22126</v>
      </c>
      <c r="I17" s="23">
        <f t="shared" si="0"/>
        <v>48.1</v>
      </c>
    </row>
    <row r="18" spans="3:9" x14ac:dyDescent="0.25">
      <c r="C18" s="6" t="s">
        <v>580</v>
      </c>
      <c r="D18" s="13" t="s">
        <v>582</v>
      </c>
      <c r="E18" s="15" t="s">
        <v>305</v>
      </c>
      <c r="F18" s="62">
        <v>3</v>
      </c>
      <c r="G18" s="22">
        <f t="shared" si="1"/>
        <v>2169</v>
      </c>
      <c r="H18" s="38">
        <v>6507</v>
      </c>
      <c r="I18" s="23">
        <f t="shared" si="0"/>
        <v>2169</v>
      </c>
    </row>
    <row r="19" spans="3:9" ht="15" customHeight="1" x14ac:dyDescent="0.25">
      <c r="C19" s="6" t="s">
        <v>580</v>
      </c>
      <c r="D19" s="13" t="s">
        <v>583</v>
      </c>
      <c r="E19" s="15" t="s">
        <v>301</v>
      </c>
      <c r="F19" s="62">
        <v>1</v>
      </c>
      <c r="G19" s="22">
        <f t="shared" si="1"/>
        <v>37421</v>
      </c>
      <c r="H19" s="38">
        <v>37421</v>
      </c>
      <c r="I19" s="23">
        <f t="shared" si="0"/>
        <v>37421</v>
      </c>
    </row>
    <row r="20" spans="3:9" x14ac:dyDescent="0.25">
      <c r="C20" s="6" t="s">
        <v>584</v>
      </c>
      <c r="D20" s="13" t="s">
        <v>585</v>
      </c>
      <c r="E20" s="15" t="s">
        <v>304</v>
      </c>
      <c r="F20" s="62">
        <v>155</v>
      </c>
      <c r="G20" s="22">
        <f t="shared" si="1"/>
        <v>175</v>
      </c>
      <c r="H20" s="38">
        <v>27125</v>
      </c>
      <c r="I20" s="23">
        <f t="shared" si="0"/>
        <v>175</v>
      </c>
    </row>
    <row r="21" spans="3:9" ht="15" customHeight="1" x14ac:dyDescent="0.25">
      <c r="C21" s="6" t="s">
        <v>586</v>
      </c>
      <c r="D21" s="13" t="s">
        <v>587</v>
      </c>
      <c r="E21" s="15" t="s">
        <v>601</v>
      </c>
      <c r="F21" s="62">
        <v>90</v>
      </c>
      <c r="G21" s="22">
        <f t="shared" si="1"/>
        <v>64</v>
      </c>
      <c r="H21" s="38">
        <v>5760</v>
      </c>
      <c r="I21" s="23">
        <f t="shared" si="0"/>
        <v>64</v>
      </c>
    </row>
    <row r="22" spans="3:9" ht="15" customHeight="1" x14ac:dyDescent="0.25">
      <c r="C22" s="6" t="s">
        <v>588</v>
      </c>
      <c r="D22" s="13" t="s">
        <v>589</v>
      </c>
      <c r="E22" s="15" t="s">
        <v>301</v>
      </c>
      <c r="F22" s="62">
        <v>1</v>
      </c>
      <c r="G22" s="22">
        <f t="shared" si="1"/>
        <v>1132</v>
      </c>
      <c r="H22" s="38">
        <v>1132</v>
      </c>
      <c r="I22" s="23">
        <f t="shared" si="0"/>
        <v>1132</v>
      </c>
    </row>
    <row r="23" spans="3:9" x14ac:dyDescent="0.25">
      <c r="C23" s="6" t="s">
        <v>590</v>
      </c>
      <c r="D23" s="13" t="s">
        <v>591</v>
      </c>
      <c r="E23" s="15" t="s">
        <v>301</v>
      </c>
      <c r="F23" s="62">
        <v>1</v>
      </c>
      <c r="G23" s="22">
        <f t="shared" si="1"/>
        <v>8642</v>
      </c>
      <c r="H23" s="38">
        <v>8642</v>
      </c>
      <c r="I23" s="23">
        <f t="shared" si="0"/>
        <v>8642</v>
      </c>
    </row>
    <row r="24" spans="3:9" ht="15" customHeight="1" x14ac:dyDescent="0.25">
      <c r="C24" s="6" t="s">
        <v>592</v>
      </c>
      <c r="D24" s="13" t="s">
        <v>593</v>
      </c>
      <c r="E24" s="15" t="s">
        <v>304</v>
      </c>
      <c r="F24" s="62">
        <v>85</v>
      </c>
      <c r="G24" s="22">
        <f t="shared" si="1"/>
        <v>59.6</v>
      </c>
      <c r="H24" s="38">
        <v>5066</v>
      </c>
      <c r="I24" s="23">
        <f t="shared" si="0"/>
        <v>59.6</v>
      </c>
    </row>
    <row r="25" spans="3:9" ht="15" customHeight="1" x14ac:dyDescent="0.25">
      <c r="C25" s="6" t="s">
        <v>594</v>
      </c>
      <c r="D25" s="13" t="s">
        <v>595</v>
      </c>
      <c r="E25" s="15" t="s">
        <v>301</v>
      </c>
      <c r="F25" s="62">
        <v>1</v>
      </c>
      <c r="G25" s="22">
        <f t="shared" si="1"/>
        <v>33206</v>
      </c>
      <c r="H25" s="38">
        <v>33206</v>
      </c>
      <c r="I25" s="23">
        <f t="shared" si="0"/>
        <v>33206</v>
      </c>
    </row>
    <row r="26" spans="3:9" ht="15" customHeight="1" x14ac:dyDescent="0.25">
      <c r="C26" s="6" t="s">
        <v>596</v>
      </c>
      <c r="D26" s="13" t="s">
        <v>597</v>
      </c>
      <c r="E26" s="15" t="s">
        <v>304</v>
      </c>
      <c r="F26" s="62">
        <v>85</v>
      </c>
      <c r="G26" s="22">
        <f t="shared" si="1"/>
        <v>140</v>
      </c>
      <c r="H26" s="38">
        <v>11900</v>
      </c>
      <c r="I26" s="23">
        <f t="shared" si="0"/>
        <v>140</v>
      </c>
    </row>
    <row r="27" spans="3:9" ht="15" customHeight="1" x14ac:dyDescent="0.25">
      <c r="C27" s="10"/>
      <c r="D27" s="13" t="s">
        <v>598</v>
      </c>
      <c r="E27" s="15" t="s">
        <v>301</v>
      </c>
      <c r="F27" s="62">
        <v>1</v>
      </c>
      <c r="G27" s="22">
        <f t="shared" si="1"/>
        <v>1127320</v>
      </c>
      <c r="H27" s="38">
        <v>1127320</v>
      </c>
      <c r="I27" s="23">
        <f t="shared" si="0"/>
        <v>1127320</v>
      </c>
    </row>
    <row r="28" spans="3:9" x14ac:dyDescent="0.25">
      <c r="C28" s="11"/>
      <c r="D28" s="14" t="s">
        <v>599</v>
      </c>
      <c r="E28" s="16" t="s">
        <v>301</v>
      </c>
      <c r="F28" s="62">
        <v>1</v>
      </c>
      <c r="G28" s="22">
        <f t="shared" si="1"/>
        <v>55890</v>
      </c>
      <c r="H28" s="38">
        <v>55890</v>
      </c>
      <c r="I28" s="23">
        <f t="shared" ref="I28:I29" si="2">H28/F28</f>
        <v>55890</v>
      </c>
    </row>
    <row r="29" spans="3:9" x14ac:dyDescent="0.25">
      <c r="C29" s="63" t="s">
        <v>355</v>
      </c>
      <c r="D29" s="64" t="s">
        <v>600</v>
      </c>
      <c r="E29" s="65" t="s">
        <v>301</v>
      </c>
      <c r="F29" s="66">
        <v>1</v>
      </c>
      <c r="G29" s="67">
        <f t="shared" si="1"/>
        <v>22800</v>
      </c>
      <c r="H29" s="39">
        <v>22800</v>
      </c>
      <c r="I29" s="59">
        <f t="shared" si="2"/>
        <v>22800</v>
      </c>
    </row>
    <row r="30" spans="3:9" x14ac:dyDescent="0.25">
      <c r="C30" s="12"/>
      <c r="D30" s="8"/>
      <c r="E30" s="7"/>
      <c r="F30" s="51" t="s">
        <v>668</v>
      </c>
      <c r="G30" s="51"/>
      <c r="H30" s="52">
        <f>SUM(H4:H29)</f>
        <v>1625391</v>
      </c>
      <c r="I30" s="23"/>
    </row>
    <row r="31" spans="3:9" x14ac:dyDescent="0.25">
      <c r="C31" s="3"/>
      <c r="E31" s="2"/>
      <c r="F31" s="2"/>
      <c r="G31" s="18"/>
      <c r="H31" s="1"/>
      <c r="I31" s="24"/>
    </row>
    <row r="32" spans="3:9" x14ac:dyDescent="0.25">
      <c r="E32" s="2"/>
      <c r="F32" s="2"/>
      <c r="G32" s="18"/>
      <c r="H32" s="1"/>
      <c r="I32" s="24"/>
    </row>
    <row r="33" spans="5:9" x14ac:dyDescent="0.25">
      <c r="E33" s="2"/>
      <c r="F33" s="2"/>
      <c r="G33" s="18"/>
      <c r="H33" s="1"/>
      <c r="I33" s="24"/>
    </row>
    <row r="34" spans="5:9" x14ac:dyDescent="0.25">
      <c r="E34" s="2"/>
      <c r="F34" s="2"/>
      <c r="G34" s="18"/>
      <c r="H34" s="1"/>
      <c r="I34" s="24"/>
    </row>
    <row r="35" spans="5:9" x14ac:dyDescent="0.25">
      <c r="E35" s="2"/>
      <c r="F35" s="2"/>
      <c r="G35" s="18"/>
      <c r="H35" s="1"/>
      <c r="I35" s="24"/>
    </row>
    <row r="36" spans="5:9" x14ac:dyDescent="0.25">
      <c r="E36" s="2"/>
      <c r="F36" s="2"/>
      <c r="G36" s="18"/>
      <c r="H36" s="1"/>
      <c r="I36" s="24"/>
    </row>
    <row r="37" spans="5:9" x14ac:dyDescent="0.25">
      <c r="E37" s="2"/>
      <c r="F37" s="2"/>
      <c r="G37" s="18"/>
      <c r="H37" s="1"/>
      <c r="I37" s="24"/>
    </row>
    <row r="38" spans="5:9" x14ac:dyDescent="0.25">
      <c r="E38" s="2"/>
      <c r="F38" s="2"/>
      <c r="G38" s="18"/>
      <c r="H38" s="1"/>
      <c r="I38" s="24"/>
    </row>
    <row r="39" spans="5:9" x14ac:dyDescent="0.25">
      <c r="E39" s="2"/>
      <c r="F39" s="2"/>
      <c r="G39" s="18"/>
      <c r="H39" s="1"/>
      <c r="I39" s="24"/>
    </row>
    <row r="40" spans="5:9" x14ac:dyDescent="0.25">
      <c r="E40" s="2"/>
      <c r="F40" s="2"/>
      <c r="G40" s="18"/>
      <c r="H40" s="1"/>
      <c r="I40" s="24"/>
    </row>
    <row r="41" spans="5:9" x14ac:dyDescent="0.25">
      <c r="E41" s="2"/>
      <c r="F41" s="2"/>
      <c r="G41" s="18"/>
      <c r="H41" s="1"/>
      <c r="I41" s="24"/>
    </row>
    <row r="42" spans="5:9" x14ac:dyDescent="0.25">
      <c r="E42" s="2"/>
      <c r="F42" s="2"/>
      <c r="G42" s="18"/>
      <c r="H42" s="1"/>
      <c r="I42" s="24"/>
    </row>
    <row r="43" spans="5:9" x14ac:dyDescent="0.25">
      <c r="E43" s="2"/>
      <c r="F43" s="2"/>
      <c r="G43" s="18"/>
      <c r="H43" s="1"/>
      <c r="I43" s="24"/>
    </row>
  </sheetData>
  <mergeCells count="1">
    <mergeCell ref="G2:H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5" x14ac:dyDescent="0.25"/>
  <cols>
    <col min="1" max="1" width="14.85546875" bestFit="1" customWidth="1"/>
    <col min="2" max="2" width="10.7109375" bestFit="1" customWidth="1"/>
    <col min="3" max="3" width="13.140625" customWidth="1"/>
    <col min="4" max="4" width="51.7109375" bestFit="1" customWidth="1"/>
    <col min="5" max="5" width="4.7109375" bestFit="1" customWidth="1"/>
    <col min="6" max="6" width="8.7109375" customWidth="1"/>
    <col min="7" max="7" width="11.5703125" bestFit="1" customWidth="1"/>
    <col min="8" max="8" width="14.5703125" bestFit="1" customWidth="1"/>
    <col min="9" max="9" width="11.5703125" bestFit="1" customWidth="1"/>
    <col min="10" max="10" width="14.5703125" customWidth="1"/>
    <col min="11" max="11" width="16.85546875" bestFit="1" customWidth="1"/>
  </cols>
  <sheetData>
    <row r="1" spans="1:11" x14ac:dyDescent="0.25">
      <c r="A1" s="28" t="s">
        <v>647</v>
      </c>
      <c r="B1" s="28" t="s">
        <v>648</v>
      </c>
      <c r="C1" t="s">
        <v>2</v>
      </c>
      <c r="D1" t="s">
        <v>605</v>
      </c>
    </row>
    <row r="2" spans="1:11" x14ac:dyDescent="0.25">
      <c r="A2" s="29" t="s">
        <v>667</v>
      </c>
      <c r="B2" s="29" t="s">
        <v>666</v>
      </c>
      <c r="C2" t="s">
        <v>0</v>
      </c>
      <c r="D2" t="s">
        <v>30</v>
      </c>
      <c r="E2" t="s">
        <v>300</v>
      </c>
      <c r="F2" t="s">
        <v>1</v>
      </c>
      <c r="G2" s="68" t="s">
        <v>640</v>
      </c>
      <c r="H2" s="69"/>
      <c r="I2" s="70" t="s">
        <v>641</v>
      </c>
      <c r="J2" s="69"/>
      <c r="K2" t="s">
        <v>15</v>
      </c>
    </row>
    <row r="3" spans="1:11" x14ac:dyDescent="0.25">
      <c r="G3" s="8" t="s">
        <v>628</v>
      </c>
      <c r="H3" s="45" t="s">
        <v>629</v>
      </c>
      <c r="I3" s="46" t="s">
        <v>628</v>
      </c>
      <c r="J3" s="45" t="s">
        <v>629</v>
      </c>
    </row>
    <row r="4" spans="1:11" x14ac:dyDescent="0.25">
      <c r="C4" t="s">
        <v>17</v>
      </c>
      <c r="D4" t="s">
        <v>31</v>
      </c>
      <c r="E4" t="s">
        <v>301</v>
      </c>
      <c r="F4" s="36">
        <v>1</v>
      </c>
      <c r="G4" s="37">
        <f>H4/$F4</f>
        <v>50000</v>
      </c>
      <c r="H4" s="38">
        <v>50000</v>
      </c>
      <c r="I4" s="53">
        <f>J4/$F4</f>
        <v>50000</v>
      </c>
      <c r="J4" s="38">
        <v>50000</v>
      </c>
      <c r="K4" s="1">
        <f>((AVERAGE(H4,J4))/F4)</f>
        <v>50000</v>
      </c>
    </row>
    <row r="5" spans="1:11" x14ac:dyDescent="0.25">
      <c r="C5" t="s">
        <v>186</v>
      </c>
      <c r="D5" t="s">
        <v>604</v>
      </c>
      <c r="E5" t="s">
        <v>301</v>
      </c>
      <c r="F5" s="36">
        <v>1</v>
      </c>
      <c r="G5" s="37">
        <f t="shared" ref="G5:I15" si="0">H5/$F5</f>
        <v>3500</v>
      </c>
      <c r="H5" s="38">
        <v>3500</v>
      </c>
      <c r="I5" s="53">
        <f t="shared" si="0"/>
        <v>2500</v>
      </c>
      <c r="J5" s="38">
        <v>2500</v>
      </c>
      <c r="K5" s="1">
        <f t="shared" ref="K5:K15" si="1">((AVERAGE(H5,J5))/F5)</f>
        <v>3000</v>
      </c>
    </row>
    <row r="6" spans="1:11" x14ac:dyDescent="0.25">
      <c r="C6" t="s">
        <v>187</v>
      </c>
      <c r="D6" t="s">
        <v>606</v>
      </c>
      <c r="E6" t="s">
        <v>301</v>
      </c>
      <c r="F6" s="36">
        <v>1</v>
      </c>
      <c r="G6" s="37">
        <f t="shared" si="0"/>
        <v>10000</v>
      </c>
      <c r="H6" s="38">
        <v>10000</v>
      </c>
      <c r="I6" s="53">
        <f t="shared" si="0"/>
        <v>2000</v>
      </c>
      <c r="J6" s="38">
        <v>2000</v>
      </c>
      <c r="K6" s="1">
        <f t="shared" si="1"/>
        <v>6000</v>
      </c>
    </row>
    <row r="7" spans="1:11" x14ac:dyDescent="0.25">
      <c r="C7" t="s">
        <v>189</v>
      </c>
      <c r="D7" t="s">
        <v>607</v>
      </c>
      <c r="E7" t="s">
        <v>301</v>
      </c>
      <c r="F7" s="36">
        <v>1</v>
      </c>
      <c r="G7" s="37">
        <f t="shared" si="0"/>
        <v>30000</v>
      </c>
      <c r="H7" s="38">
        <v>30000</v>
      </c>
      <c r="I7" s="53">
        <f t="shared" si="0"/>
        <v>32000</v>
      </c>
      <c r="J7" s="38">
        <v>32000</v>
      </c>
      <c r="K7" s="1">
        <f t="shared" si="1"/>
        <v>31000</v>
      </c>
    </row>
    <row r="8" spans="1:11" x14ac:dyDescent="0.25">
      <c r="C8" t="s">
        <v>190</v>
      </c>
      <c r="D8" t="s">
        <v>608</v>
      </c>
      <c r="E8" t="s">
        <v>302</v>
      </c>
      <c r="F8" s="36">
        <v>7000</v>
      </c>
      <c r="G8" s="37">
        <f t="shared" si="0"/>
        <v>2</v>
      </c>
      <c r="H8" s="38">
        <v>14000</v>
      </c>
      <c r="I8" s="53">
        <f t="shared" si="0"/>
        <v>3.25</v>
      </c>
      <c r="J8" s="38">
        <v>22750</v>
      </c>
      <c r="K8" s="1">
        <f t="shared" si="1"/>
        <v>2.625</v>
      </c>
    </row>
    <row r="9" spans="1:11" x14ac:dyDescent="0.25">
      <c r="C9" t="s">
        <v>197</v>
      </c>
      <c r="D9" t="s">
        <v>609</v>
      </c>
      <c r="E9" t="s">
        <v>328</v>
      </c>
      <c r="F9" s="36">
        <v>643</v>
      </c>
      <c r="G9" s="37">
        <f t="shared" si="0"/>
        <v>120</v>
      </c>
      <c r="H9" s="38">
        <v>77160</v>
      </c>
      <c r="I9" s="53">
        <f t="shared" si="0"/>
        <v>135</v>
      </c>
      <c r="J9" s="38">
        <v>86805</v>
      </c>
      <c r="K9" s="1">
        <f t="shared" si="1"/>
        <v>127.5</v>
      </c>
    </row>
    <row r="10" spans="1:11" x14ac:dyDescent="0.25">
      <c r="C10" t="s">
        <v>198</v>
      </c>
      <c r="D10" t="s">
        <v>610</v>
      </c>
      <c r="E10" t="s">
        <v>328</v>
      </c>
      <c r="F10" s="36">
        <v>1600</v>
      </c>
      <c r="G10" s="37">
        <f t="shared" si="0"/>
        <v>100</v>
      </c>
      <c r="H10" s="38">
        <v>160000</v>
      </c>
      <c r="I10" s="53">
        <f t="shared" si="0"/>
        <v>135</v>
      </c>
      <c r="J10" s="38">
        <v>216000</v>
      </c>
      <c r="K10" s="1">
        <f t="shared" si="1"/>
        <v>117.5</v>
      </c>
    </row>
    <row r="11" spans="1:11" x14ac:dyDescent="0.25">
      <c r="C11" t="s">
        <v>199</v>
      </c>
      <c r="D11" t="s">
        <v>118</v>
      </c>
      <c r="E11" t="s">
        <v>326</v>
      </c>
      <c r="F11" s="36">
        <v>1385</v>
      </c>
      <c r="G11" s="37">
        <f t="shared" si="0"/>
        <v>5</v>
      </c>
      <c r="H11" s="38">
        <v>6925</v>
      </c>
      <c r="I11" s="53">
        <f t="shared" si="0"/>
        <v>3.8498194945848376</v>
      </c>
      <c r="J11" s="38">
        <v>5332</v>
      </c>
      <c r="K11" s="1">
        <f t="shared" si="1"/>
        <v>4.4249097472924186</v>
      </c>
    </row>
    <row r="12" spans="1:11" x14ac:dyDescent="0.25">
      <c r="C12" t="s">
        <v>201</v>
      </c>
      <c r="D12" t="s">
        <v>611</v>
      </c>
      <c r="E12" t="s">
        <v>327</v>
      </c>
      <c r="F12" s="36">
        <v>7500</v>
      </c>
      <c r="G12" s="37">
        <f t="shared" si="0"/>
        <v>1</v>
      </c>
      <c r="H12" s="38">
        <v>7500</v>
      </c>
      <c r="I12" s="53">
        <f t="shared" si="0"/>
        <v>2</v>
      </c>
      <c r="J12" s="38">
        <v>15000</v>
      </c>
      <c r="K12" s="1">
        <f t="shared" si="1"/>
        <v>1.5</v>
      </c>
    </row>
    <row r="13" spans="1:11" x14ac:dyDescent="0.25">
      <c r="C13" t="s">
        <v>202</v>
      </c>
      <c r="D13" t="s">
        <v>612</v>
      </c>
      <c r="E13" t="s">
        <v>327</v>
      </c>
      <c r="F13" s="36">
        <v>7500</v>
      </c>
      <c r="G13" s="37">
        <f t="shared" si="0"/>
        <v>2.2999999999999998</v>
      </c>
      <c r="H13" s="38">
        <v>17250</v>
      </c>
      <c r="I13" s="53">
        <f t="shared" si="0"/>
        <v>2</v>
      </c>
      <c r="J13" s="38">
        <v>15000</v>
      </c>
      <c r="K13" s="1">
        <f t="shared" si="1"/>
        <v>2.15</v>
      </c>
    </row>
    <row r="14" spans="1:11" x14ac:dyDescent="0.25">
      <c r="C14" t="s">
        <v>602</v>
      </c>
      <c r="D14" t="s">
        <v>43</v>
      </c>
      <c r="E14" t="s">
        <v>329</v>
      </c>
      <c r="F14" s="36">
        <v>0.8</v>
      </c>
      <c r="G14" s="37">
        <f t="shared" si="0"/>
        <v>3500</v>
      </c>
      <c r="H14" s="38">
        <v>2800</v>
      </c>
      <c r="I14" s="53">
        <f t="shared" si="0"/>
        <v>2500</v>
      </c>
      <c r="J14" s="38">
        <v>2000</v>
      </c>
      <c r="K14" s="1">
        <f t="shared" si="1"/>
        <v>3000</v>
      </c>
    </row>
    <row r="15" spans="1:11" x14ac:dyDescent="0.25">
      <c r="C15" s="31" t="s">
        <v>603</v>
      </c>
      <c r="D15" s="31" t="s">
        <v>234</v>
      </c>
      <c r="E15" s="31" t="s">
        <v>306</v>
      </c>
      <c r="F15" s="44">
        <v>200</v>
      </c>
      <c r="G15" s="33">
        <f t="shared" si="0"/>
        <v>40</v>
      </c>
      <c r="H15" s="39">
        <v>8000</v>
      </c>
      <c r="I15" s="54">
        <f t="shared" si="0"/>
        <v>80</v>
      </c>
      <c r="J15" s="39">
        <v>16000</v>
      </c>
      <c r="K15" s="34">
        <f t="shared" si="1"/>
        <v>60</v>
      </c>
    </row>
    <row r="16" spans="1:11" x14ac:dyDescent="0.25">
      <c r="F16" s="29" t="s">
        <v>668</v>
      </c>
      <c r="G16" s="51"/>
      <c r="H16" s="52">
        <f>SUM(H4:H15)</f>
        <v>387135</v>
      </c>
      <c r="I16" s="41"/>
      <c r="J16" s="52">
        <f t="shared" ref="J16" si="2">SUM(J4:J15)</f>
        <v>465387</v>
      </c>
      <c r="K16" s="1"/>
    </row>
    <row r="17" spans="10:11" x14ac:dyDescent="0.25">
      <c r="J17" s="4"/>
      <c r="K17" s="4"/>
    </row>
  </sheetData>
  <mergeCells count="2">
    <mergeCell ref="G2:H2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D6" sqref="D6"/>
    </sheetView>
  </sheetViews>
  <sheetFormatPr defaultRowHeight="15" x14ac:dyDescent="0.25"/>
  <cols>
    <col min="1" max="1" width="14" style="20" bestFit="1" customWidth="1"/>
    <col min="2" max="2" width="9.140625" style="20"/>
    <col min="3" max="3" width="11.42578125" bestFit="1" customWidth="1"/>
    <col min="4" max="4" width="51.7109375" bestFit="1" customWidth="1"/>
    <col min="5" max="5" width="4.7109375" bestFit="1" customWidth="1"/>
    <col min="6" max="6" width="8.7109375" customWidth="1"/>
    <col min="7" max="7" width="10.5703125" bestFit="1" customWidth="1"/>
    <col min="8" max="8" width="14.5703125" bestFit="1" customWidth="1"/>
    <col min="9" max="9" width="14.5703125" customWidth="1"/>
    <col min="10" max="10" width="14.5703125" bestFit="1" customWidth="1"/>
    <col min="11" max="11" width="14.5703125" customWidth="1"/>
    <col min="12" max="12" width="14.5703125" bestFit="1" customWidth="1"/>
    <col min="13" max="13" width="11.5703125" style="5" bestFit="1" customWidth="1"/>
  </cols>
  <sheetData>
    <row r="1" spans="1:13" x14ac:dyDescent="0.25">
      <c r="A1" s="28" t="s">
        <v>647</v>
      </c>
      <c r="B1" s="28" t="s">
        <v>648</v>
      </c>
      <c r="C1" t="s">
        <v>2</v>
      </c>
      <c r="D1" t="s">
        <v>16</v>
      </c>
    </row>
    <row r="2" spans="1:13" x14ac:dyDescent="0.25">
      <c r="A2" s="29" t="s">
        <v>667</v>
      </c>
      <c r="B2" s="29" t="s">
        <v>650</v>
      </c>
      <c r="C2" t="s">
        <v>0</v>
      </c>
      <c r="D2" t="s">
        <v>30</v>
      </c>
      <c r="E2" t="s">
        <v>300</v>
      </c>
      <c r="F2" t="s">
        <v>1</v>
      </c>
      <c r="G2" s="68" t="s">
        <v>616</v>
      </c>
      <c r="H2" s="69"/>
      <c r="I2" s="68" t="s">
        <v>617</v>
      </c>
      <c r="J2" s="69"/>
      <c r="K2" s="68" t="s">
        <v>618</v>
      </c>
      <c r="L2" s="69"/>
      <c r="M2" s="5" t="s">
        <v>15</v>
      </c>
    </row>
    <row r="3" spans="1:13" x14ac:dyDescent="0.25">
      <c r="G3" s="7" t="s">
        <v>628</v>
      </c>
      <c r="H3" s="36" t="s">
        <v>629</v>
      </c>
      <c r="I3" s="7" t="s">
        <v>628</v>
      </c>
      <c r="J3" s="36" t="s">
        <v>629</v>
      </c>
      <c r="K3" s="7" t="s">
        <v>628</v>
      </c>
      <c r="L3" s="36" t="s">
        <v>629</v>
      </c>
    </row>
    <row r="4" spans="1:13" x14ac:dyDescent="0.25">
      <c r="C4" t="s">
        <v>17</v>
      </c>
      <c r="D4" t="s">
        <v>31</v>
      </c>
      <c r="E4" t="s">
        <v>301</v>
      </c>
      <c r="F4" s="36">
        <v>1</v>
      </c>
      <c r="G4" s="37">
        <f>H4/F4</f>
        <v>1800</v>
      </c>
      <c r="H4" s="38">
        <v>1800</v>
      </c>
      <c r="I4" s="9">
        <f>J4/F4</f>
        <v>3600</v>
      </c>
      <c r="J4" s="38">
        <v>3600</v>
      </c>
      <c r="K4" s="9">
        <f>L4/F4</f>
        <v>1000</v>
      </c>
      <c r="L4" s="38">
        <v>1000</v>
      </c>
      <c r="M4" s="19">
        <f>((AVERAGE(H4,J4,L4))/F4)</f>
        <v>2133.3333333333335</v>
      </c>
    </row>
    <row r="5" spans="1:13" x14ac:dyDescent="0.25">
      <c r="C5" t="s">
        <v>18</v>
      </c>
      <c r="D5" t="s">
        <v>32</v>
      </c>
      <c r="E5" t="s">
        <v>329</v>
      </c>
      <c r="F5" s="36">
        <v>1</v>
      </c>
      <c r="G5" s="37">
        <f t="shared" ref="G5:G16" si="0">H5/F5</f>
        <v>1500</v>
      </c>
      <c r="H5" s="38">
        <v>1500</v>
      </c>
      <c r="I5" s="9">
        <f t="shared" ref="I5:I16" si="1">J5/F5</f>
        <v>13950</v>
      </c>
      <c r="J5" s="38">
        <v>13950</v>
      </c>
      <c r="K5" s="9">
        <f t="shared" ref="K5:K16" si="2">L5/F5</f>
        <v>3000</v>
      </c>
      <c r="L5" s="38">
        <v>3000</v>
      </c>
      <c r="M5" s="19">
        <f t="shared" ref="M5:M16" si="3">((AVERAGE(H5,J5,L5))/F5)</f>
        <v>6150</v>
      </c>
    </row>
    <row r="6" spans="1:13" x14ac:dyDescent="0.25">
      <c r="C6" t="s">
        <v>19</v>
      </c>
      <c r="D6" t="s">
        <v>33</v>
      </c>
      <c r="E6" t="s">
        <v>304</v>
      </c>
      <c r="F6" s="36">
        <v>6905</v>
      </c>
      <c r="G6" s="37">
        <f t="shared" si="0"/>
        <v>26.65</v>
      </c>
      <c r="H6" s="38">
        <v>184018.25</v>
      </c>
      <c r="I6" s="9">
        <f t="shared" si="1"/>
        <v>31.8</v>
      </c>
      <c r="J6" s="38">
        <v>219579</v>
      </c>
      <c r="K6" s="9">
        <f t="shared" si="2"/>
        <v>33.25</v>
      </c>
      <c r="L6" s="38">
        <v>229591.25</v>
      </c>
      <c r="M6" s="19">
        <f t="shared" si="3"/>
        <v>30.566666666666666</v>
      </c>
    </row>
    <row r="7" spans="1:13" x14ac:dyDescent="0.25">
      <c r="C7" t="s">
        <v>20</v>
      </c>
      <c r="D7" t="s">
        <v>34</v>
      </c>
      <c r="E7" t="s">
        <v>304</v>
      </c>
      <c r="F7" s="36">
        <v>300</v>
      </c>
      <c r="G7" s="37">
        <f t="shared" si="0"/>
        <v>20.8</v>
      </c>
      <c r="H7" s="38">
        <v>6240</v>
      </c>
      <c r="I7" s="9">
        <f t="shared" si="1"/>
        <v>26.82</v>
      </c>
      <c r="J7" s="38">
        <v>8046</v>
      </c>
      <c r="K7" s="9">
        <f t="shared" si="2"/>
        <v>15</v>
      </c>
      <c r="L7" s="38">
        <v>4500</v>
      </c>
      <c r="M7" s="19">
        <f t="shared" si="3"/>
        <v>20.873333333333335</v>
      </c>
    </row>
    <row r="8" spans="1:13" x14ac:dyDescent="0.25">
      <c r="C8" t="s">
        <v>21</v>
      </c>
      <c r="D8" t="s">
        <v>35</v>
      </c>
      <c r="E8" t="s">
        <v>305</v>
      </c>
      <c r="F8" s="36">
        <v>4</v>
      </c>
      <c r="G8" s="37">
        <f t="shared" si="0"/>
        <v>2275</v>
      </c>
      <c r="H8" s="38">
        <v>9100</v>
      </c>
      <c r="I8" s="9">
        <f t="shared" si="1"/>
        <v>735</v>
      </c>
      <c r="J8" s="38">
        <v>2940</v>
      </c>
      <c r="K8" s="9">
        <f t="shared" si="2"/>
        <v>4687.5</v>
      </c>
      <c r="L8" s="38">
        <v>18750</v>
      </c>
      <c r="M8" s="19">
        <f t="shared" si="3"/>
        <v>2565.8333333333335</v>
      </c>
    </row>
    <row r="9" spans="1:13" x14ac:dyDescent="0.25">
      <c r="C9" t="s">
        <v>22</v>
      </c>
      <c r="D9" t="s">
        <v>36</v>
      </c>
      <c r="E9" t="s">
        <v>305</v>
      </c>
      <c r="F9" s="36">
        <v>1</v>
      </c>
      <c r="G9" s="37">
        <f t="shared" si="0"/>
        <v>1763</v>
      </c>
      <c r="H9" s="38">
        <v>1763</v>
      </c>
      <c r="I9" s="9">
        <f t="shared" si="1"/>
        <v>670</v>
      </c>
      <c r="J9" s="38">
        <v>670</v>
      </c>
      <c r="K9" s="9">
        <f t="shared" si="2"/>
        <v>2687</v>
      </c>
      <c r="L9" s="38">
        <v>2687</v>
      </c>
      <c r="M9" s="19">
        <f t="shared" si="3"/>
        <v>1706.6666666666667</v>
      </c>
    </row>
    <row r="10" spans="1:13" x14ac:dyDescent="0.25">
      <c r="C10" t="s">
        <v>23</v>
      </c>
      <c r="D10" t="s">
        <v>37</v>
      </c>
      <c r="E10" t="s">
        <v>305</v>
      </c>
      <c r="F10" s="36">
        <v>1</v>
      </c>
      <c r="G10" s="37">
        <f t="shared" si="0"/>
        <v>1510</v>
      </c>
      <c r="H10" s="38">
        <v>1510</v>
      </c>
      <c r="I10" s="9">
        <f t="shared" si="1"/>
        <v>535</v>
      </c>
      <c r="J10" s="38">
        <v>535</v>
      </c>
      <c r="K10" s="9">
        <f t="shared" si="2"/>
        <v>3375</v>
      </c>
      <c r="L10" s="38">
        <v>3375</v>
      </c>
      <c r="M10" s="19">
        <f t="shared" si="3"/>
        <v>1806.6666666666667</v>
      </c>
    </row>
    <row r="11" spans="1:13" x14ac:dyDescent="0.25">
      <c r="C11" t="s">
        <v>24</v>
      </c>
      <c r="D11" t="s">
        <v>38</v>
      </c>
      <c r="E11" t="s">
        <v>305</v>
      </c>
      <c r="F11" s="36">
        <v>1</v>
      </c>
      <c r="G11" s="37">
        <f t="shared" si="0"/>
        <v>980</v>
      </c>
      <c r="H11" s="38">
        <v>980</v>
      </c>
      <c r="I11" s="9">
        <f t="shared" si="1"/>
        <v>200</v>
      </c>
      <c r="J11" s="38">
        <v>200</v>
      </c>
      <c r="K11" s="9">
        <f t="shared" si="2"/>
        <v>2062</v>
      </c>
      <c r="L11" s="38">
        <v>2062</v>
      </c>
      <c r="M11" s="19">
        <f t="shared" si="3"/>
        <v>1080.6666666666667</v>
      </c>
    </row>
    <row r="12" spans="1:13" x14ac:dyDescent="0.25">
      <c r="C12" t="s">
        <v>25</v>
      </c>
      <c r="D12" t="s">
        <v>39</v>
      </c>
      <c r="E12" t="s">
        <v>305</v>
      </c>
      <c r="F12" s="36">
        <v>1</v>
      </c>
      <c r="G12" s="37">
        <f t="shared" si="0"/>
        <v>2345</v>
      </c>
      <c r="H12" s="38">
        <v>2345</v>
      </c>
      <c r="I12" s="9">
        <f t="shared" si="1"/>
        <v>1975</v>
      </c>
      <c r="J12" s="38">
        <v>1975</v>
      </c>
      <c r="K12" s="9">
        <f t="shared" si="2"/>
        <v>2000</v>
      </c>
      <c r="L12" s="38">
        <v>2000</v>
      </c>
      <c r="M12" s="19">
        <f t="shared" si="3"/>
        <v>2106.6666666666665</v>
      </c>
    </row>
    <row r="13" spans="1:13" x14ac:dyDescent="0.25">
      <c r="C13" t="s">
        <v>26</v>
      </c>
      <c r="D13" t="s">
        <v>40</v>
      </c>
      <c r="E13" t="s">
        <v>305</v>
      </c>
      <c r="F13" s="36">
        <v>1</v>
      </c>
      <c r="G13" s="37">
        <f t="shared" si="0"/>
        <v>1760</v>
      </c>
      <c r="H13" s="38">
        <v>1760</v>
      </c>
      <c r="I13" s="9">
        <f t="shared" si="1"/>
        <v>1800</v>
      </c>
      <c r="J13" s="38">
        <v>1800</v>
      </c>
      <c r="K13" s="9">
        <f t="shared" si="2"/>
        <v>1500</v>
      </c>
      <c r="L13" s="38">
        <v>1500</v>
      </c>
      <c r="M13" s="19">
        <f t="shared" si="3"/>
        <v>1686.6666666666667</v>
      </c>
    </row>
    <row r="14" spans="1:13" x14ac:dyDescent="0.25">
      <c r="C14" t="s">
        <v>27</v>
      </c>
      <c r="D14" t="s">
        <v>41</v>
      </c>
      <c r="E14" t="s">
        <v>304</v>
      </c>
      <c r="F14" s="36">
        <v>50</v>
      </c>
      <c r="G14" s="37">
        <f t="shared" si="0"/>
        <v>42.5</v>
      </c>
      <c r="H14" s="38">
        <v>2125</v>
      </c>
      <c r="I14" s="9">
        <f t="shared" si="1"/>
        <v>9</v>
      </c>
      <c r="J14" s="38">
        <v>450</v>
      </c>
      <c r="K14" s="9">
        <f t="shared" si="2"/>
        <v>15</v>
      </c>
      <c r="L14" s="38">
        <v>750</v>
      </c>
      <c r="M14" s="19">
        <f t="shared" si="3"/>
        <v>22.166666666666664</v>
      </c>
    </row>
    <row r="15" spans="1:13" x14ac:dyDescent="0.25">
      <c r="C15" t="s">
        <v>28</v>
      </c>
      <c r="D15" t="s">
        <v>42</v>
      </c>
      <c r="E15" t="s">
        <v>301</v>
      </c>
      <c r="F15" s="36">
        <v>1</v>
      </c>
      <c r="G15" s="37">
        <f t="shared" si="0"/>
        <v>1460</v>
      </c>
      <c r="H15" s="38">
        <v>1460</v>
      </c>
      <c r="I15" s="9">
        <f t="shared" si="1"/>
        <v>1900</v>
      </c>
      <c r="J15" s="38">
        <v>1900</v>
      </c>
      <c r="K15" s="9">
        <f t="shared" si="2"/>
        <v>1500</v>
      </c>
      <c r="L15" s="38">
        <v>1500</v>
      </c>
      <c r="M15" s="19">
        <f t="shared" si="3"/>
        <v>1620</v>
      </c>
    </row>
    <row r="16" spans="1:13" x14ac:dyDescent="0.25">
      <c r="C16" s="31" t="s">
        <v>29</v>
      </c>
      <c r="D16" s="31" t="s">
        <v>43</v>
      </c>
      <c r="E16" s="31" t="s">
        <v>329</v>
      </c>
      <c r="F16" s="44">
        <v>2</v>
      </c>
      <c r="G16" s="33">
        <f t="shared" si="0"/>
        <v>850</v>
      </c>
      <c r="H16" s="39">
        <v>1700</v>
      </c>
      <c r="I16" s="34">
        <f t="shared" si="1"/>
        <v>2250</v>
      </c>
      <c r="J16" s="39">
        <v>4500</v>
      </c>
      <c r="K16" s="34">
        <f t="shared" si="2"/>
        <v>2000</v>
      </c>
      <c r="L16" s="39">
        <v>4000</v>
      </c>
      <c r="M16" s="35">
        <f t="shared" si="3"/>
        <v>1700</v>
      </c>
    </row>
    <row r="17" spans="6:12" x14ac:dyDescent="0.25">
      <c r="F17" s="5" t="s">
        <v>668</v>
      </c>
      <c r="G17" s="42"/>
      <c r="H17" s="43">
        <f>SUM(H4:H16)</f>
        <v>216301.25</v>
      </c>
      <c r="I17" s="42"/>
      <c r="J17" s="43">
        <f>SUM(J4:J16)</f>
        <v>260145</v>
      </c>
      <c r="K17" s="42"/>
      <c r="L17" s="43">
        <f>SUM(L4:L16)</f>
        <v>274715.25</v>
      </c>
    </row>
  </sheetData>
  <mergeCells count="3">
    <mergeCell ref="G2:H2"/>
    <mergeCell ref="I2:J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/>
  </sheetViews>
  <sheetFormatPr defaultRowHeight="15" x14ac:dyDescent="0.25"/>
  <cols>
    <col min="1" max="1" width="14" style="27" bestFit="1" customWidth="1"/>
    <col min="2" max="2" width="9.140625" style="27"/>
    <col min="3" max="3" width="10" bestFit="1" customWidth="1"/>
    <col min="4" max="4" width="44" bestFit="1" customWidth="1"/>
    <col min="5" max="5" width="5.85546875" bestFit="1" customWidth="1"/>
    <col min="6" max="6" width="8.7109375" customWidth="1"/>
    <col min="7" max="7" width="11.5703125" bestFit="1" customWidth="1"/>
    <col min="8" max="8" width="14.5703125" bestFit="1" customWidth="1"/>
    <col min="9" max="11" width="14.5703125" customWidth="1"/>
    <col min="12" max="12" width="14.5703125" bestFit="1" customWidth="1"/>
    <col min="13" max="13" width="11.5703125" bestFit="1" customWidth="1"/>
    <col min="14" max="14" width="12.5703125" bestFit="1" customWidth="1"/>
    <col min="15" max="15" width="16.85546875" style="5" bestFit="1" customWidth="1"/>
  </cols>
  <sheetData>
    <row r="1" spans="1:15" x14ac:dyDescent="0.25">
      <c r="A1" s="25" t="s">
        <v>647</v>
      </c>
      <c r="B1" s="25" t="s">
        <v>648</v>
      </c>
      <c r="C1" t="s">
        <v>2</v>
      </c>
      <c r="D1" t="s">
        <v>288</v>
      </c>
    </row>
    <row r="2" spans="1:15" x14ac:dyDescent="0.25">
      <c r="A2" s="26" t="s">
        <v>667</v>
      </c>
      <c r="B2" s="26" t="s">
        <v>651</v>
      </c>
      <c r="C2" t="s">
        <v>0</v>
      </c>
      <c r="D2" t="s">
        <v>30</v>
      </c>
      <c r="E2" t="s">
        <v>300</v>
      </c>
      <c r="F2" t="s">
        <v>1</v>
      </c>
      <c r="G2" s="68" t="s">
        <v>619</v>
      </c>
      <c r="H2" s="69"/>
      <c r="I2" s="70" t="s">
        <v>620</v>
      </c>
      <c r="J2" s="69"/>
      <c r="K2" s="70" t="s">
        <v>621</v>
      </c>
      <c r="L2" s="69"/>
      <c r="M2" s="71" t="s">
        <v>622</v>
      </c>
      <c r="N2" s="72"/>
      <c r="O2" s="5" t="s">
        <v>15</v>
      </c>
    </row>
    <row r="3" spans="1:15" x14ac:dyDescent="0.25">
      <c r="G3" s="8" t="s">
        <v>628</v>
      </c>
      <c r="H3" s="45" t="s">
        <v>629</v>
      </c>
      <c r="I3" s="46" t="s">
        <v>628</v>
      </c>
      <c r="J3" s="45" t="s">
        <v>629</v>
      </c>
      <c r="K3" s="46" t="s">
        <v>628</v>
      </c>
      <c r="L3" s="45" t="s">
        <v>629</v>
      </c>
      <c r="M3" s="46" t="s">
        <v>628</v>
      </c>
      <c r="N3" s="45" t="s">
        <v>629</v>
      </c>
    </row>
    <row r="4" spans="1:15" x14ac:dyDescent="0.25">
      <c r="C4" s="3">
        <v>1</v>
      </c>
      <c r="D4" t="s">
        <v>31</v>
      </c>
      <c r="E4" s="2" t="s">
        <v>301</v>
      </c>
      <c r="F4" s="36">
        <v>1</v>
      </c>
      <c r="G4" s="37">
        <f>H4/F4</f>
        <v>5040</v>
      </c>
      <c r="H4" s="38">
        <v>5040</v>
      </c>
      <c r="I4" s="47">
        <f>J4/F4</f>
        <v>32500</v>
      </c>
      <c r="J4" s="38">
        <v>32500</v>
      </c>
      <c r="K4" s="47">
        <f>L4/F4</f>
        <v>6000</v>
      </c>
      <c r="L4" s="38">
        <v>6000</v>
      </c>
      <c r="M4" s="47">
        <f>N4/F4</f>
        <v>0</v>
      </c>
      <c r="N4" s="38">
        <v>0</v>
      </c>
      <c r="O4" s="19">
        <f>((AVERAGE(H4,J4,L4,N4))/F4)</f>
        <v>10885</v>
      </c>
    </row>
    <row r="5" spans="1:15" x14ac:dyDescent="0.25">
      <c r="C5" s="3">
        <v>2</v>
      </c>
      <c r="D5" t="s">
        <v>289</v>
      </c>
      <c r="E5" s="2" t="s">
        <v>301</v>
      </c>
      <c r="F5" s="36">
        <v>1</v>
      </c>
      <c r="G5" s="37">
        <f t="shared" ref="G5:G16" si="0">H5/F5</f>
        <v>5670</v>
      </c>
      <c r="H5" s="38">
        <v>5670</v>
      </c>
      <c r="I5" s="47">
        <f t="shared" ref="I5:I16" si="1">J5/F5</f>
        <v>2000</v>
      </c>
      <c r="J5" s="38">
        <v>2000</v>
      </c>
      <c r="K5" s="47">
        <f t="shared" ref="K5:K16" si="2">L5/F5</f>
        <v>3775</v>
      </c>
      <c r="L5" s="38">
        <v>3775</v>
      </c>
      <c r="M5" s="47">
        <f t="shared" ref="M5:M16" si="3">N5/F5</f>
        <v>4650</v>
      </c>
      <c r="N5" s="38">
        <v>4650</v>
      </c>
      <c r="O5" s="19">
        <f t="shared" ref="O5:O16" si="4">((AVERAGE(H5,J5,L5,N5))/F5)</f>
        <v>4023.75</v>
      </c>
    </row>
    <row r="6" spans="1:15" x14ac:dyDescent="0.25">
      <c r="C6" s="3">
        <v>3</v>
      </c>
      <c r="D6" t="s">
        <v>290</v>
      </c>
      <c r="E6" s="2" t="s">
        <v>301</v>
      </c>
      <c r="F6" s="36">
        <v>1</v>
      </c>
      <c r="G6" s="37">
        <f t="shared" si="0"/>
        <v>18900</v>
      </c>
      <c r="H6" s="38">
        <v>18900</v>
      </c>
      <c r="I6" s="47">
        <f t="shared" si="1"/>
        <v>7500</v>
      </c>
      <c r="J6" s="38">
        <v>7500</v>
      </c>
      <c r="K6" s="47">
        <f t="shared" si="2"/>
        <v>21500</v>
      </c>
      <c r="L6" s="38">
        <v>21500</v>
      </c>
      <c r="M6" s="47">
        <f t="shared" si="3"/>
        <v>7600</v>
      </c>
      <c r="N6" s="38">
        <v>7600</v>
      </c>
      <c r="O6" s="19">
        <f t="shared" si="4"/>
        <v>13875</v>
      </c>
    </row>
    <row r="7" spans="1:15" x14ac:dyDescent="0.25">
      <c r="C7" s="3">
        <v>4</v>
      </c>
      <c r="D7" t="s">
        <v>291</v>
      </c>
      <c r="E7" s="2" t="s">
        <v>301</v>
      </c>
      <c r="F7" s="36">
        <v>1</v>
      </c>
      <c r="G7" s="37">
        <f t="shared" si="0"/>
        <v>15120</v>
      </c>
      <c r="H7" s="38">
        <v>15120</v>
      </c>
      <c r="I7" s="47">
        <f t="shared" si="1"/>
        <v>3600</v>
      </c>
      <c r="J7" s="38">
        <v>3600</v>
      </c>
      <c r="K7" s="47">
        <f t="shared" si="2"/>
        <v>14125</v>
      </c>
      <c r="L7" s="38">
        <v>14125</v>
      </c>
      <c r="M7" s="47">
        <f t="shared" si="3"/>
        <v>18409</v>
      </c>
      <c r="N7" s="38">
        <v>18409</v>
      </c>
      <c r="O7" s="19">
        <f t="shared" si="4"/>
        <v>12813.5</v>
      </c>
    </row>
    <row r="8" spans="1:15" x14ac:dyDescent="0.25">
      <c r="C8" s="3">
        <v>5</v>
      </c>
      <c r="D8" t="s">
        <v>292</v>
      </c>
      <c r="E8" s="2" t="s">
        <v>301</v>
      </c>
      <c r="F8" s="36">
        <v>1</v>
      </c>
      <c r="G8" s="37">
        <f t="shared" si="0"/>
        <v>50400</v>
      </c>
      <c r="H8" s="38">
        <v>50400</v>
      </c>
      <c r="I8" s="47">
        <f t="shared" si="1"/>
        <v>30000</v>
      </c>
      <c r="J8" s="38">
        <v>30000</v>
      </c>
      <c r="K8" s="47">
        <f t="shared" si="2"/>
        <v>16500</v>
      </c>
      <c r="L8" s="38">
        <v>16500</v>
      </c>
      <c r="M8" s="47">
        <f t="shared" si="3"/>
        <v>49160</v>
      </c>
      <c r="N8" s="38">
        <v>49160</v>
      </c>
      <c r="O8" s="19">
        <f t="shared" si="4"/>
        <v>36515</v>
      </c>
    </row>
    <row r="9" spans="1:15" x14ac:dyDescent="0.25">
      <c r="C9" s="3">
        <v>6</v>
      </c>
      <c r="D9" t="s">
        <v>293</v>
      </c>
      <c r="E9" s="2" t="s">
        <v>301</v>
      </c>
      <c r="F9" s="36">
        <v>1</v>
      </c>
      <c r="G9" s="37">
        <f t="shared" si="0"/>
        <v>12600</v>
      </c>
      <c r="H9" s="38">
        <v>12600</v>
      </c>
      <c r="I9" s="47">
        <f t="shared" si="1"/>
        <v>11500</v>
      </c>
      <c r="J9" s="38">
        <v>11500</v>
      </c>
      <c r="K9" s="47">
        <f t="shared" si="2"/>
        <v>2350</v>
      </c>
      <c r="L9" s="38">
        <v>2350</v>
      </c>
      <c r="M9" s="47">
        <f t="shared" si="3"/>
        <v>31600</v>
      </c>
      <c r="N9" s="38">
        <v>31600</v>
      </c>
      <c r="O9" s="19">
        <f t="shared" si="4"/>
        <v>14512.5</v>
      </c>
    </row>
    <row r="10" spans="1:15" x14ac:dyDescent="0.25">
      <c r="C10" s="3">
        <v>7</v>
      </c>
      <c r="D10" t="s">
        <v>145</v>
      </c>
      <c r="E10" s="2" t="s">
        <v>301</v>
      </c>
      <c r="F10" s="36">
        <v>1</v>
      </c>
      <c r="G10" s="37">
        <f t="shared" si="0"/>
        <v>8190</v>
      </c>
      <c r="H10" s="38">
        <v>8190</v>
      </c>
      <c r="I10" s="47">
        <f t="shared" si="1"/>
        <v>8600</v>
      </c>
      <c r="J10" s="38">
        <v>8600</v>
      </c>
      <c r="K10" s="47">
        <f t="shared" si="2"/>
        <v>1765</v>
      </c>
      <c r="L10" s="38">
        <v>1765</v>
      </c>
      <c r="M10" s="47">
        <f t="shared" si="3"/>
        <v>2965</v>
      </c>
      <c r="N10" s="38">
        <v>2965</v>
      </c>
      <c r="O10" s="19">
        <f t="shared" si="4"/>
        <v>5380</v>
      </c>
    </row>
    <row r="11" spans="1:15" x14ac:dyDescent="0.25">
      <c r="C11" s="3">
        <v>8</v>
      </c>
      <c r="D11" t="s">
        <v>294</v>
      </c>
      <c r="E11" s="2" t="s">
        <v>302</v>
      </c>
      <c r="F11" s="36">
        <v>8700</v>
      </c>
      <c r="G11" s="37">
        <f t="shared" si="0"/>
        <v>1.7369999999999999</v>
      </c>
      <c r="H11" s="38">
        <v>15111.9</v>
      </c>
      <c r="I11" s="47">
        <f t="shared" si="1"/>
        <v>1.3</v>
      </c>
      <c r="J11" s="38">
        <v>11310</v>
      </c>
      <c r="K11" s="47">
        <f t="shared" si="2"/>
        <v>2.5</v>
      </c>
      <c r="L11" s="38">
        <v>21750</v>
      </c>
      <c r="M11" s="47">
        <f t="shared" si="3"/>
        <v>1.43</v>
      </c>
      <c r="N11" s="38">
        <v>12441</v>
      </c>
      <c r="O11" s="19">
        <f t="shared" si="4"/>
        <v>1.7417500000000001</v>
      </c>
    </row>
    <row r="12" spans="1:15" x14ac:dyDescent="0.25">
      <c r="C12" s="3">
        <v>9</v>
      </c>
      <c r="D12" t="s">
        <v>295</v>
      </c>
      <c r="E12" s="2" t="s">
        <v>303</v>
      </c>
      <c r="F12" s="36">
        <v>50</v>
      </c>
      <c r="G12" s="37">
        <f t="shared" si="0"/>
        <v>63</v>
      </c>
      <c r="H12" s="38">
        <v>3150</v>
      </c>
      <c r="I12" s="47">
        <f t="shared" si="1"/>
        <v>40</v>
      </c>
      <c r="J12" s="38">
        <v>2000</v>
      </c>
      <c r="K12" s="47">
        <f t="shared" si="2"/>
        <v>53</v>
      </c>
      <c r="L12" s="38">
        <v>2650</v>
      </c>
      <c r="M12" s="47">
        <f t="shared" si="3"/>
        <v>43.5</v>
      </c>
      <c r="N12" s="38">
        <v>2175</v>
      </c>
      <c r="O12" s="19">
        <f t="shared" si="4"/>
        <v>49.875</v>
      </c>
    </row>
    <row r="13" spans="1:15" x14ac:dyDescent="0.25">
      <c r="C13" s="3">
        <v>10</v>
      </c>
      <c r="D13" t="s">
        <v>296</v>
      </c>
      <c r="E13" s="2" t="s">
        <v>304</v>
      </c>
      <c r="F13" s="36">
        <v>30</v>
      </c>
      <c r="G13" s="37">
        <f t="shared" si="0"/>
        <v>105</v>
      </c>
      <c r="H13" s="38">
        <v>3150</v>
      </c>
      <c r="I13" s="47">
        <f t="shared" si="1"/>
        <v>67</v>
      </c>
      <c r="J13" s="38">
        <v>2010</v>
      </c>
      <c r="K13" s="47">
        <f t="shared" si="2"/>
        <v>175</v>
      </c>
      <c r="L13" s="38">
        <v>5250</v>
      </c>
      <c r="M13" s="47">
        <f t="shared" si="3"/>
        <v>44.16</v>
      </c>
      <c r="N13" s="38">
        <v>1324.8</v>
      </c>
      <c r="O13" s="19">
        <f t="shared" si="4"/>
        <v>97.789999999999992</v>
      </c>
    </row>
    <row r="14" spans="1:15" x14ac:dyDescent="0.25">
      <c r="C14" s="3">
        <v>11</v>
      </c>
      <c r="D14" t="s">
        <v>297</v>
      </c>
      <c r="E14" s="2" t="s">
        <v>305</v>
      </c>
      <c r="F14" s="36">
        <v>1</v>
      </c>
      <c r="G14" s="37">
        <f t="shared" si="0"/>
        <v>2205</v>
      </c>
      <c r="H14" s="38">
        <v>2205</v>
      </c>
      <c r="I14" s="47">
        <f t="shared" si="1"/>
        <v>1300</v>
      </c>
      <c r="J14" s="38">
        <v>1300</v>
      </c>
      <c r="K14" s="47">
        <f t="shared" si="2"/>
        <v>4100</v>
      </c>
      <c r="L14" s="38">
        <v>4100</v>
      </c>
      <c r="M14" s="47">
        <f t="shared" si="3"/>
        <v>750.1</v>
      </c>
      <c r="N14" s="38">
        <v>750.1</v>
      </c>
      <c r="O14" s="19">
        <f t="shared" si="4"/>
        <v>2088.7750000000001</v>
      </c>
    </row>
    <row r="15" spans="1:15" x14ac:dyDescent="0.25">
      <c r="C15" s="3">
        <v>12</v>
      </c>
      <c r="D15" t="s">
        <v>298</v>
      </c>
      <c r="E15" s="2" t="s">
        <v>305</v>
      </c>
      <c r="F15" s="36">
        <v>1</v>
      </c>
      <c r="G15" s="37">
        <f t="shared" si="0"/>
        <v>1260</v>
      </c>
      <c r="H15" s="38">
        <v>1260</v>
      </c>
      <c r="I15" s="47">
        <f t="shared" si="1"/>
        <v>1250</v>
      </c>
      <c r="J15" s="38">
        <v>1250</v>
      </c>
      <c r="K15" s="47">
        <f t="shared" si="2"/>
        <v>3500</v>
      </c>
      <c r="L15" s="38">
        <v>3500</v>
      </c>
      <c r="M15" s="47">
        <f t="shared" si="3"/>
        <v>775.2</v>
      </c>
      <c r="N15" s="38">
        <v>775.2</v>
      </c>
      <c r="O15" s="19">
        <f t="shared" si="4"/>
        <v>1696.3</v>
      </c>
    </row>
    <row r="16" spans="1:15" x14ac:dyDescent="0.25">
      <c r="C16" s="48">
        <v>13</v>
      </c>
      <c r="D16" s="31" t="s">
        <v>299</v>
      </c>
      <c r="E16" s="32" t="s">
        <v>306</v>
      </c>
      <c r="F16" s="44">
        <v>30</v>
      </c>
      <c r="G16" s="33">
        <f t="shared" si="0"/>
        <v>688.8</v>
      </c>
      <c r="H16" s="39">
        <v>20664</v>
      </c>
      <c r="I16" s="49">
        <f t="shared" si="1"/>
        <v>1100</v>
      </c>
      <c r="J16" s="39">
        <v>33000</v>
      </c>
      <c r="K16" s="49">
        <f t="shared" si="2"/>
        <v>765</v>
      </c>
      <c r="L16" s="39">
        <v>22950</v>
      </c>
      <c r="M16" s="49">
        <f t="shared" si="3"/>
        <v>563.33000000000004</v>
      </c>
      <c r="N16" s="39">
        <v>16899.900000000001</v>
      </c>
      <c r="O16" s="35">
        <f t="shared" si="4"/>
        <v>779.28249999999991</v>
      </c>
    </row>
    <row r="17" spans="5:14" x14ac:dyDescent="0.25">
      <c r="E17" s="2"/>
      <c r="F17" s="5" t="s">
        <v>668</v>
      </c>
      <c r="G17" s="42"/>
      <c r="H17" s="43">
        <f>SUM(H4:H16)</f>
        <v>161460.9</v>
      </c>
      <c r="I17" s="50"/>
      <c r="J17" s="43">
        <f>SUM(J4:J16)</f>
        <v>146570</v>
      </c>
      <c r="K17" s="50"/>
      <c r="L17" s="43">
        <f>SUM(L4:L16)</f>
        <v>126215</v>
      </c>
      <c r="M17" s="50"/>
      <c r="N17" s="43">
        <f>SUM(N4:N16)</f>
        <v>148750</v>
      </c>
    </row>
  </sheetData>
  <mergeCells count="4">
    <mergeCell ref="G2:H2"/>
    <mergeCell ref="I2:J2"/>
    <mergeCell ref="K2:L2"/>
    <mergeCell ref="M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4" sqref="F4:F11"/>
    </sheetView>
  </sheetViews>
  <sheetFormatPr defaultRowHeight="15" x14ac:dyDescent="0.25"/>
  <cols>
    <col min="1" max="1" width="14" style="20" bestFit="1" customWidth="1"/>
    <col min="2" max="2" width="8.5703125" style="20" bestFit="1" customWidth="1"/>
    <col min="3" max="3" width="11.42578125" bestFit="1" customWidth="1"/>
    <col min="4" max="4" width="51.7109375" bestFit="1" customWidth="1"/>
    <col min="5" max="5" width="4.7109375" bestFit="1" customWidth="1"/>
    <col min="6" max="6" width="8.7109375" customWidth="1"/>
    <col min="7" max="7" width="12.7109375" customWidth="1"/>
    <col min="8" max="8" width="14.5703125" bestFit="1" customWidth="1"/>
    <col min="9" max="9" width="14.5703125" customWidth="1"/>
    <col min="10" max="10" width="14.5703125" bestFit="1" customWidth="1"/>
    <col min="11" max="11" width="14.5703125" customWidth="1"/>
    <col min="12" max="12" width="14.5703125" bestFit="1" customWidth="1"/>
    <col min="13" max="13" width="11.5703125" style="5" bestFit="1" customWidth="1"/>
  </cols>
  <sheetData>
    <row r="1" spans="1:13" x14ac:dyDescent="0.25">
      <c r="A1" s="28" t="s">
        <v>647</v>
      </c>
      <c r="B1" s="28" t="s">
        <v>648</v>
      </c>
      <c r="C1" t="s">
        <v>2</v>
      </c>
      <c r="D1" t="s">
        <v>53</v>
      </c>
    </row>
    <row r="2" spans="1:13" x14ac:dyDescent="0.25">
      <c r="A2" s="29" t="s">
        <v>667</v>
      </c>
      <c r="B2" s="29" t="s">
        <v>652</v>
      </c>
      <c r="C2" t="s">
        <v>0</v>
      </c>
      <c r="D2" t="s">
        <v>30</v>
      </c>
      <c r="E2" t="s">
        <v>300</v>
      </c>
      <c r="F2" t="s">
        <v>1</v>
      </c>
      <c r="G2" s="68" t="s">
        <v>623</v>
      </c>
      <c r="H2" s="69"/>
      <c r="I2" s="70" t="s">
        <v>624</v>
      </c>
      <c r="J2" s="69"/>
      <c r="K2" s="70" t="s">
        <v>625</v>
      </c>
      <c r="L2" s="69"/>
      <c r="M2" s="5" t="s">
        <v>15</v>
      </c>
    </row>
    <row r="3" spans="1:13" x14ac:dyDescent="0.25">
      <c r="G3" s="8" t="s">
        <v>628</v>
      </c>
      <c r="H3" s="45" t="s">
        <v>629</v>
      </c>
      <c r="I3" s="46" t="s">
        <v>628</v>
      </c>
      <c r="J3" s="45" t="s">
        <v>629</v>
      </c>
      <c r="K3" s="46" t="s">
        <v>628</v>
      </c>
      <c r="L3" s="45" t="s">
        <v>629</v>
      </c>
    </row>
    <row r="4" spans="1:13" x14ac:dyDescent="0.25">
      <c r="C4" t="s">
        <v>54</v>
      </c>
      <c r="D4" t="s">
        <v>62</v>
      </c>
      <c r="E4" t="s">
        <v>304</v>
      </c>
      <c r="F4" s="36">
        <v>500</v>
      </c>
      <c r="G4" s="37">
        <f>H4/F4</f>
        <v>3</v>
      </c>
      <c r="H4" s="38">
        <v>1500</v>
      </c>
      <c r="I4" s="47">
        <f>J4/F4</f>
        <v>5.2</v>
      </c>
      <c r="J4" s="38">
        <v>2600</v>
      </c>
      <c r="K4" s="47">
        <f>L4/F4</f>
        <v>2.2000000000000002</v>
      </c>
      <c r="L4" s="38">
        <v>1100</v>
      </c>
      <c r="M4" s="19">
        <f>((AVERAGE(H4,J4,L4))/F4)</f>
        <v>3.4666666666666663</v>
      </c>
    </row>
    <row r="5" spans="1:13" x14ac:dyDescent="0.25">
      <c r="C5" t="s">
        <v>55</v>
      </c>
      <c r="D5" t="s">
        <v>63</v>
      </c>
      <c r="E5" t="s">
        <v>304</v>
      </c>
      <c r="F5" s="36">
        <v>400</v>
      </c>
      <c r="G5" s="37">
        <f t="shared" ref="G5:G11" si="0">H5/F5</f>
        <v>1.26</v>
      </c>
      <c r="H5" s="38">
        <v>504</v>
      </c>
      <c r="I5" s="47">
        <f t="shared" ref="I5:I11" si="1">J5/F5</f>
        <v>1.6</v>
      </c>
      <c r="J5" s="38">
        <v>640</v>
      </c>
      <c r="K5" s="47">
        <f t="shared" ref="K5:K11" si="2">L5/F5</f>
        <v>11.5</v>
      </c>
      <c r="L5" s="38">
        <v>4600</v>
      </c>
      <c r="M5" s="19">
        <f t="shared" ref="M5:M11" si="3">((AVERAGE(H5,J5,L5))/F5)</f>
        <v>4.7866666666666671</v>
      </c>
    </row>
    <row r="6" spans="1:13" x14ac:dyDescent="0.25">
      <c r="C6" t="s">
        <v>56</v>
      </c>
      <c r="D6" t="s">
        <v>64</v>
      </c>
      <c r="E6" t="s">
        <v>304</v>
      </c>
      <c r="F6" s="36">
        <v>500</v>
      </c>
      <c r="G6" s="37">
        <f t="shared" si="0"/>
        <v>1.48</v>
      </c>
      <c r="H6" s="38">
        <v>740</v>
      </c>
      <c r="I6" s="47">
        <f t="shared" si="1"/>
        <v>1.9</v>
      </c>
      <c r="J6" s="38">
        <v>950</v>
      </c>
      <c r="K6" s="47">
        <f t="shared" si="2"/>
        <v>1.6</v>
      </c>
      <c r="L6" s="38">
        <v>800</v>
      </c>
      <c r="M6" s="19">
        <f t="shared" si="3"/>
        <v>1.66</v>
      </c>
    </row>
    <row r="7" spans="1:13" x14ac:dyDescent="0.25">
      <c r="C7" t="s">
        <v>57</v>
      </c>
      <c r="D7" t="s">
        <v>65</v>
      </c>
      <c r="E7" t="s">
        <v>304</v>
      </c>
      <c r="F7" s="36">
        <v>700</v>
      </c>
      <c r="G7" s="37">
        <f t="shared" si="0"/>
        <v>0.3</v>
      </c>
      <c r="H7" s="38">
        <v>210</v>
      </c>
      <c r="I7" s="47">
        <f t="shared" si="1"/>
        <v>1.1000000000000001</v>
      </c>
      <c r="J7" s="38">
        <v>770</v>
      </c>
      <c r="K7" s="47">
        <f t="shared" si="2"/>
        <v>2.5</v>
      </c>
      <c r="L7" s="38">
        <v>1750</v>
      </c>
      <c r="M7" s="19">
        <f t="shared" si="3"/>
        <v>1.3</v>
      </c>
    </row>
    <row r="8" spans="1:13" x14ac:dyDescent="0.25">
      <c r="C8" t="s">
        <v>58</v>
      </c>
      <c r="D8" t="s">
        <v>66</v>
      </c>
      <c r="E8" t="s">
        <v>304</v>
      </c>
      <c r="F8" s="36">
        <v>350</v>
      </c>
      <c r="G8" s="37">
        <f t="shared" si="0"/>
        <v>3.68</v>
      </c>
      <c r="H8" s="38">
        <v>1288</v>
      </c>
      <c r="I8" s="47">
        <f t="shared" si="1"/>
        <v>4.0999999999999996</v>
      </c>
      <c r="J8" s="38">
        <v>1435</v>
      </c>
      <c r="K8" s="47">
        <f t="shared" si="2"/>
        <v>1.5</v>
      </c>
      <c r="L8" s="38">
        <v>525</v>
      </c>
      <c r="M8" s="19">
        <f t="shared" si="3"/>
        <v>3.0933333333333337</v>
      </c>
    </row>
    <row r="9" spans="1:13" x14ac:dyDescent="0.25">
      <c r="C9" t="s">
        <v>59</v>
      </c>
      <c r="D9" t="s">
        <v>67</v>
      </c>
      <c r="E9" t="s">
        <v>305</v>
      </c>
      <c r="F9" s="36">
        <v>4</v>
      </c>
      <c r="G9" s="37">
        <f t="shared" si="0"/>
        <v>8220</v>
      </c>
      <c r="H9" s="38">
        <v>32880</v>
      </c>
      <c r="I9" s="47">
        <f t="shared" si="1"/>
        <v>9286</v>
      </c>
      <c r="J9" s="38">
        <v>37144</v>
      </c>
      <c r="K9" s="47">
        <f t="shared" si="2"/>
        <v>16026.25</v>
      </c>
      <c r="L9" s="38">
        <v>64105</v>
      </c>
      <c r="M9" s="19">
        <f t="shared" si="3"/>
        <v>11177.416666666666</v>
      </c>
    </row>
    <row r="10" spans="1:13" x14ac:dyDescent="0.25">
      <c r="C10" t="s">
        <v>60</v>
      </c>
      <c r="D10" t="s">
        <v>68</v>
      </c>
      <c r="E10" t="s">
        <v>301</v>
      </c>
      <c r="F10" s="36">
        <v>1</v>
      </c>
      <c r="G10" s="37">
        <f t="shared" si="0"/>
        <v>2840</v>
      </c>
      <c r="H10" s="38">
        <v>2840</v>
      </c>
      <c r="I10" s="47">
        <f t="shared" si="1"/>
        <v>2394</v>
      </c>
      <c r="J10" s="38">
        <v>2394</v>
      </c>
      <c r="K10" s="47">
        <f t="shared" si="2"/>
        <v>3000</v>
      </c>
      <c r="L10" s="38">
        <v>3000</v>
      </c>
      <c r="M10" s="19">
        <f t="shared" si="3"/>
        <v>2744.6666666666665</v>
      </c>
    </row>
    <row r="11" spans="1:13" x14ac:dyDescent="0.25">
      <c r="C11" s="31" t="s">
        <v>61</v>
      </c>
      <c r="D11" s="31" t="s">
        <v>69</v>
      </c>
      <c r="E11" s="31" t="s">
        <v>301</v>
      </c>
      <c r="F11" s="44">
        <v>1</v>
      </c>
      <c r="G11" s="33">
        <f t="shared" si="0"/>
        <v>2890</v>
      </c>
      <c r="H11" s="39">
        <v>2890</v>
      </c>
      <c r="I11" s="49">
        <f t="shared" si="1"/>
        <v>9093</v>
      </c>
      <c r="J11" s="39">
        <v>9093</v>
      </c>
      <c r="K11" s="49">
        <f t="shared" si="2"/>
        <v>500</v>
      </c>
      <c r="L11" s="39">
        <v>500</v>
      </c>
      <c r="M11" s="35">
        <f t="shared" si="3"/>
        <v>4161</v>
      </c>
    </row>
    <row r="12" spans="1:13" x14ac:dyDescent="0.25">
      <c r="F12" s="29" t="s">
        <v>668</v>
      </c>
      <c r="G12" s="51"/>
      <c r="H12" s="52">
        <f>SUM(H4:H11)</f>
        <v>42852</v>
      </c>
      <c r="I12" s="41"/>
      <c r="J12" s="52">
        <f>SUM(J4:J11)</f>
        <v>55026</v>
      </c>
      <c r="K12" s="41"/>
      <c r="L12" s="52">
        <f>SUM(L4:L11)</f>
        <v>76380</v>
      </c>
      <c r="M12" s="19"/>
    </row>
    <row r="13" spans="1:13" x14ac:dyDescent="0.25">
      <c r="F13" s="2"/>
      <c r="G13" s="2"/>
      <c r="H13" s="1"/>
      <c r="I13" s="1"/>
      <c r="J13" s="1"/>
      <c r="K13" s="1"/>
      <c r="L13" s="1"/>
      <c r="M13" s="19"/>
    </row>
    <row r="14" spans="1:13" x14ac:dyDescent="0.25">
      <c r="F14" s="2"/>
      <c r="G14" s="2"/>
      <c r="H14" s="1"/>
      <c r="I14" s="1"/>
      <c r="J14" s="1"/>
      <c r="K14" s="1"/>
      <c r="L14" s="1"/>
      <c r="M14" s="19"/>
    </row>
    <row r="15" spans="1:13" x14ac:dyDescent="0.25">
      <c r="F15" s="2"/>
      <c r="G15" s="2"/>
      <c r="H15" s="1"/>
      <c r="I15" s="1"/>
      <c r="J15" s="1"/>
      <c r="K15" s="1"/>
      <c r="L15" s="1"/>
      <c r="M15" s="19"/>
    </row>
    <row r="16" spans="1:13" x14ac:dyDescent="0.25">
      <c r="F16" s="2"/>
      <c r="G16" s="2"/>
      <c r="H16" s="1"/>
      <c r="I16" s="1"/>
      <c r="J16" s="1"/>
      <c r="K16" s="1"/>
      <c r="L16" s="1"/>
      <c r="M16" s="19"/>
    </row>
  </sheetData>
  <mergeCells count="3">
    <mergeCell ref="G2:H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10" sqref="D10"/>
    </sheetView>
  </sheetViews>
  <sheetFormatPr defaultRowHeight="15" x14ac:dyDescent="0.25"/>
  <cols>
    <col min="1" max="1" width="14" style="20" bestFit="1" customWidth="1"/>
    <col min="2" max="2" width="11.85546875" style="20" bestFit="1" customWidth="1"/>
    <col min="3" max="3" width="10" bestFit="1" customWidth="1"/>
    <col min="4" max="4" width="44" bestFit="1" customWidth="1"/>
    <col min="5" max="5" width="5.85546875" bestFit="1" customWidth="1"/>
    <col min="6" max="6" width="8.7109375" customWidth="1"/>
    <col min="7" max="7" width="11.5703125" bestFit="1" customWidth="1"/>
    <col min="8" max="8" width="14.5703125" bestFit="1" customWidth="1"/>
    <col min="9" max="9" width="14.5703125" customWidth="1"/>
    <col min="10" max="10" width="14.5703125" bestFit="1" customWidth="1"/>
    <col min="11" max="13" width="14.5703125" customWidth="1"/>
    <col min="14" max="14" width="14.5703125" bestFit="1" customWidth="1"/>
    <col min="15" max="15" width="16.85546875" style="5" bestFit="1" customWidth="1"/>
  </cols>
  <sheetData>
    <row r="1" spans="1:15" x14ac:dyDescent="0.25">
      <c r="A1" s="28" t="s">
        <v>647</v>
      </c>
      <c r="B1" s="28" t="s">
        <v>648</v>
      </c>
      <c r="C1" t="s">
        <v>2</v>
      </c>
      <c r="D1" t="s">
        <v>307</v>
      </c>
    </row>
    <row r="2" spans="1:15" x14ac:dyDescent="0.25">
      <c r="A2" s="29" t="s">
        <v>667</v>
      </c>
      <c r="B2" s="29" t="s">
        <v>653</v>
      </c>
      <c r="C2" t="s">
        <v>0</v>
      </c>
      <c r="D2" t="s">
        <v>30</v>
      </c>
      <c r="E2" t="s">
        <v>300</v>
      </c>
      <c r="F2" t="s">
        <v>1</v>
      </c>
      <c r="G2" s="68" t="s">
        <v>613</v>
      </c>
      <c r="H2" s="69"/>
      <c r="I2" s="70" t="s">
        <v>626</v>
      </c>
      <c r="J2" s="69"/>
      <c r="K2" s="70" t="s">
        <v>614</v>
      </c>
      <c r="L2" s="69"/>
      <c r="M2" s="70" t="s">
        <v>627</v>
      </c>
      <c r="N2" s="69"/>
      <c r="O2" s="5" t="s">
        <v>15</v>
      </c>
    </row>
    <row r="3" spans="1:15" x14ac:dyDescent="0.25">
      <c r="G3" s="8" t="s">
        <v>628</v>
      </c>
      <c r="H3" s="45" t="s">
        <v>629</v>
      </c>
      <c r="I3" s="46" t="s">
        <v>628</v>
      </c>
      <c r="J3" s="45" t="s">
        <v>629</v>
      </c>
      <c r="K3" s="46" t="s">
        <v>628</v>
      </c>
      <c r="L3" s="45" t="s">
        <v>629</v>
      </c>
      <c r="M3" s="46" t="s">
        <v>628</v>
      </c>
      <c r="N3" s="45" t="s">
        <v>629</v>
      </c>
    </row>
    <row r="4" spans="1:15" x14ac:dyDescent="0.25">
      <c r="C4" s="3" t="s">
        <v>320</v>
      </c>
      <c r="D4" t="s">
        <v>308</v>
      </c>
      <c r="E4" s="2" t="s">
        <v>301</v>
      </c>
      <c r="F4" s="36">
        <v>1</v>
      </c>
      <c r="G4" s="37">
        <f>H4/$F4</f>
        <v>40000</v>
      </c>
      <c r="H4" s="38">
        <v>40000</v>
      </c>
      <c r="I4" s="53">
        <f>J4/$F4</f>
        <v>75000</v>
      </c>
      <c r="J4" s="38">
        <v>75000</v>
      </c>
      <c r="K4" s="53">
        <f>L4/$F4</f>
        <v>75000</v>
      </c>
      <c r="L4" s="38">
        <v>75000</v>
      </c>
      <c r="M4" s="53">
        <f>N4/$F4</f>
        <v>58200</v>
      </c>
      <c r="N4" s="38">
        <v>58200</v>
      </c>
      <c r="O4" s="19">
        <f t="shared" ref="O4:O17" si="0">((AVERAGE(H4:N4))/F4)</f>
        <v>65200</v>
      </c>
    </row>
    <row r="5" spans="1:15" x14ac:dyDescent="0.25">
      <c r="C5" s="3" t="s">
        <v>321</v>
      </c>
      <c r="D5" t="s">
        <v>309</v>
      </c>
      <c r="E5" s="2" t="s">
        <v>305</v>
      </c>
      <c r="F5" s="36">
        <v>37</v>
      </c>
      <c r="G5" s="37">
        <f t="shared" ref="G5:G17" si="1">H5/$F5</f>
        <v>100</v>
      </c>
      <c r="H5" s="38">
        <v>3700</v>
      </c>
      <c r="I5" s="53">
        <f t="shared" ref="I5:I17" si="2">J5/$F5</f>
        <v>270</v>
      </c>
      <c r="J5" s="38">
        <v>9990</v>
      </c>
      <c r="K5" s="53">
        <f t="shared" ref="K5:K17" si="3">L5/$F5</f>
        <v>200</v>
      </c>
      <c r="L5" s="38">
        <v>7400</v>
      </c>
      <c r="M5" s="53">
        <f t="shared" ref="M5:M17" si="4">N5/$F5</f>
        <v>83</v>
      </c>
      <c r="N5" s="38">
        <v>3071</v>
      </c>
      <c r="O5" s="19">
        <f t="shared" si="0"/>
        <v>95.420849420849422</v>
      </c>
    </row>
    <row r="6" spans="1:15" x14ac:dyDescent="0.25">
      <c r="C6" s="3" t="s">
        <v>9</v>
      </c>
      <c r="D6" t="s">
        <v>310</v>
      </c>
      <c r="E6" s="2" t="s">
        <v>302</v>
      </c>
      <c r="F6" s="36">
        <v>775</v>
      </c>
      <c r="G6" s="37">
        <f t="shared" si="1"/>
        <v>14</v>
      </c>
      <c r="H6" s="38">
        <v>10850</v>
      </c>
      <c r="I6" s="53">
        <f t="shared" si="2"/>
        <v>35</v>
      </c>
      <c r="J6" s="38">
        <v>27125</v>
      </c>
      <c r="K6" s="53">
        <f t="shared" si="3"/>
        <v>20</v>
      </c>
      <c r="L6" s="38">
        <v>15500</v>
      </c>
      <c r="M6" s="53">
        <f t="shared" si="4"/>
        <v>36.5</v>
      </c>
      <c r="N6" s="38">
        <v>28287.5</v>
      </c>
      <c r="O6" s="19">
        <f t="shared" si="0"/>
        <v>15.088294930875575</v>
      </c>
    </row>
    <row r="7" spans="1:15" x14ac:dyDescent="0.25">
      <c r="C7" s="3" t="s">
        <v>322</v>
      </c>
      <c r="D7" t="s">
        <v>311</v>
      </c>
      <c r="E7" s="2" t="s">
        <v>301</v>
      </c>
      <c r="F7" s="36">
        <v>1</v>
      </c>
      <c r="G7" s="37">
        <f t="shared" si="1"/>
        <v>39900</v>
      </c>
      <c r="H7" s="38">
        <v>39900</v>
      </c>
      <c r="I7" s="53">
        <f t="shared" si="2"/>
        <v>95000</v>
      </c>
      <c r="J7" s="38">
        <v>95000</v>
      </c>
      <c r="K7" s="53">
        <f t="shared" si="3"/>
        <v>135000</v>
      </c>
      <c r="L7" s="38">
        <v>135000</v>
      </c>
      <c r="M7" s="53">
        <f t="shared" si="4"/>
        <v>96400</v>
      </c>
      <c r="N7" s="38">
        <v>96400</v>
      </c>
      <c r="O7" s="19">
        <f t="shared" si="0"/>
        <v>98957.142857142855</v>
      </c>
    </row>
    <row r="8" spans="1:15" x14ac:dyDescent="0.25">
      <c r="C8" s="3" t="s">
        <v>113</v>
      </c>
      <c r="D8" t="s">
        <v>312</v>
      </c>
      <c r="E8" s="2" t="s">
        <v>303</v>
      </c>
      <c r="F8" s="36">
        <v>88</v>
      </c>
      <c r="G8" s="37">
        <f t="shared" si="1"/>
        <v>200</v>
      </c>
      <c r="H8" s="38">
        <v>17600</v>
      </c>
      <c r="I8" s="53">
        <f t="shared" si="2"/>
        <v>375</v>
      </c>
      <c r="J8" s="38">
        <v>33000</v>
      </c>
      <c r="K8" s="53">
        <f t="shared" si="3"/>
        <v>250</v>
      </c>
      <c r="L8" s="38">
        <v>22000</v>
      </c>
      <c r="M8" s="53">
        <f t="shared" si="4"/>
        <v>428</v>
      </c>
      <c r="N8" s="38">
        <v>37664</v>
      </c>
      <c r="O8" s="19">
        <f t="shared" si="0"/>
        <v>180.70941558441558</v>
      </c>
    </row>
    <row r="9" spans="1:15" x14ac:dyDescent="0.25">
      <c r="C9" s="3" t="s">
        <v>117</v>
      </c>
      <c r="D9" t="s">
        <v>118</v>
      </c>
      <c r="E9" s="2" t="s">
        <v>326</v>
      </c>
      <c r="F9" s="36">
        <v>76</v>
      </c>
      <c r="G9" s="37">
        <f t="shared" si="1"/>
        <v>100</v>
      </c>
      <c r="H9" s="38">
        <v>7600</v>
      </c>
      <c r="I9" s="53">
        <f t="shared" si="2"/>
        <v>96</v>
      </c>
      <c r="J9" s="38">
        <v>7296</v>
      </c>
      <c r="K9" s="53">
        <f t="shared" si="3"/>
        <v>2.5</v>
      </c>
      <c r="L9" s="38">
        <v>190</v>
      </c>
      <c r="M9" s="53">
        <f t="shared" si="4"/>
        <v>9</v>
      </c>
      <c r="N9" s="38">
        <v>684</v>
      </c>
      <c r="O9" s="19">
        <f t="shared" si="0"/>
        <v>29.844924812030076</v>
      </c>
    </row>
    <row r="10" spans="1:15" x14ac:dyDescent="0.25">
      <c r="C10" s="3" t="s">
        <v>10</v>
      </c>
      <c r="D10" t="s">
        <v>313</v>
      </c>
      <c r="E10" s="2" t="s">
        <v>327</v>
      </c>
      <c r="F10" s="36">
        <v>86300</v>
      </c>
      <c r="G10" s="37">
        <f t="shared" si="1"/>
        <v>1.1000000000000001</v>
      </c>
      <c r="H10" s="38">
        <v>94930</v>
      </c>
      <c r="I10" s="53">
        <f t="shared" si="2"/>
        <v>0.8</v>
      </c>
      <c r="J10" s="38">
        <v>69040</v>
      </c>
      <c r="K10" s="53">
        <f t="shared" si="3"/>
        <v>1</v>
      </c>
      <c r="L10" s="38">
        <v>86300</v>
      </c>
      <c r="M10" s="53">
        <f t="shared" si="4"/>
        <v>1.3</v>
      </c>
      <c r="N10" s="38">
        <v>112190</v>
      </c>
      <c r="O10" s="19">
        <f t="shared" si="0"/>
        <v>0.60000513160072833</v>
      </c>
    </row>
    <row r="11" spans="1:15" x14ac:dyDescent="0.25">
      <c r="C11" s="3" t="s">
        <v>120</v>
      </c>
      <c r="D11" t="s">
        <v>314</v>
      </c>
      <c r="E11" s="2" t="s">
        <v>327</v>
      </c>
      <c r="F11" s="36">
        <v>10000</v>
      </c>
      <c r="G11" s="37">
        <f t="shared" si="1"/>
        <v>2</v>
      </c>
      <c r="H11" s="38">
        <v>20000</v>
      </c>
      <c r="I11" s="53">
        <f t="shared" si="2"/>
        <v>2.5</v>
      </c>
      <c r="J11" s="38">
        <v>25000</v>
      </c>
      <c r="K11" s="53">
        <f t="shared" si="3"/>
        <v>1</v>
      </c>
      <c r="L11" s="38">
        <v>10000</v>
      </c>
      <c r="M11" s="53">
        <f t="shared" si="4"/>
        <v>1.8</v>
      </c>
      <c r="N11" s="38">
        <v>18000</v>
      </c>
      <c r="O11" s="19">
        <f t="shared" si="0"/>
        <v>1.0429328571428571</v>
      </c>
    </row>
    <row r="12" spans="1:15" x14ac:dyDescent="0.25">
      <c r="C12" s="3" t="s">
        <v>122</v>
      </c>
      <c r="D12" t="s">
        <v>315</v>
      </c>
      <c r="E12" s="2" t="s">
        <v>301</v>
      </c>
      <c r="F12" s="36">
        <v>1</v>
      </c>
      <c r="G12" s="37">
        <f t="shared" si="1"/>
        <v>1500</v>
      </c>
      <c r="H12" s="38">
        <v>1500</v>
      </c>
      <c r="I12" s="53">
        <f t="shared" si="2"/>
        <v>3500</v>
      </c>
      <c r="J12" s="38">
        <v>3500</v>
      </c>
      <c r="K12" s="53">
        <f t="shared" si="3"/>
        <v>7000</v>
      </c>
      <c r="L12" s="38">
        <v>7000</v>
      </c>
      <c r="M12" s="53">
        <f t="shared" si="4"/>
        <v>10900</v>
      </c>
      <c r="N12" s="38">
        <v>10900</v>
      </c>
      <c r="O12" s="19">
        <f t="shared" si="0"/>
        <v>6328.5714285714284</v>
      </c>
    </row>
    <row r="13" spans="1:15" x14ac:dyDescent="0.25">
      <c r="C13" s="3" t="s">
        <v>323</v>
      </c>
      <c r="D13" t="s">
        <v>316</v>
      </c>
      <c r="E13" s="2" t="s">
        <v>326</v>
      </c>
      <c r="F13" s="36">
        <v>50550</v>
      </c>
      <c r="G13" s="37">
        <f t="shared" si="1"/>
        <v>5</v>
      </c>
      <c r="H13" s="38">
        <v>252750</v>
      </c>
      <c r="I13" s="53">
        <f t="shared" si="2"/>
        <v>4.05</v>
      </c>
      <c r="J13" s="38">
        <v>204727.5</v>
      </c>
      <c r="K13" s="53">
        <f t="shared" si="3"/>
        <v>7</v>
      </c>
      <c r="L13" s="38">
        <v>353850</v>
      </c>
      <c r="M13" s="53">
        <f t="shared" si="4"/>
        <v>5.25</v>
      </c>
      <c r="N13" s="38">
        <v>265387.5</v>
      </c>
      <c r="O13" s="19">
        <f t="shared" si="0"/>
        <v>3.0429032075738309</v>
      </c>
    </row>
    <row r="14" spans="1:15" x14ac:dyDescent="0.25">
      <c r="C14" s="3" t="s">
        <v>324</v>
      </c>
      <c r="D14" t="s">
        <v>317</v>
      </c>
      <c r="E14" s="2" t="s">
        <v>304</v>
      </c>
      <c r="F14" s="36">
        <v>60000</v>
      </c>
      <c r="G14" s="37">
        <f t="shared" si="1"/>
        <v>1.4</v>
      </c>
      <c r="H14" s="38">
        <v>84000</v>
      </c>
      <c r="I14" s="53">
        <f t="shared" si="2"/>
        <v>0.7</v>
      </c>
      <c r="J14" s="38">
        <v>42000</v>
      </c>
      <c r="K14" s="53">
        <f t="shared" si="3"/>
        <v>2</v>
      </c>
      <c r="L14" s="38">
        <v>120000</v>
      </c>
      <c r="M14" s="53">
        <f t="shared" si="4"/>
        <v>1.3</v>
      </c>
      <c r="N14" s="38">
        <v>78000</v>
      </c>
      <c r="O14" s="19">
        <f t="shared" si="0"/>
        <v>0.77143809523809526</v>
      </c>
    </row>
    <row r="15" spans="1:15" x14ac:dyDescent="0.25">
      <c r="C15" s="3" t="s">
        <v>325</v>
      </c>
      <c r="D15" t="s">
        <v>318</v>
      </c>
      <c r="E15" s="2" t="s">
        <v>304</v>
      </c>
      <c r="F15" s="36">
        <v>10000</v>
      </c>
      <c r="G15" s="37">
        <f t="shared" si="1"/>
        <v>3</v>
      </c>
      <c r="H15" s="38">
        <v>30000</v>
      </c>
      <c r="I15" s="53">
        <f t="shared" si="2"/>
        <v>3.05</v>
      </c>
      <c r="J15" s="38">
        <v>30500</v>
      </c>
      <c r="K15" s="53">
        <f t="shared" si="3"/>
        <v>4</v>
      </c>
      <c r="L15" s="38">
        <v>40000</v>
      </c>
      <c r="M15" s="53">
        <f t="shared" si="4"/>
        <v>3.7</v>
      </c>
      <c r="N15" s="38">
        <v>37000</v>
      </c>
      <c r="O15" s="19">
        <f t="shared" si="0"/>
        <v>1.9644392857142858</v>
      </c>
    </row>
    <row r="16" spans="1:15" x14ac:dyDescent="0.25">
      <c r="C16" s="3" t="s">
        <v>138</v>
      </c>
      <c r="D16" t="s">
        <v>319</v>
      </c>
      <c r="E16" s="2" t="s">
        <v>305</v>
      </c>
      <c r="F16" s="36">
        <v>2</v>
      </c>
      <c r="G16" s="37">
        <f t="shared" si="1"/>
        <v>2000</v>
      </c>
      <c r="H16" s="38">
        <v>4000</v>
      </c>
      <c r="I16" s="53">
        <f t="shared" si="2"/>
        <v>13500</v>
      </c>
      <c r="J16" s="38">
        <v>27000</v>
      </c>
      <c r="K16" s="53">
        <f t="shared" si="3"/>
        <v>45000</v>
      </c>
      <c r="L16" s="38">
        <v>90000</v>
      </c>
      <c r="M16" s="53">
        <f t="shared" si="4"/>
        <v>10725</v>
      </c>
      <c r="N16" s="38">
        <v>21450</v>
      </c>
      <c r="O16" s="19">
        <f t="shared" si="0"/>
        <v>15119.642857142857</v>
      </c>
    </row>
    <row r="17" spans="3:15" x14ac:dyDescent="0.25">
      <c r="C17" s="48" t="s">
        <v>12</v>
      </c>
      <c r="D17" s="31" t="s">
        <v>52</v>
      </c>
      <c r="E17" s="32" t="s">
        <v>302</v>
      </c>
      <c r="F17" s="44">
        <v>65</v>
      </c>
      <c r="G17" s="33">
        <f t="shared" si="1"/>
        <v>20</v>
      </c>
      <c r="H17" s="39">
        <v>1300</v>
      </c>
      <c r="I17" s="54">
        <f t="shared" si="2"/>
        <v>110</v>
      </c>
      <c r="J17" s="39">
        <v>7150</v>
      </c>
      <c r="K17" s="54">
        <f t="shared" si="3"/>
        <v>30</v>
      </c>
      <c r="L17" s="39">
        <v>1950</v>
      </c>
      <c r="M17" s="54">
        <f t="shared" si="4"/>
        <v>21</v>
      </c>
      <c r="N17" s="39">
        <v>1365</v>
      </c>
      <c r="O17" s="35">
        <f t="shared" si="0"/>
        <v>26.21098901098901</v>
      </c>
    </row>
    <row r="18" spans="3:15" x14ac:dyDescent="0.25">
      <c r="F18" s="5" t="s">
        <v>668</v>
      </c>
      <c r="G18" s="42"/>
      <c r="H18" s="43">
        <f>SUM(H4:H17)</f>
        <v>608130</v>
      </c>
      <c r="I18" s="50"/>
      <c r="J18" s="43">
        <f>SUM(J4:J17)</f>
        <v>656328.5</v>
      </c>
      <c r="K18" s="50"/>
      <c r="L18" s="43">
        <f>SUM(L4:L17)</f>
        <v>964190</v>
      </c>
      <c r="M18" s="50"/>
      <c r="N18" s="43">
        <f>SUM(N4:N17)</f>
        <v>768599</v>
      </c>
    </row>
  </sheetData>
  <mergeCells count="4">
    <mergeCell ref="G2:H2"/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D12" sqref="D12"/>
    </sheetView>
  </sheetViews>
  <sheetFormatPr defaultRowHeight="15" x14ac:dyDescent="0.25"/>
  <cols>
    <col min="1" max="1" width="14" style="20" bestFit="1" customWidth="1"/>
    <col min="2" max="2" width="11.85546875" style="20" bestFit="1" customWidth="1"/>
    <col min="3" max="3" width="11.5703125" bestFit="1" customWidth="1"/>
    <col min="4" max="4" width="51.7109375" bestFit="1" customWidth="1"/>
    <col min="5" max="5" width="4.85546875" bestFit="1" customWidth="1"/>
    <col min="6" max="6" width="8.7109375" style="2" customWidth="1"/>
    <col min="7" max="7" width="12.5703125" style="2" bestFit="1" customWidth="1"/>
    <col min="8" max="8" width="14.5703125" bestFit="1" customWidth="1"/>
    <col min="9" max="9" width="12.5703125" bestFit="1" customWidth="1"/>
    <col min="10" max="10" width="14.5703125" bestFit="1" customWidth="1"/>
    <col min="11" max="11" width="16.85546875" style="5" bestFit="1" customWidth="1"/>
  </cols>
  <sheetData>
    <row r="1" spans="1:11" x14ac:dyDescent="0.25">
      <c r="A1" s="28" t="s">
        <v>647</v>
      </c>
      <c r="B1" s="28" t="s">
        <v>648</v>
      </c>
      <c r="C1" t="s">
        <v>2</v>
      </c>
      <c r="D1" t="s">
        <v>185</v>
      </c>
    </row>
    <row r="2" spans="1:11" x14ac:dyDescent="0.25">
      <c r="A2" s="29" t="s">
        <v>664</v>
      </c>
      <c r="B2" s="29" t="s">
        <v>654</v>
      </c>
      <c r="C2" t="s">
        <v>0</v>
      </c>
      <c r="D2" t="s">
        <v>30</v>
      </c>
      <c r="E2" t="s">
        <v>300</v>
      </c>
      <c r="F2" s="2" t="s">
        <v>1</v>
      </c>
      <c r="G2" s="68" t="s">
        <v>14</v>
      </c>
      <c r="H2" s="69"/>
      <c r="I2" s="70" t="s">
        <v>13</v>
      </c>
      <c r="J2" s="69"/>
      <c r="K2" s="5" t="s">
        <v>15</v>
      </c>
    </row>
    <row r="3" spans="1:11" x14ac:dyDescent="0.25">
      <c r="G3" s="7" t="s">
        <v>628</v>
      </c>
      <c r="H3" s="45" t="s">
        <v>629</v>
      </c>
      <c r="I3" s="55" t="s">
        <v>628</v>
      </c>
      <c r="J3" s="45" t="s">
        <v>629</v>
      </c>
    </row>
    <row r="4" spans="1:11" x14ac:dyDescent="0.25">
      <c r="C4" t="s">
        <v>70</v>
      </c>
      <c r="D4" t="s">
        <v>71</v>
      </c>
      <c r="E4" t="s">
        <v>305</v>
      </c>
      <c r="F4" s="36">
        <v>30</v>
      </c>
      <c r="G4" s="37">
        <f>H4/$F4</f>
        <v>100</v>
      </c>
      <c r="H4" s="38">
        <v>3000</v>
      </c>
      <c r="I4" s="53">
        <f>J4/$F4</f>
        <v>218.39</v>
      </c>
      <c r="J4" s="38">
        <v>6551.7</v>
      </c>
      <c r="K4" s="19">
        <f>((AVERAGE(H4,J4))/F4)</f>
        <v>159.19500000000002</v>
      </c>
    </row>
    <row r="5" spans="1:11" x14ac:dyDescent="0.25">
      <c r="C5" t="s">
        <v>72</v>
      </c>
      <c r="D5" t="s">
        <v>73</v>
      </c>
      <c r="E5" t="s">
        <v>304</v>
      </c>
      <c r="F5" s="36">
        <v>1800</v>
      </c>
      <c r="G5" s="37">
        <f t="shared" ref="G5:G68" si="0">H5/$F5</f>
        <v>2.2000000000000002</v>
      </c>
      <c r="H5" s="38">
        <v>3960.0000000000005</v>
      </c>
      <c r="I5" s="53">
        <f t="shared" ref="I5:I68" si="1">J5/$F5</f>
        <v>3.5</v>
      </c>
      <c r="J5" s="38">
        <v>6300</v>
      </c>
      <c r="K5" s="19">
        <f t="shared" ref="K5:K67" si="2">((AVERAGE(H5,J5))/F5)</f>
        <v>2.85</v>
      </c>
    </row>
    <row r="6" spans="1:11" x14ac:dyDescent="0.25">
      <c r="C6" t="s">
        <v>74</v>
      </c>
      <c r="D6" t="s">
        <v>75</v>
      </c>
      <c r="E6" t="s">
        <v>305</v>
      </c>
      <c r="F6" s="36">
        <v>4</v>
      </c>
      <c r="G6" s="37">
        <f t="shared" si="0"/>
        <v>220</v>
      </c>
      <c r="H6" s="38">
        <v>880</v>
      </c>
      <c r="I6" s="53">
        <f t="shared" si="1"/>
        <v>532.5</v>
      </c>
      <c r="J6" s="38">
        <v>2130</v>
      </c>
      <c r="K6" s="19">
        <f t="shared" si="2"/>
        <v>376.25</v>
      </c>
    </row>
    <row r="7" spans="1:11" x14ac:dyDescent="0.25">
      <c r="C7" t="s">
        <v>76</v>
      </c>
      <c r="D7" t="s">
        <v>31</v>
      </c>
      <c r="E7" t="s">
        <v>301</v>
      </c>
      <c r="F7" s="36">
        <v>1</v>
      </c>
      <c r="G7" s="37">
        <f t="shared" si="0"/>
        <v>218000</v>
      </c>
      <c r="H7" s="38">
        <v>218000</v>
      </c>
      <c r="I7" s="53">
        <f t="shared" si="1"/>
        <v>150000</v>
      </c>
      <c r="J7" s="38">
        <v>150000</v>
      </c>
      <c r="K7" s="19">
        <f t="shared" si="2"/>
        <v>184000</v>
      </c>
    </row>
    <row r="8" spans="1:11" x14ac:dyDescent="0.25">
      <c r="C8" t="s">
        <v>77</v>
      </c>
      <c r="D8" t="s">
        <v>78</v>
      </c>
      <c r="E8" t="s">
        <v>304</v>
      </c>
      <c r="F8" s="36">
        <v>196</v>
      </c>
      <c r="G8" s="37">
        <f t="shared" si="0"/>
        <v>15</v>
      </c>
      <c r="H8" s="38">
        <v>2940</v>
      </c>
      <c r="I8" s="53">
        <f t="shared" si="1"/>
        <v>57.780000000000008</v>
      </c>
      <c r="J8" s="38">
        <v>11324.880000000001</v>
      </c>
      <c r="K8" s="19">
        <f t="shared" si="2"/>
        <v>36.39</v>
      </c>
    </row>
    <row r="9" spans="1:11" x14ac:dyDescent="0.25">
      <c r="C9" t="s">
        <v>79</v>
      </c>
      <c r="D9" t="s">
        <v>80</v>
      </c>
      <c r="E9" t="s">
        <v>305</v>
      </c>
      <c r="F9" s="36">
        <v>5</v>
      </c>
      <c r="G9" s="37">
        <f t="shared" si="0"/>
        <v>110</v>
      </c>
      <c r="H9" s="38">
        <v>550</v>
      </c>
      <c r="I9" s="53">
        <f t="shared" si="1"/>
        <v>686.72</v>
      </c>
      <c r="J9" s="38">
        <v>3433.6000000000004</v>
      </c>
      <c r="K9" s="19">
        <f t="shared" si="2"/>
        <v>398.36</v>
      </c>
    </row>
    <row r="10" spans="1:11" x14ac:dyDescent="0.25">
      <c r="C10" t="s">
        <v>81</v>
      </c>
      <c r="D10" t="s">
        <v>82</v>
      </c>
      <c r="E10" t="s">
        <v>301</v>
      </c>
      <c r="F10" s="36">
        <v>1</v>
      </c>
      <c r="G10" s="37">
        <f t="shared" si="0"/>
        <v>20000</v>
      </c>
      <c r="H10" s="38">
        <v>20000</v>
      </c>
      <c r="I10" s="53">
        <f t="shared" si="1"/>
        <v>3000</v>
      </c>
      <c r="J10" s="38">
        <v>3000</v>
      </c>
      <c r="K10" s="19">
        <f t="shared" si="2"/>
        <v>11500</v>
      </c>
    </row>
    <row r="11" spans="1:11" x14ac:dyDescent="0.25">
      <c r="C11" t="s">
        <v>83</v>
      </c>
      <c r="D11" t="s">
        <v>84</v>
      </c>
      <c r="E11" t="s">
        <v>301</v>
      </c>
      <c r="F11" s="36">
        <v>1</v>
      </c>
      <c r="G11" s="37">
        <f t="shared" si="0"/>
        <v>25000</v>
      </c>
      <c r="H11" s="38">
        <v>25000</v>
      </c>
      <c r="I11" s="53">
        <f t="shared" si="1"/>
        <v>7500</v>
      </c>
      <c r="J11" s="38">
        <v>7500</v>
      </c>
      <c r="K11" s="19">
        <f t="shared" si="2"/>
        <v>16250</v>
      </c>
    </row>
    <row r="12" spans="1:11" x14ac:dyDescent="0.25">
      <c r="C12" t="s">
        <v>85</v>
      </c>
      <c r="D12" t="s">
        <v>86</v>
      </c>
      <c r="E12" t="s">
        <v>306</v>
      </c>
      <c r="F12" s="36">
        <v>14200</v>
      </c>
      <c r="G12" s="37">
        <f t="shared" si="0"/>
        <v>8.25</v>
      </c>
      <c r="H12" s="38">
        <v>117150</v>
      </c>
      <c r="I12" s="53">
        <f t="shared" si="1"/>
        <v>11</v>
      </c>
      <c r="J12" s="38">
        <v>156200</v>
      </c>
      <c r="K12" s="19">
        <f t="shared" si="2"/>
        <v>9.625</v>
      </c>
    </row>
    <row r="13" spans="1:11" x14ac:dyDescent="0.25">
      <c r="C13" t="s">
        <v>87</v>
      </c>
      <c r="D13" t="s">
        <v>88</v>
      </c>
      <c r="E13" t="s">
        <v>306</v>
      </c>
      <c r="F13" s="36">
        <v>400</v>
      </c>
      <c r="G13" s="37">
        <f t="shared" si="0"/>
        <v>27.5</v>
      </c>
      <c r="H13" s="38">
        <v>11000</v>
      </c>
      <c r="I13" s="53">
        <f t="shared" si="1"/>
        <v>16.43</v>
      </c>
      <c r="J13" s="38">
        <v>6572</v>
      </c>
      <c r="K13" s="19">
        <f t="shared" si="2"/>
        <v>21.965</v>
      </c>
    </row>
    <row r="14" spans="1:11" x14ac:dyDescent="0.25">
      <c r="C14" t="s">
        <v>89</v>
      </c>
      <c r="D14" t="s">
        <v>90</v>
      </c>
      <c r="E14" t="s">
        <v>306</v>
      </c>
      <c r="F14" s="36">
        <v>400</v>
      </c>
      <c r="G14" s="37">
        <f t="shared" si="0"/>
        <v>100</v>
      </c>
      <c r="H14" s="38">
        <v>40000</v>
      </c>
      <c r="I14" s="53">
        <f t="shared" si="1"/>
        <v>109.96</v>
      </c>
      <c r="J14" s="38">
        <v>43984</v>
      </c>
      <c r="K14" s="19">
        <f t="shared" si="2"/>
        <v>104.98</v>
      </c>
    </row>
    <row r="15" spans="1:11" x14ac:dyDescent="0.25">
      <c r="C15" t="s">
        <v>91</v>
      </c>
      <c r="D15" t="s">
        <v>92</v>
      </c>
      <c r="E15" t="s">
        <v>306</v>
      </c>
      <c r="F15" s="36">
        <v>2000</v>
      </c>
      <c r="G15" s="37">
        <f t="shared" si="0"/>
        <v>18.7</v>
      </c>
      <c r="H15" s="38">
        <v>37400</v>
      </c>
      <c r="I15" s="53">
        <f t="shared" si="1"/>
        <v>25</v>
      </c>
      <c r="J15" s="38">
        <v>50000</v>
      </c>
      <c r="K15" s="19">
        <f t="shared" si="2"/>
        <v>21.85</v>
      </c>
    </row>
    <row r="16" spans="1:11" x14ac:dyDescent="0.25">
      <c r="C16" t="s">
        <v>93</v>
      </c>
      <c r="D16" t="s">
        <v>94</v>
      </c>
      <c r="E16" t="s">
        <v>302</v>
      </c>
      <c r="F16" s="36">
        <v>13500</v>
      </c>
      <c r="G16" s="37">
        <f t="shared" si="0"/>
        <v>6.45</v>
      </c>
      <c r="H16" s="38">
        <v>87075</v>
      </c>
      <c r="I16" s="53">
        <f t="shared" si="1"/>
        <v>10</v>
      </c>
      <c r="J16" s="38">
        <v>135000</v>
      </c>
      <c r="K16" s="19">
        <f t="shared" si="2"/>
        <v>8.2249999999999996</v>
      </c>
    </row>
    <row r="17" spans="3:11" x14ac:dyDescent="0.25">
      <c r="C17" t="s">
        <v>95</v>
      </c>
      <c r="D17" t="s">
        <v>96</v>
      </c>
      <c r="E17" t="s">
        <v>306</v>
      </c>
      <c r="F17" s="36">
        <v>400</v>
      </c>
      <c r="G17" s="37">
        <f t="shared" si="0"/>
        <v>55</v>
      </c>
      <c r="H17" s="38">
        <v>22000</v>
      </c>
      <c r="I17" s="53">
        <f t="shared" si="1"/>
        <v>54.61</v>
      </c>
      <c r="J17" s="38">
        <v>21844</v>
      </c>
      <c r="K17" s="19">
        <f t="shared" si="2"/>
        <v>54.805</v>
      </c>
    </row>
    <row r="18" spans="3:11" x14ac:dyDescent="0.25">
      <c r="C18" t="s">
        <v>97</v>
      </c>
      <c r="D18" t="s">
        <v>98</v>
      </c>
      <c r="E18" t="s">
        <v>329</v>
      </c>
      <c r="F18" s="36">
        <v>2</v>
      </c>
      <c r="G18" s="37">
        <f t="shared" si="0"/>
        <v>1980</v>
      </c>
      <c r="H18" s="38">
        <v>3960</v>
      </c>
      <c r="I18" s="53">
        <f t="shared" si="1"/>
        <v>1980</v>
      </c>
      <c r="J18" s="38">
        <v>3960</v>
      </c>
      <c r="K18" s="19">
        <f t="shared" si="2"/>
        <v>1980</v>
      </c>
    </row>
    <row r="19" spans="3:11" x14ac:dyDescent="0.25">
      <c r="C19" t="s">
        <v>99</v>
      </c>
      <c r="D19" t="s">
        <v>100</v>
      </c>
      <c r="E19" t="s">
        <v>304</v>
      </c>
      <c r="F19" s="36">
        <v>4920</v>
      </c>
      <c r="G19" s="37">
        <f t="shared" si="0"/>
        <v>1.65</v>
      </c>
      <c r="H19" s="38">
        <v>8118</v>
      </c>
      <c r="I19" s="53">
        <f t="shared" si="1"/>
        <v>4.57</v>
      </c>
      <c r="J19" s="38">
        <v>22484.400000000001</v>
      </c>
      <c r="K19" s="19">
        <f t="shared" si="2"/>
        <v>3.1100000000000003</v>
      </c>
    </row>
    <row r="20" spans="3:11" x14ac:dyDescent="0.25">
      <c r="C20" t="s">
        <v>101</v>
      </c>
      <c r="D20" t="s">
        <v>102</v>
      </c>
      <c r="E20" t="s">
        <v>305</v>
      </c>
      <c r="F20" s="36">
        <v>2</v>
      </c>
      <c r="G20" s="37">
        <f t="shared" si="0"/>
        <v>385</v>
      </c>
      <c r="H20" s="38">
        <v>770</v>
      </c>
      <c r="I20" s="53">
        <f t="shared" si="1"/>
        <v>385</v>
      </c>
      <c r="J20" s="38">
        <v>770</v>
      </c>
      <c r="K20" s="19">
        <f t="shared" si="2"/>
        <v>385</v>
      </c>
    </row>
    <row r="21" spans="3:11" x14ac:dyDescent="0.25">
      <c r="C21" t="s">
        <v>103</v>
      </c>
      <c r="D21" t="s">
        <v>104</v>
      </c>
      <c r="E21" t="s">
        <v>305</v>
      </c>
      <c r="F21" s="36">
        <v>4</v>
      </c>
      <c r="G21" s="37">
        <f t="shared" si="0"/>
        <v>440</v>
      </c>
      <c r="H21" s="38">
        <v>1760</v>
      </c>
      <c r="I21" s="53">
        <f t="shared" si="1"/>
        <v>440</v>
      </c>
      <c r="J21" s="38">
        <v>1760</v>
      </c>
      <c r="K21" s="19">
        <f t="shared" si="2"/>
        <v>440</v>
      </c>
    </row>
    <row r="22" spans="3:11" x14ac:dyDescent="0.25">
      <c r="C22" t="s">
        <v>105</v>
      </c>
      <c r="D22" t="s">
        <v>106</v>
      </c>
      <c r="E22" t="s">
        <v>305</v>
      </c>
      <c r="F22" s="36">
        <v>2</v>
      </c>
      <c r="G22" s="37">
        <f t="shared" si="0"/>
        <v>550</v>
      </c>
      <c r="H22" s="38">
        <v>1100</v>
      </c>
      <c r="I22" s="53">
        <f t="shared" si="1"/>
        <v>550</v>
      </c>
      <c r="J22" s="38">
        <v>1100</v>
      </c>
      <c r="K22" s="19">
        <f t="shared" si="2"/>
        <v>550</v>
      </c>
    </row>
    <row r="23" spans="3:11" x14ac:dyDescent="0.25">
      <c r="C23" t="s">
        <v>107</v>
      </c>
      <c r="D23" t="s">
        <v>108</v>
      </c>
      <c r="E23" t="s">
        <v>302</v>
      </c>
      <c r="F23" s="36">
        <v>11190</v>
      </c>
      <c r="G23" s="37">
        <f t="shared" si="0"/>
        <v>27.23</v>
      </c>
      <c r="H23" s="38">
        <v>304703.7</v>
      </c>
      <c r="I23" s="53">
        <f t="shared" si="1"/>
        <v>27.23</v>
      </c>
      <c r="J23" s="38">
        <v>304703.7</v>
      </c>
      <c r="K23" s="19">
        <f t="shared" si="2"/>
        <v>27.23</v>
      </c>
    </row>
    <row r="24" spans="3:11" x14ac:dyDescent="0.25">
      <c r="C24" t="s">
        <v>109</v>
      </c>
      <c r="D24" t="s">
        <v>110</v>
      </c>
      <c r="E24" t="s">
        <v>302</v>
      </c>
      <c r="F24" s="36">
        <v>11190</v>
      </c>
      <c r="G24" s="37">
        <f t="shared" si="0"/>
        <v>2.48</v>
      </c>
      <c r="H24" s="38">
        <v>27751.200000000001</v>
      </c>
      <c r="I24" s="53">
        <f t="shared" si="1"/>
        <v>3</v>
      </c>
      <c r="J24" s="38">
        <v>33570</v>
      </c>
      <c r="K24" s="19">
        <f t="shared" si="2"/>
        <v>2.7399999999999998</v>
      </c>
    </row>
    <row r="25" spans="3:11" x14ac:dyDescent="0.25">
      <c r="C25" t="s">
        <v>111</v>
      </c>
      <c r="D25" t="s">
        <v>112</v>
      </c>
      <c r="E25" t="s">
        <v>328</v>
      </c>
      <c r="F25" s="36">
        <v>277</v>
      </c>
      <c r="G25" s="37">
        <f t="shared" si="0"/>
        <v>193</v>
      </c>
      <c r="H25" s="38">
        <v>53461</v>
      </c>
      <c r="I25" s="53">
        <f t="shared" si="1"/>
        <v>193.05</v>
      </c>
      <c r="J25" s="38">
        <v>53474.850000000006</v>
      </c>
      <c r="K25" s="19">
        <f t="shared" si="2"/>
        <v>193.02500000000001</v>
      </c>
    </row>
    <row r="26" spans="3:11" x14ac:dyDescent="0.25">
      <c r="C26" t="s">
        <v>113</v>
      </c>
      <c r="D26" t="s">
        <v>114</v>
      </c>
      <c r="E26" t="s">
        <v>302</v>
      </c>
      <c r="F26" s="36">
        <v>20620</v>
      </c>
      <c r="G26" s="37">
        <f t="shared" si="0"/>
        <v>20.57</v>
      </c>
      <c r="H26" s="38">
        <v>424153.4</v>
      </c>
      <c r="I26" s="53">
        <f t="shared" si="1"/>
        <v>20.57</v>
      </c>
      <c r="J26" s="38">
        <v>424153.4</v>
      </c>
      <c r="K26" s="19">
        <f t="shared" si="2"/>
        <v>20.57</v>
      </c>
    </row>
    <row r="27" spans="3:11" x14ac:dyDescent="0.25">
      <c r="C27" t="s">
        <v>115</v>
      </c>
      <c r="D27" t="s">
        <v>116</v>
      </c>
      <c r="E27" t="s">
        <v>326</v>
      </c>
      <c r="F27" s="36">
        <v>2800</v>
      </c>
      <c r="G27" s="37">
        <f t="shared" si="0"/>
        <v>4.46</v>
      </c>
      <c r="H27" s="38">
        <v>12488</v>
      </c>
      <c r="I27" s="53">
        <f t="shared" si="1"/>
        <v>4.46</v>
      </c>
      <c r="J27" s="38">
        <v>12488</v>
      </c>
      <c r="K27" s="19">
        <f t="shared" si="2"/>
        <v>4.46</v>
      </c>
    </row>
    <row r="28" spans="3:11" x14ac:dyDescent="0.25">
      <c r="C28" t="s">
        <v>117</v>
      </c>
      <c r="D28" t="s">
        <v>118</v>
      </c>
      <c r="E28" t="s">
        <v>326</v>
      </c>
      <c r="F28" s="36">
        <v>1030</v>
      </c>
      <c r="G28" s="37">
        <f t="shared" si="0"/>
        <v>4.46</v>
      </c>
      <c r="H28" s="38">
        <v>4593.8</v>
      </c>
      <c r="I28" s="53">
        <f t="shared" si="1"/>
        <v>4.46</v>
      </c>
      <c r="J28" s="38">
        <v>4593.8</v>
      </c>
      <c r="K28" s="19">
        <f t="shared" si="2"/>
        <v>4.46</v>
      </c>
    </row>
    <row r="29" spans="3:11" x14ac:dyDescent="0.25">
      <c r="C29" t="s">
        <v>10</v>
      </c>
      <c r="D29" t="s">
        <v>119</v>
      </c>
      <c r="E29" t="s">
        <v>327</v>
      </c>
      <c r="F29" s="36">
        <v>1210</v>
      </c>
      <c r="G29" s="37">
        <f t="shared" si="0"/>
        <v>2.2000000000000002</v>
      </c>
      <c r="H29" s="38">
        <v>2662</v>
      </c>
      <c r="I29" s="53">
        <f t="shared" si="1"/>
        <v>2.37</v>
      </c>
      <c r="J29" s="38">
        <v>2867.7000000000003</v>
      </c>
      <c r="K29" s="19">
        <f t="shared" si="2"/>
        <v>2.2850000000000001</v>
      </c>
    </row>
    <row r="30" spans="3:11" x14ac:dyDescent="0.25">
      <c r="C30" t="s">
        <v>120</v>
      </c>
      <c r="D30" t="s">
        <v>121</v>
      </c>
      <c r="E30" t="s">
        <v>327</v>
      </c>
      <c r="F30" s="36">
        <v>4920</v>
      </c>
      <c r="G30" s="37">
        <f t="shared" si="0"/>
        <v>0.83</v>
      </c>
      <c r="H30" s="38">
        <v>4083.6</v>
      </c>
      <c r="I30" s="53">
        <f t="shared" si="1"/>
        <v>1.9099999999999997</v>
      </c>
      <c r="J30" s="38">
        <v>9397.1999999999989</v>
      </c>
      <c r="K30" s="19">
        <f t="shared" si="2"/>
        <v>1.3699999999999999</v>
      </c>
    </row>
    <row r="31" spans="3:11" x14ac:dyDescent="0.25">
      <c r="C31" t="s">
        <v>122</v>
      </c>
      <c r="D31" t="s">
        <v>123</v>
      </c>
      <c r="E31" t="s">
        <v>301</v>
      </c>
      <c r="F31" s="36">
        <v>1</v>
      </c>
      <c r="G31" s="37">
        <f t="shared" si="0"/>
        <v>220</v>
      </c>
      <c r="H31" s="38">
        <v>220</v>
      </c>
      <c r="I31" s="53">
        <f t="shared" si="1"/>
        <v>1045</v>
      </c>
      <c r="J31" s="38">
        <v>1045</v>
      </c>
      <c r="K31" s="19">
        <f t="shared" si="2"/>
        <v>632.5</v>
      </c>
    </row>
    <row r="32" spans="3:11" x14ac:dyDescent="0.25">
      <c r="C32" t="s">
        <v>124</v>
      </c>
      <c r="D32" t="s">
        <v>125</v>
      </c>
      <c r="E32" t="s">
        <v>327</v>
      </c>
      <c r="F32" s="36">
        <v>260</v>
      </c>
      <c r="G32" s="37">
        <f t="shared" si="0"/>
        <v>5.5</v>
      </c>
      <c r="H32" s="38">
        <v>1430</v>
      </c>
      <c r="I32" s="53">
        <f t="shared" si="1"/>
        <v>31.74</v>
      </c>
      <c r="J32" s="38">
        <v>8252.4</v>
      </c>
      <c r="K32" s="19">
        <f t="shared" si="2"/>
        <v>18.62</v>
      </c>
    </row>
    <row r="33" spans="3:11" x14ac:dyDescent="0.25">
      <c r="C33" t="s">
        <v>126</v>
      </c>
      <c r="D33" t="s">
        <v>127</v>
      </c>
      <c r="E33" t="s">
        <v>304</v>
      </c>
      <c r="F33" s="36">
        <v>116</v>
      </c>
      <c r="G33" s="37">
        <f t="shared" si="0"/>
        <v>135</v>
      </c>
      <c r="H33" s="38">
        <v>15660</v>
      </c>
      <c r="I33" s="53">
        <f t="shared" si="1"/>
        <v>150</v>
      </c>
      <c r="J33" s="38">
        <v>17400</v>
      </c>
      <c r="K33" s="19">
        <f t="shared" si="2"/>
        <v>142.5</v>
      </c>
    </row>
    <row r="34" spans="3:11" x14ac:dyDescent="0.25">
      <c r="C34" t="s">
        <v>128</v>
      </c>
      <c r="D34" t="s">
        <v>129</v>
      </c>
      <c r="E34" t="s">
        <v>304</v>
      </c>
      <c r="F34" s="36">
        <v>188</v>
      </c>
      <c r="G34" s="37">
        <f t="shared" si="0"/>
        <v>157</v>
      </c>
      <c r="H34" s="38">
        <v>29516</v>
      </c>
      <c r="I34" s="53">
        <f t="shared" si="1"/>
        <v>150</v>
      </c>
      <c r="J34" s="38">
        <v>28200</v>
      </c>
      <c r="K34" s="19">
        <f t="shared" si="2"/>
        <v>153.5</v>
      </c>
    </row>
    <row r="35" spans="3:11" x14ac:dyDescent="0.25">
      <c r="C35" t="s">
        <v>130</v>
      </c>
      <c r="D35" t="s">
        <v>131</v>
      </c>
      <c r="E35" t="s">
        <v>304</v>
      </c>
      <c r="F35" s="36">
        <v>260</v>
      </c>
      <c r="G35" s="37">
        <f t="shared" si="0"/>
        <v>12</v>
      </c>
      <c r="H35" s="38">
        <v>3120</v>
      </c>
      <c r="I35" s="53">
        <f t="shared" si="1"/>
        <v>16.510000000000002</v>
      </c>
      <c r="J35" s="38">
        <v>4292.6000000000004</v>
      </c>
      <c r="K35" s="19">
        <f t="shared" si="2"/>
        <v>14.255000000000001</v>
      </c>
    </row>
    <row r="36" spans="3:11" x14ac:dyDescent="0.25">
      <c r="C36" t="s">
        <v>132</v>
      </c>
      <c r="D36" t="s">
        <v>133</v>
      </c>
      <c r="E36" t="s">
        <v>304</v>
      </c>
      <c r="F36" s="36">
        <v>55</v>
      </c>
      <c r="G36" s="37">
        <f t="shared" si="0"/>
        <v>12</v>
      </c>
      <c r="H36" s="38">
        <v>660</v>
      </c>
      <c r="I36" s="53">
        <f t="shared" si="1"/>
        <v>17.25</v>
      </c>
      <c r="J36" s="38">
        <v>948.75</v>
      </c>
      <c r="K36" s="19">
        <f t="shared" si="2"/>
        <v>14.625</v>
      </c>
    </row>
    <row r="37" spans="3:11" x14ac:dyDescent="0.25">
      <c r="C37" t="s">
        <v>134</v>
      </c>
      <c r="D37" t="s">
        <v>135</v>
      </c>
      <c r="E37" t="s">
        <v>305</v>
      </c>
      <c r="F37" s="36">
        <v>1</v>
      </c>
      <c r="G37" s="37">
        <f t="shared" si="0"/>
        <v>400</v>
      </c>
      <c r="H37" s="38">
        <v>400</v>
      </c>
      <c r="I37" s="53">
        <f t="shared" si="1"/>
        <v>5349.81</v>
      </c>
      <c r="J37" s="38">
        <v>5349.81</v>
      </c>
      <c r="K37" s="19">
        <f t="shared" si="2"/>
        <v>2874.9050000000002</v>
      </c>
    </row>
    <row r="38" spans="3:11" x14ac:dyDescent="0.25">
      <c r="C38" t="s">
        <v>136</v>
      </c>
      <c r="D38" t="s">
        <v>137</v>
      </c>
      <c r="E38" t="s">
        <v>305</v>
      </c>
      <c r="F38" s="36">
        <v>1</v>
      </c>
      <c r="G38" s="37">
        <f t="shared" si="0"/>
        <v>8500</v>
      </c>
      <c r="H38" s="38">
        <v>8500</v>
      </c>
      <c r="I38" s="53">
        <f t="shared" si="1"/>
        <v>8679.0400000000009</v>
      </c>
      <c r="J38" s="38">
        <v>8679.0400000000009</v>
      </c>
      <c r="K38" s="19">
        <f t="shared" si="2"/>
        <v>8589.52</v>
      </c>
    </row>
    <row r="39" spans="3:11" x14ac:dyDescent="0.25">
      <c r="C39" t="s">
        <v>138</v>
      </c>
      <c r="D39" t="s">
        <v>139</v>
      </c>
      <c r="E39" t="s">
        <v>305</v>
      </c>
      <c r="F39" s="36">
        <v>2</v>
      </c>
      <c r="G39" s="37">
        <f t="shared" si="0"/>
        <v>1650</v>
      </c>
      <c r="H39" s="38">
        <v>3300</v>
      </c>
      <c r="I39" s="53">
        <f t="shared" si="1"/>
        <v>1656.4</v>
      </c>
      <c r="J39" s="38">
        <v>3312.8</v>
      </c>
      <c r="K39" s="19">
        <f t="shared" si="2"/>
        <v>1653.2</v>
      </c>
    </row>
    <row r="40" spans="3:11" x14ac:dyDescent="0.25">
      <c r="C40" t="s">
        <v>140</v>
      </c>
      <c r="D40" t="s">
        <v>141</v>
      </c>
      <c r="E40" t="s">
        <v>305</v>
      </c>
      <c r="F40" s="36">
        <v>3</v>
      </c>
      <c r="G40" s="37">
        <f t="shared" si="0"/>
        <v>1650</v>
      </c>
      <c r="H40" s="38">
        <v>4950</v>
      </c>
      <c r="I40" s="53">
        <f t="shared" si="1"/>
        <v>1656.4000000000003</v>
      </c>
      <c r="J40" s="38">
        <v>4969.2000000000007</v>
      </c>
      <c r="K40" s="19">
        <f t="shared" si="2"/>
        <v>1653.2</v>
      </c>
    </row>
    <row r="41" spans="3:11" x14ac:dyDescent="0.25">
      <c r="C41" t="s">
        <v>142</v>
      </c>
      <c r="D41" t="s">
        <v>143</v>
      </c>
      <c r="E41" t="s">
        <v>304</v>
      </c>
      <c r="F41" s="36">
        <v>400</v>
      </c>
      <c r="G41" s="37">
        <f t="shared" si="0"/>
        <v>26</v>
      </c>
      <c r="H41" s="38">
        <v>10400</v>
      </c>
      <c r="I41" s="53">
        <f t="shared" si="1"/>
        <v>32.82</v>
      </c>
      <c r="J41" s="38">
        <v>13128</v>
      </c>
      <c r="K41" s="19">
        <f t="shared" si="2"/>
        <v>29.41</v>
      </c>
    </row>
    <row r="42" spans="3:11" x14ac:dyDescent="0.25">
      <c r="C42" t="s">
        <v>144</v>
      </c>
      <c r="D42" t="s">
        <v>145</v>
      </c>
      <c r="E42" t="s">
        <v>329</v>
      </c>
      <c r="F42" s="36">
        <v>10.15</v>
      </c>
      <c r="G42" s="37">
        <f t="shared" si="0"/>
        <v>2745</v>
      </c>
      <c r="H42" s="38">
        <v>27861.75</v>
      </c>
      <c r="I42" s="53">
        <f t="shared" si="1"/>
        <v>2744.5</v>
      </c>
      <c r="J42" s="38">
        <v>27856.674999999999</v>
      </c>
      <c r="K42" s="19">
        <f t="shared" si="2"/>
        <v>2744.75</v>
      </c>
    </row>
    <row r="43" spans="3:11" x14ac:dyDescent="0.25">
      <c r="C43" t="s">
        <v>12</v>
      </c>
      <c r="D43" t="s">
        <v>52</v>
      </c>
      <c r="E43" t="s">
        <v>302</v>
      </c>
      <c r="F43" s="36">
        <v>2755</v>
      </c>
      <c r="G43" s="37">
        <f t="shared" si="0"/>
        <v>6.05</v>
      </c>
      <c r="H43" s="38">
        <v>16667.75</v>
      </c>
      <c r="I43" s="53">
        <f t="shared" si="1"/>
        <v>6.8900000000000006</v>
      </c>
      <c r="J43" s="38">
        <v>18981.95</v>
      </c>
      <c r="K43" s="19">
        <f t="shared" si="2"/>
        <v>6.47</v>
      </c>
    </row>
    <row r="44" spans="3:11" x14ac:dyDescent="0.25">
      <c r="C44" t="s">
        <v>146</v>
      </c>
      <c r="D44" t="s">
        <v>147</v>
      </c>
      <c r="E44" t="s">
        <v>306</v>
      </c>
      <c r="F44" s="36">
        <v>5755</v>
      </c>
      <c r="G44" s="37">
        <f t="shared" si="0"/>
        <v>9</v>
      </c>
      <c r="H44" s="38">
        <v>51795</v>
      </c>
      <c r="I44" s="53">
        <f t="shared" si="1"/>
        <v>8.5500000000000007</v>
      </c>
      <c r="J44" s="38">
        <v>49205.250000000007</v>
      </c>
      <c r="K44" s="19">
        <f t="shared" si="2"/>
        <v>8.7750000000000004</v>
      </c>
    </row>
    <row r="45" spans="3:11" x14ac:dyDescent="0.25">
      <c r="C45" t="s">
        <v>148</v>
      </c>
      <c r="D45" t="s">
        <v>149</v>
      </c>
      <c r="E45" t="s">
        <v>326</v>
      </c>
      <c r="F45" s="36">
        <v>4025</v>
      </c>
      <c r="G45" s="37">
        <f t="shared" si="0"/>
        <v>8.25</v>
      </c>
      <c r="H45" s="38">
        <v>33206.25</v>
      </c>
      <c r="I45" s="53">
        <f t="shared" si="1"/>
        <v>4.3499999999999996</v>
      </c>
      <c r="J45" s="38">
        <v>17508.75</v>
      </c>
      <c r="K45" s="19">
        <f t="shared" si="2"/>
        <v>6.3</v>
      </c>
    </row>
    <row r="46" spans="3:11" x14ac:dyDescent="0.25">
      <c r="C46" t="s">
        <v>150</v>
      </c>
      <c r="D46" t="s">
        <v>151</v>
      </c>
      <c r="E46" t="s">
        <v>304</v>
      </c>
      <c r="F46" s="36">
        <v>10700</v>
      </c>
      <c r="G46" s="37">
        <f t="shared" si="0"/>
        <v>1</v>
      </c>
      <c r="H46" s="38">
        <v>10700</v>
      </c>
      <c r="I46" s="53">
        <f t="shared" si="1"/>
        <v>1.27</v>
      </c>
      <c r="J46" s="38">
        <v>13589</v>
      </c>
      <c r="K46" s="19">
        <f t="shared" si="2"/>
        <v>1.135</v>
      </c>
    </row>
    <row r="47" spans="3:11" x14ac:dyDescent="0.25">
      <c r="C47" t="s">
        <v>152</v>
      </c>
      <c r="D47" t="s">
        <v>153</v>
      </c>
      <c r="E47" t="s">
        <v>304</v>
      </c>
      <c r="F47" s="36">
        <v>1885</v>
      </c>
      <c r="G47" s="37">
        <f t="shared" si="0"/>
        <v>5.5</v>
      </c>
      <c r="H47" s="38">
        <v>10367.5</v>
      </c>
      <c r="I47" s="53">
        <f t="shared" si="1"/>
        <v>7.12</v>
      </c>
      <c r="J47" s="38">
        <v>13421.2</v>
      </c>
      <c r="K47" s="19">
        <f t="shared" si="2"/>
        <v>6.3100000000000005</v>
      </c>
    </row>
    <row r="48" spans="3:11" x14ac:dyDescent="0.25">
      <c r="C48" t="s">
        <v>154</v>
      </c>
      <c r="D48" t="s">
        <v>155</v>
      </c>
      <c r="E48" t="s">
        <v>302</v>
      </c>
      <c r="F48" s="36">
        <v>65</v>
      </c>
      <c r="G48" s="37">
        <f t="shared" si="0"/>
        <v>41</v>
      </c>
      <c r="H48" s="38">
        <v>2665</v>
      </c>
      <c r="I48" s="53">
        <f t="shared" si="1"/>
        <v>26.05</v>
      </c>
      <c r="J48" s="38">
        <v>1693.25</v>
      </c>
      <c r="K48" s="19">
        <f t="shared" si="2"/>
        <v>33.524999999999999</v>
      </c>
    </row>
    <row r="49" spans="3:11" x14ac:dyDescent="0.25">
      <c r="C49" t="s">
        <v>54</v>
      </c>
      <c r="D49" t="s">
        <v>156</v>
      </c>
      <c r="E49" t="s">
        <v>304</v>
      </c>
      <c r="F49" s="36">
        <v>5665</v>
      </c>
      <c r="G49" s="37">
        <f t="shared" si="0"/>
        <v>1.8200000000000003</v>
      </c>
      <c r="H49" s="38">
        <v>10310.300000000001</v>
      </c>
      <c r="I49" s="53">
        <f t="shared" si="1"/>
        <v>1.65</v>
      </c>
      <c r="J49" s="38">
        <v>9347.25</v>
      </c>
      <c r="K49" s="19">
        <f t="shared" si="2"/>
        <v>1.7350000000000003</v>
      </c>
    </row>
    <row r="50" spans="3:11" x14ac:dyDescent="0.25">
      <c r="C50" t="s">
        <v>55</v>
      </c>
      <c r="D50" t="s">
        <v>157</v>
      </c>
      <c r="E50" t="s">
        <v>304</v>
      </c>
      <c r="F50" s="36">
        <v>800</v>
      </c>
      <c r="G50" s="37">
        <f t="shared" si="0"/>
        <v>1.82</v>
      </c>
      <c r="H50" s="38">
        <v>1456</v>
      </c>
      <c r="I50" s="53">
        <f t="shared" si="1"/>
        <v>1.65</v>
      </c>
      <c r="J50" s="38">
        <v>1320</v>
      </c>
      <c r="K50" s="19">
        <f t="shared" si="2"/>
        <v>1.7350000000000001</v>
      </c>
    </row>
    <row r="51" spans="3:11" x14ac:dyDescent="0.25">
      <c r="C51" t="s">
        <v>56</v>
      </c>
      <c r="D51" t="s">
        <v>158</v>
      </c>
      <c r="E51" t="s">
        <v>304</v>
      </c>
      <c r="F51" s="36">
        <v>2075</v>
      </c>
      <c r="G51" s="37">
        <f t="shared" si="0"/>
        <v>1.87</v>
      </c>
      <c r="H51" s="38">
        <v>3880.25</v>
      </c>
      <c r="I51" s="53">
        <f t="shared" si="1"/>
        <v>2.86</v>
      </c>
      <c r="J51" s="38">
        <v>5934.5</v>
      </c>
      <c r="K51" s="19">
        <f t="shared" si="2"/>
        <v>2.3650000000000002</v>
      </c>
    </row>
    <row r="52" spans="3:11" x14ac:dyDescent="0.25">
      <c r="C52" t="s">
        <v>57</v>
      </c>
      <c r="D52" t="s">
        <v>159</v>
      </c>
      <c r="E52" t="s">
        <v>304</v>
      </c>
      <c r="F52" s="36">
        <v>5170</v>
      </c>
      <c r="G52" s="37">
        <f t="shared" si="0"/>
        <v>1.9300000000000002</v>
      </c>
      <c r="H52" s="38">
        <v>9978.1</v>
      </c>
      <c r="I52" s="53">
        <f t="shared" si="1"/>
        <v>1.65</v>
      </c>
      <c r="J52" s="38">
        <v>8530.5</v>
      </c>
      <c r="K52" s="19">
        <f t="shared" si="2"/>
        <v>1.7899999999999998</v>
      </c>
    </row>
    <row r="53" spans="3:11" x14ac:dyDescent="0.25">
      <c r="C53" t="s">
        <v>160</v>
      </c>
      <c r="D53" t="s">
        <v>161</v>
      </c>
      <c r="E53" t="s">
        <v>304</v>
      </c>
      <c r="F53" s="36">
        <v>445</v>
      </c>
      <c r="G53" s="37">
        <f t="shared" si="0"/>
        <v>1.9300000000000002</v>
      </c>
      <c r="H53" s="38">
        <v>858.85</v>
      </c>
      <c r="I53" s="53">
        <f t="shared" si="1"/>
        <v>1.65</v>
      </c>
      <c r="J53" s="38">
        <v>734.25</v>
      </c>
      <c r="K53" s="19">
        <f t="shared" si="2"/>
        <v>1.7899999999999998</v>
      </c>
    </row>
    <row r="54" spans="3:11" x14ac:dyDescent="0.25">
      <c r="C54" t="s">
        <v>162</v>
      </c>
      <c r="D54" t="s">
        <v>163</v>
      </c>
      <c r="E54" t="s">
        <v>304</v>
      </c>
      <c r="F54" s="36">
        <v>500</v>
      </c>
      <c r="G54" s="37">
        <f t="shared" si="0"/>
        <v>7.7</v>
      </c>
      <c r="H54" s="38">
        <v>3850</v>
      </c>
      <c r="I54" s="53">
        <f t="shared" si="1"/>
        <v>12.76</v>
      </c>
      <c r="J54" s="38">
        <v>6380</v>
      </c>
      <c r="K54" s="19">
        <f t="shared" si="2"/>
        <v>10.23</v>
      </c>
    </row>
    <row r="55" spans="3:11" x14ac:dyDescent="0.25">
      <c r="C55" t="s">
        <v>58</v>
      </c>
      <c r="D55" t="s">
        <v>164</v>
      </c>
      <c r="E55" t="s">
        <v>304</v>
      </c>
      <c r="F55" s="36">
        <v>3915</v>
      </c>
      <c r="G55" s="37">
        <f t="shared" si="0"/>
        <v>3.85</v>
      </c>
      <c r="H55" s="38">
        <v>15072.75</v>
      </c>
      <c r="I55" s="53">
        <f t="shared" si="1"/>
        <v>12.32</v>
      </c>
      <c r="J55" s="38">
        <v>48232.800000000003</v>
      </c>
      <c r="K55" s="19">
        <f t="shared" si="2"/>
        <v>8.0850000000000009</v>
      </c>
    </row>
    <row r="56" spans="3:11" x14ac:dyDescent="0.25">
      <c r="C56" t="s">
        <v>165</v>
      </c>
      <c r="D56" t="s">
        <v>166</v>
      </c>
      <c r="E56" t="s">
        <v>304</v>
      </c>
      <c r="F56" s="36">
        <v>290</v>
      </c>
      <c r="G56" s="37">
        <f t="shared" si="0"/>
        <v>22</v>
      </c>
      <c r="H56" s="38">
        <v>6380</v>
      </c>
      <c r="I56" s="53">
        <f t="shared" si="1"/>
        <v>50.71</v>
      </c>
      <c r="J56" s="38">
        <v>14705.9</v>
      </c>
      <c r="K56" s="19">
        <f t="shared" si="2"/>
        <v>36.355000000000004</v>
      </c>
    </row>
    <row r="57" spans="3:11" x14ac:dyDescent="0.25">
      <c r="C57" t="s">
        <v>167</v>
      </c>
      <c r="D57" t="s">
        <v>168</v>
      </c>
      <c r="E57" t="s">
        <v>304</v>
      </c>
      <c r="F57" s="36">
        <v>115</v>
      </c>
      <c r="G57" s="37">
        <f t="shared" si="0"/>
        <v>99</v>
      </c>
      <c r="H57" s="38">
        <v>11385</v>
      </c>
      <c r="I57" s="53">
        <f t="shared" si="1"/>
        <v>109.67000000000002</v>
      </c>
      <c r="J57" s="38">
        <v>12612.050000000001</v>
      </c>
      <c r="K57" s="19">
        <f t="shared" si="2"/>
        <v>104.33500000000001</v>
      </c>
    </row>
    <row r="58" spans="3:11" x14ac:dyDescent="0.25">
      <c r="C58" t="s">
        <v>169</v>
      </c>
      <c r="D58" t="s">
        <v>170</v>
      </c>
      <c r="E58" t="s">
        <v>305</v>
      </c>
      <c r="F58" s="36">
        <v>45</v>
      </c>
      <c r="G58" s="37">
        <f t="shared" si="0"/>
        <v>165</v>
      </c>
      <c r="H58" s="38">
        <v>7425</v>
      </c>
      <c r="I58" s="53">
        <f t="shared" si="1"/>
        <v>209</v>
      </c>
      <c r="J58" s="38">
        <v>9405</v>
      </c>
      <c r="K58" s="19">
        <f t="shared" si="2"/>
        <v>187</v>
      </c>
    </row>
    <row r="59" spans="3:11" x14ac:dyDescent="0.25">
      <c r="C59" t="s">
        <v>171</v>
      </c>
      <c r="D59" t="s">
        <v>172</v>
      </c>
      <c r="E59" t="s">
        <v>305</v>
      </c>
      <c r="F59" s="36">
        <v>4</v>
      </c>
      <c r="G59" s="37">
        <f t="shared" si="0"/>
        <v>924</v>
      </c>
      <c r="H59" s="38">
        <v>3696</v>
      </c>
      <c r="I59" s="53">
        <f t="shared" si="1"/>
        <v>1496</v>
      </c>
      <c r="J59" s="38">
        <v>5984</v>
      </c>
      <c r="K59" s="19">
        <f t="shared" si="2"/>
        <v>1210</v>
      </c>
    </row>
    <row r="60" spans="3:11" x14ac:dyDescent="0.25">
      <c r="C60" t="s">
        <v>173</v>
      </c>
      <c r="D60" t="s">
        <v>174</v>
      </c>
      <c r="E60" t="s">
        <v>305</v>
      </c>
      <c r="F60" s="36">
        <v>45</v>
      </c>
      <c r="G60" s="37">
        <f t="shared" si="0"/>
        <v>726</v>
      </c>
      <c r="H60" s="38">
        <v>32670</v>
      </c>
      <c r="I60" s="53">
        <f t="shared" si="1"/>
        <v>1151.7</v>
      </c>
      <c r="J60" s="38">
        <v>51826.5</v>
      </c>
      <c r="K60" s="19">
        <f t="shared" si="2"/>
        <v>938.85</v>
      </c>
    </row>
    <row r="61" spans="3:11" x14ac:dyDescent="0.25">
      <c r="C61" t="s">
        <v>175</v>
      </c>
      <c r="D61" t="s">
        <v>176</v>
      </c>
      <c r="E61" t="s">
        <v>305</v>
      </c>
      <c r="F61" s="36">
        <v>45</v>
      </c>
      <c r="G61" s="37">
        <f t="shared" si="0"/>
        <v>523</v>
      </c>
      <c r="H61" s="38">
        <v>23535</v>
      </c>
      <c r="I61" s="53">
        <f t="shared" si="1"/>
        <v>442.2</v>
      </c>
      <c r="J61" s="38">
        <v>19899</v>
      </c>
      <c r="K61" s="19">
        <f t="shared" si="2"/>
        <v>482.6</v>
      </c>
    </row>
    <row r="62" spans="3:11" x14ac:dyDescent="0.25">
      <c r="C62" t="s">
        <v>177</v>
      </c>
      <c r="D62" t="s">
        <v>178</v>
      </c>
      <c r="E62" t="s">
        <v>305</v>
      </c>
      <c r="F62" s="36">
        <v>16</v>
      </c>
      <c r="G62" s="37">
        <f t="shared" si="0"/>
        <v>80</v>
      </c>
      <c r="H62" s="38">
        <v>1280</v>
      </c>
      <c r="I62" s="53">
        <f t="shared" si="1"/>
        <v>95.15</v>
      </c>
      <c r="J62" s="38">
        <v>1522.4</v>
      </c>
      <c r="K62" s="19">
        <f t="shared" si="2"/>
        <v>87.575000000000003</v>
      </c>
    </row>
    <row r="63" spans="3:11" x14ac:dyDescent="0.25">
      <c r="C63" t="s">
        <v>179</v>
      </c>
      <c r="D63" t="s">
        <v>180</v>
      </c>
      <c r="E63" t="s">
        <v>305</v>
      </c>
      <c r="F63" s="36">
        <v>1</v>
      </c>
      <c r="G63" s="37">
        <f t="shared" si="0"/>
        <v>2728</v>
      </c>
      <c r="H63" s="38">
        <v>2728</v>
      </c>
      <c r="I63" s="53">
        <f t="shared" si="1"/>
        <v>4097.5</v>
      </c>
      <c r="J63" s="38">
        <v>4097.5</v>
      </c>
      <c r="K63" s="19">
        <f t="shared" si="2"/>
        <v>3412.75</v>
      </c>
    </row>
    <row r="64" spans="3:11" x14ac:dyDescent="0.25">
      <c r="C64" t="s">
        <v>181</v>
      </c>
      <c r="D64" t="s">
        <v>182</v>
      </c>
      <c r="E64" t="s">
        <v>305</v>
      </c>
      <c r="F64" s="36">
        <v>2</v>
      </c>
      <c r="G64" s="37">
        <f t="shared" si="0"/>
        <v>3515</v>
      </c>
      <c r="H64" s="38">
        <v>7030</v>
      </c>
      <c r="I64" s="53">
        <f t="shared" si="1"/>
        <v>4315.3</v>
      </c>
      <c r="J64" s="38">
        <v>8630.6</v>
      </c>
      <c r="K64" s="19">
        <f t="shared" si="2"/>
        <v>3915.15</v>
      </c>
    </row>
    <row r="65" spans="3:11" x14ac:dyDescent="0.25">
      <c r="C65" t="s">
        <v>183</v>
      </c>
      <c r="D65" t="s">
        <v>184</v>
      </c>
      <c r="E65" t="s">
        <v>305</v>
      </c>
      <c r="F65" s="36">
        <v>3</v>
      </c>
      <c r="G65" s="37">
        <f t="shared" si="0"/>
        <v>4362</v>
      </c>
      <c r="H65" s="38">
        <v>13086</v>
      </c>
      <c r="I65" s="53">
        <f t="shared" si="1"/>
        <v>4930.2</v>
      </c>
      <c r="J65" s="38">
        <v>14790.599999999999</v>
      </c>
      <c r="K65" s="19">
        <f t="shared" si="2"/>
        <v>4646.0999999999995</v>
      </c>
    </row>
    <row r="66" spans="3:11" x14ac:dyDescent="0.25">
      <c r="C66" t="s">
        <v>130</v>
      </c>
      <c r="D66" t="s">
        <v>131</v>
      </c>
      <c r="E66" t="s">
        <v>304</v>
      </c>
      <c r="F66" s="36">
        <v>3325</v>
      </c>
      <c r="G66" s="37">
        <f t="shared" si="0"/>
        <v>12</v>
      </c>
      <c r="H66" s="38">
        <v>39900</v>
      </c>
      <c r="I66" s="53">
        <f t="shared" si="1"/>
        <v>13.63</v>
      </c>
      <c r="J66" s="38">
        <v>45319.75</v>
      </c>
      <c r="K66" s="19">
        <f t="shared" si="2"/>
        <v>12.815</v>
      </c>
    </row>
    <row r="67" spans="3:11" x14ac:dyDescent="0.25">
      <c r="C67" t="s">
        <v>132</v>
      </c>
      <c r="D67" t="s">
        <v>133</v>
      </c>
      <c r="E67" t="s">
        <v>304</v>
      </c>
      <c r="F67" s="36">
        <v>155</v>
      </c>
      <c r="G67" s="37">
        <f t="shared" si="0"/>
        <v>12</v>
      </c>
      <c r="H67" s="38">
        <v>1860</v>
      </c>
      <c r="I67" s="53">
        <f t="shared" si="1"/>
        <v>1.4567741935483871</v>
      </c>
      <c r="J67" s="38">
        <v>225.8</v>
      </c>
      <c r="K67" s="19">
        <f t="shared" si="2"/>
        <v>6.7283870967741946</v>
      </c>
    </row>
    <row r="68" spans="3:11" x14ac:dyDescent="0.25">
      <c r="C68" s="31" t="s">
        <v>134</v>
      </c>
      <c r="D68" s="31" t="s">
        <v>135</v>
      </c>
      <c r="E68" s="31" t="s">
        <v>305</v>
      </c>
      <c r="F68" s="44">
        <v>2</v>
      </c>
      <c r="G68" s="33">
        <f t="shared" si="0"/>
        <v>500</v>
      </c>
      <c r="H68" s="39">
        <v>1000</v>
      </c>
      <c r="I68" s="54">
        <f t="shared" si="1"/>
        <v>5349.81</v>
      </c>
      <c r="J68" s="39">
        <v>10699.62</v>
      </c>
      <c r="K68" s="35">
        <f>((AVERAGE(H68,J68))/F68)</f>
        <v>2924.9050000000002</v>
      </c>
    </row>
    <row r="69" spans="3:11" x14ac:dyDescent="0.25">
      <c r="F69" s="29" t="s">
        <v>668</v>
      </c>
      <c r="G69" s="51"/>
      <c r="H69" s="43">
        <f>SUM(H4:H68)</f>
        <v>1867360.2000000002</v>
      </c>
      <c r="I69" s="50"/>
      <c r="J69" s="43">
        <f>SUM(J4:J68)</f>
        <v>1997194.9250000003</v>
      </c>
    </row>
  </sheetData>
  <mergeCells count="2">
    <mergeCell ref="G2:H2"/>
    <mergeCell ref="I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C16" sqref="C16"/>
    </sheetView>
  </sheetViews>
  <sheetFormatPr defaultRowHeight="15" x14ac:dyDescent="0.25"/>
  <cols>
    <col min="1" max="1" width="14" style="20" bestFit="1" customWidth="1"/>
    <col min="2" max="2" width="11.85546875" style="20" bestFit="1" customWidth="1"/>
    <col min="3" max="3" width="11.42578125" bestFit="1" customWidth="1"/>
    <col min="4" max="4" width="51.7109375" bestFit="1" customWidth="1"/>
    <col min="5" max="5" width="4.85546875" bestFit="1" customWidth="1"/>
    <col min="6" max="6" width="8.7109375" customWidth="1"/>
    <col min="7" max="7" width="11.5703125" bestFit="1" customWidth="1"/>
    <col min="8" max="8" width="14.5703125" bestFit="1" customWidth="1"/>
    <col min="9" max="10" width="15" customWidth="1"/>
    <col min="11" max="11" width="14.5703125" customWidth="1"/>
    <col min="12" max="12" width="14.5703125" bestFit="1" customWidth="1"/>
    <col min="13" max="13" width="11.5703125" style="5" bestFit="1" customWidth="1"/>
  </cols>
  <sheetData>
    <row r="1" spans="1:13" x14ac:dyDescent="0.25">
      <c r="A1" s="28" t="s">
        <v>647</v>
      </c>
      <c r="B1" s="28" t="s">
        <v>648</v>
      </c>
      <c r="C1" t="s">
        <v>2</v>
      </c>
      <c r="D1" t="s">
        <v>233</v>
      </c>
    </row>
    <row r="2" spans="1:13" x14ac:dyDescent="0.25">
      <c r="A2" s="29" t="s">
        <v>667</v>
      </c>
      <c r="B2" s="29" t="s">
        <v>655</v>
      </c>
      <c r="C2" t="s">
        <v>0</v>
      </c>
      <c r="D2" t="s">
        <v>30</v>
      </c>
      <c r="E2" t="s">
        <v>300</v>
      </c>
      <c r="F2" t="s">
        <v>1</v>
      </c>
      <c r="G2" s="68" t="s">
        <v>631</v>
      </c>
      <c r="H2" s="69"/>
      <c r="I2" s="70" t="s">
        <v>630</v>
      </c>
      <c r="J2" s="69"/>
      <c r="K2" s="70" t="s">
        <v>623</v>
      </c>
      <c r="L2" s="69"/>
      <c r="M2" s="5" t="s">
        <v>15</v>
      </c>
    </row>
    <row r="3" spans="1:13" x14ac:dyDescent="0.25">
      <c r="G3" s="8" t="s">
        <v>628</v>
      </c>
      <c r="H3" s="45" t="s">
        <v>629</v>
      </c>
      <c r="I3" s="46" t="s">
        <v>628</v>
      </c>
      <c r="J3" s="45" t="s">
        <v>629</v>
      </c>
      <c r="K3" s="46" t="s">
        <v>628</v>
      </c>
      <c r="L3" s="45" t="s">
        <v>629</v>
      </c>
    </row>
    <row r="4" spans="1:13" x14ac:dyDescent="0.25">
      <c r="C4" t="s">
        <v>17</v>
      </c>
      <c r="D4" t="s">
        <v>31</v>
      </c>
      <c r="E4" t="s">
        <v>301</v>
      </c>
      <c r="F4" s="36">
        <v>1</v>
      </c>
      <c r="G4" s="37">
        <f>H4/$F4</f>
        <v>49600</v>
      </c>
      <c r="H4" s="38">
        <v>49600</v>
      </c>
      <c r="I4" s="47"/>
      <c r="J4" s="45"/>
      <c r="K4" s="46"/>
      <c r="L4" s="45"/>
      <c r="M4" s="19">
        <f>((AVERAGE(H4,J4,L4))/F4)</f>
        <v>49600</v>
      </c>
    </row>
    <row r="5" spans="1:13" x14ac:dyDescent="0.25">
      <c r="C5" t="s">
        <v>186</v>
      </c>
      <c r="D5" t="s">
        <v>213</v>
      </c>
      <c r="E5" t="s">
        <v>301</v>
      </c>
      <c r="F5" s="36">
        <v>1</v>
      </c>
      <c r="G5" s="37">
        <f t="shared" ref="G5:G32" si="0">H5/$F5</f>
        <v>1000</v>
      </c>
      <c r="H5" s="38">
        <v>1000</v>
      </c>
      <c r="I5" s="47"/>
      <c r="J5" s="45"/>
      <c r="K5" s="46"/>
      <c r="L5" s="45"/>
      <c r="M5" s="19">
        <f t="shared" ref="M5:M54" si="1">((AVERAGE(H5,J5,L5))/F5)</f>
        <v>1000</v>
      </c>
    </row>
    <row r="6" spans="1:13" x14ac:dyDescent="0.25">
      <c r="C6" t="s">
        <v>187</v>
      </c>
      <c r="D6" t="s">
        <v>214</v>
      </c>
      <c r="E6" t="s">
        <v>301</v>
      </c>
      <c r="F6" s="36">
        <v>1</v>
      </c>
      <c r="G6" s="37">
        <f t="shared" si="0"/>
        <v>1000</v>
      </c>
      <c r="H6" s="38">
        <v>1000</v>
      </c>
      <c r="I6" s="47"/>
      <c r="J6" s="45"/>
      <c r="K6" s="46"/>
      <c r="L6" s="45"/>
      <c r="M6" s="19">
        <f t="shared" si="1"/>
        <v>1000</v>
      </c>
    </row>
    <row r="7" spans="1:13" x14ac:dyDescent="0.25">
      <c r="C7" t="s">
        <v>188</v>
      </c>
      <c r="D7" t="s">
        <v>215</v>
      </c>
      <c r="E7" t="s">
        <v>301</v>
      </c>
      <c r="F7" s="36">
        <v>1</v>
      </c>
      <c r="G7" s="37">
        <f t="shared" si="0"/>
        <v>9500</v>
      </c>
      <c r="H7" s="38">
        <v>9500</v>
      </c>
      <c r="I7" s="47"/>
      <c r="J7" s="45"/>
      <c r="K7" s="46"/>
      <c r="L7" s="45"/>
      <c r="M7" s="19">
        <f t="shared" si="1"/>
        <v>9500</v>
      </c>
    </row>
    <row r="8" spans="1:13" x14ac:dyDescent="0.25">
      <c r="C8" t="s">
        <v>189</v>
      </c>
      <c r="D8" t="s">
        <v>238</v>
      </c>
      <c r="E8" t="s">
        <v>301</v>
      </c>
      <c r="F8" s="36">
        <v>1</v>
      </c>
      <c r="G8" s="37">
        <f t="shared" si="0"/>
        <v>38449.5</v>
      </c>
      <c r="H8" s="38">
        <v>38449.5</v>
      </c>
      <c r="I8" s="47"/>
      <c r="J8" s="45"/>
      <c r="K8" s="46"/>
      <c r="L8" s="45"/>
      <c r="M8" s="19">
        <f t="shared" si="1"/>
        <v>38449.5</v>
      </c>
    </row>
    <row r="9" spans="1:13" x14ac:dyDescent="0.25">
      <c r="C9" t="s">
        <v>190</v>
      </c>
      <c r="D9" t="s">
        <v>216</v>
      </c>
      <c r="E9" t="s">
        <v>330</v>
      </c>
      <c r="F9" s="36">
        <v>11500</v>
      </c>
      <c r="G9" s="37">
        <f t="shared" si="0"/>
        <v>3.75</v>
      </c>
      <c r="H9" s="38">
        <v>43125</v>
      </c>
      <c r="I9" s="47"/>
      <c r="J9" s="45"/>
      <c r="K9" s="46"/>
      <c r="L9" s="45"/>
      <c r="M9" s="19">
        <f t="shared" si="1"/>
        <v>3.75</v>
      </c>
    </row>
    <row r="10" spans="1:13" x14ac:dyDescent="0.25">
      <c r="C10" t="s">
        <v>191</v>
      </c>
      <c r="D10" t="s">
        <v>217</v>
      </c>
      <c r="E10" t="s">
        <v>302</v>
      </c>
      <c r="F10" s="36">
        <v>5100</v>
      </c>
      <c r="G10" s="37">
        <f t="shared" si="0"/>
        <v>6.5127450980392156</v>
      </c>
      <c r="H10" s="38">
        <v>33215</v>
      </c>
      <c r="I10" s="47"/>
      <c r="J10" s="45"/>
      <c r="K10" s="46"/>
      <c r="L10" s="45"/>
      <c r="M10" s="19">
        <f t="shared" si="1"/>
        <v>6.5127450980392156</v>
      </c>
    </row>
    <row r="11" spans="1:13" x14ac:dyDescent="0.25">
      <c r="C11" t="s">
        <v>192</v>
      </c>
      <c r="D11" t="s">
        <v>86</v>
      </c>
      <c r="E11" t="s">
        <v>306</v>
      </c>
      <c r="F11" s="36">
        <v>2500</v>
      </c>
      <c r="G11" s="37">
        <f t="shared" si="0"/>
        <v>12</v>
      </c>
      <c r="H11" s="38">
        <v>30000</v>
      </c>
      <c r="I11" s="47"/>
      <c r="J11" s="45"/>
      <c r="K11" s="46"/>
      <c r="L11" s="45"/>
      <c r="M11" s="19">
        <f t="shared" si="1"/>
        <v>12</v>
      </c>
    </row>
    <row r="12" spans="1:13" x14ac:dyDescent="0.25">
      <c r="C12" t="s">
        <v>193</v>
      </c>
      <c r="D12" t="s">
        <v>218</v>
      </c>
      <c r="E12" t="s">
        <v>306</v>
      </c>
      <c r="F12" s="36">
        <v>200</v>
      </c>
      <c r="G12" s="37">
        <f t="shared" si="0"/>
        <v>16</v>
      </c>
      <c r="H12" s="38">
        <v>3200</v>
      </c>
      <c r="I12" s="47"/>
      <c r="J12" s="45"/>
      <c r="K12" s="46"/>
      <c r="L12" s="45"/>
      <c r="M12" s="19">
        <f t="shared" si="1"/>
        <v>16</v>
      </c>
    </row>
    <row r="13" spans="1:13" x14ac:dyDescent="0.25">
      <c r="C13" t="s">
        <v>194</v>
      </c>
      <c r="D13" t="s">
        <v>219</v>
      </c>
      <c r="E13" t="s">
        <v>328</v>
      </c>
      <c r="F13" s="36">
        <v>350</v>
      </c>
      <c r="G13" s="37">
        <f t="shared" si="0"/>
        <v>28</v>
      </c>
      <c r="H13" s="38">
        <v>9800</v>
      </c>
      <c r="I13" s="47"/>
      <c r="J13" s="45"/>
      <c r="K13" s="46"/>
      <c r="L13" s="45"/>
      <c r="M13" s="19">
        <f t="shared" si="1"/>
        <v>28</v>
      </c>
    </row>
    <row r="14" spans="1:13" x14ac:dyDescent="0.25">
      <c r="C14" t="s">
        <v>195</v>
      </c>
      <c r="D14" t="s">
        <v>220</v>
      </c>
      <c r="E14" t="s">
        <v>304</v>
      </c>
      <c r="F14" s="36">
        <v>500</v>
      </c>
      <c r="G14" s="37">
        <f t="shared" si="0"/>
        <v>4</v>
      </c>
      <c r="H14" s="38">
        <v>2000</v>
      </c>
      <c r="I14" s="47"/>
      <c r="J14" s="45"/>
      <c r="K14" s="46"/>
      <c r="L14" s="45"/>
      <c r="M14" s="19">
        <f t="shared" si="1"/>
        <v>4</v>
      </c>
    </row>
    <row r="15" spans="1:13" x14ac:dyDescent="0.25">
      <c r="C15" t="s">
        <v>196</v>
      </c>
      <c r="D15" t="s">
        <v>221</v>
      </c>
      <c r="E15" t="s">
        <v>328</v>
      </c>
      <c r="F15" s="36">
        <v>2500</v>
      </c>
      <c r="G15" s="37">
        <f t="shared" si="0"/>
        <v>26.5</v>
      </c>
      <c r="H15" s="38">
        <v>66250</v>
      </c>
      <c r="I15" s="47"/>
      <c r="J15" s="45"/>
      <c r="K15" s="46"/>
      <c r="L15" s="45"/>
      <c r="M15" s="19">
        <f t="shared" si="1"/>
        <v>26.5</v>
      </c>
    </row>
    <row r="16" spans="1:13" x14ac:dyDescent="0.25">
      <c r="C16" t="s">
        <v>197</v>
      </c>
      <c r="D16" t="s">
        <v>222</v>
      </c>
      <c r="E16" t="s">
        <v>328</v>
      </c>
      <c r="F16" s="36">
        <v>5200</v>
      </c>
      <c r="G16" s="37">
        <f t="shared" si="0"/>
        <v>97.85</v>
      </c>
      <c r="H16" s="38">
        <v>508820</v>
      </c>
      <c r="I16" s="47"/>
      <c r="J16" s="45"/>
      <c r="K16" s="46"/>
      <c r="L16" s="45"/>
      <c r="M16" s="19">
        <f t="shared" si="1"/>
        <v>97.85</v>
      </c>
    </row>
    <row r="17" spans="3:13" x14ac:dyDescent="0.25">
      <c r="C17" t="s">
        <v>198</v>
      </c>
      <c r="D17" t="s">
        <v>223</v>
      </c>
      <c r="E17" t="s">
        <v>328</v>
      </c>
      <c r="F17" s="36">
        <v>800</v>
      </c>
      <c r="G17" s="37">
        <f t="shared" si="0"/>
        <v>110</v>
      </c>
      <c r="H17" s="38">
        <v>88000</v>
      </c>
      <c r="I17" s="47"/>
      <c r="J17" s="45"/>
      <c r="K17" s="46"/>
      <c r="L17" s="45"/>
      <c r="M17" s="19">
        <f t="shared" si="1"/>
        <v>110</v>
      </c>
    </row>
    <row r="18" spans="3:13" x14ac:dyDescent="0.25">
      <c r="C18" t="s">
        <v>199</v>
      </c>
      <c r="D18" t="s">
        <v>118</v>
      </c>
      <c r="E18" t="s">
        <v>326</v>
      </c>
      <c r="F18" s="36">
        <v>3800</v>
      </c>
      <c r="G18" s="37">
        <f t="shared" si="0"/>
        <v>2.95</v>
      </c>
      <c r="H18" s="38">
        <v>11210</v>
      </c>
      <c r="I18" s="47"/>
      <c r="J18" s="45"/>
      <c r="K18" s="46"/>
      <c r="L18" s="45"/>
      <c r="M18" s="19">
        <f t="shared" si="1"/>
        <v>2.95</v>
      </c>
    </row>
    <row r="19" spans="3:13" x14ac:dyDescent="0.25">
      <c r="C19" t="s">
        <v>200</v>
      </c>
      <c r="D19" t="s">
        <v>224</v>
      </c>
      <c r="E19" t="s">
        <v>304</v>
      </c>
      <c r="F19" s="36">
        <v>8000</v>
      </c>
      <c r="G19" s="37">
        <f t="shared" si="0"/>
        <v>1.52</v>
      </c>
      <c r="H19" s="38">
        <v>12160</v>
      </c>
      <c r="I19" s="47"/>
      <c r="J19" s="45"/>
      <c r="K19" s="46"/>
      <c r="L19" s="45"/>
      <c r="M19" s="19">
        <f t="shared" si="1"/>
        <v>1.52</v>
      </c>
    </row>
    <row r="20" spans="3:13" x14ac:dyDescent="0.25">
      <c r="C20" t="s">
        <v>201</v>
      </c>
      <c r="D20" t="s">
        <v>225</v>
      </c>
      <c r="E20" t="s">
        <v>327</v>
      </c>
      <c r="F20" s="36">
        <v>610</v>
      </c>
      <c r="G20" s="37">
        <f t="shared" si="0"/>
        <v>9.3000000000000007</v>
      </c>
      <c r="H20" s="38">
        <v>5673</v>
      </c>
      <c r="I20" s="47"/>
      <c r="J20" s="45"/>
      <c r="K20" s="46"/>
      <c r="L20" s="45"/>
      <c r="M20" s="19">
        <f t="shared" si="1"/>
        <v>9.3000000000000007</v>
      </c>
    </row>
    <row r="21" spans="3:13" x14ac:dyDescent="0.25">
      <c r="C21" t="s">
        <v>202</v>
      </c>
      <c r="D21" t="s">
        <v>226</v>
      </c>
      <c r="E21" t="s">
        <v>327</v>
      </c>
      <c r="F21" s="36">
        <v>6100</v>
      </c>
      <c r="G21" s="37">
        <f t="shared" si="0"/>
        <v>2.41</v>
      </c>
      <c r="H21" s="38">
        <v>14701</v>
      </c>
      <c r="I21" s="47"/>
      <c r="J21" s="45"/>
      <c r="K21" s="46"/>
      <c r="L21" s="45"/>
      <c r="M21" s="19">
        <f t="shared" si="1"/>
        <v>2.41</v>
      </c>
    </row>
    <row r="22" spans="3:13" x14ac:dyDescent="0.25">
      <c r="C22" t="s">
        <v>203</v>
      </c>
      <c r="D22" t="s">
        <v>227</v>
      </c>
      <c r="E22" t="s">
        <v>305</v>
      </c>
      <c r="F22" s="36">
        <v>34</v>
      </c>
      <c r="G22" s="37">
        <f t="shared" si="0"/>
        <v>125</v>
      </c>
      <c r="H22" s="38">
        <v>4250</v>
      </c>
      <c r="I22" s="47"/>
      <c r="J22" s="45"/>
      <c r="K22" s="46"/>
      <c r="L22" s="45"/>
      <c r="M22" s="19">
        <f t="shared" si="1"/>
        <v>125</v>
      </c>
    </row>
    <row r="23" spans="3:13" x14ac:dyDescent="0.25">
      <c r="C23" t="s">
        <v>204</v>
      </c>
      <c r="D23" t="s">
        <v>228</v>
      </c>
      <c r="E23" t="s">
        <v>305</v>
      </c>
      <c r="F23" s="36">
        <v>34</v>
      </c>
      <c r="G23" s="37">
        <f t="shared" si="0"/>
        <v>475</v>
      </c>
      <c r="H23" s="38">
        <v>16150</v>
      </c>
      <c r="I23" s="47"/>
      <c r="J23" s="45"/>
      <c r="K23" s="46"/>
      <c r="L23" s="45"/>
      <c r="M23" s="19">
        <f t="shared" si="1"/>
        <v>475</v>
      </c>
    </row>
    <row r="24" spans="3:13" x14ac:dyDescent="0.25">
      <c r="C24" t="s">
        <v>205</v>
      </c>
      <c r="D24" t="s">
        <v>229</v>
      </c>
      <c r="E24" t="s">
        <v>326</v>
      </c>
      <c r="F24" s="36">
        <v>6950</v>
      </c>
      <c r="G24" s="37">
        <f t="shared" si="0"/>
        <v>6.03</v>
      </c>
      <c r="H24" s="38">
        <v>41908.5</v>
      </c>
      <c r="I24" s="47"/>
      <c r="J24" s="45"/>
      <c r="K24" s="46"/>
      <c r="L24" s="45"/>
      <c r="M24" s="19">
        <f t="shared" si="1"/>
        <v>6.03</v>
      </c>
    </row>
    <row r="25" spans="3:13" x14ac:dyDescent="0.25">
      <c r="C25" t="s">
        <v>206</v>
      </c>
      <c r="D25" t="s">
        <v>230</v>
      </c>
      <c r="E25" t="s">
        <v>304</v>
      </c>
      <c r="F25" s="36">
        <v>2700</v>
      </c>
      <c r="G25" s="37">
        <f t="shared" si="0"/>
        <v>19.43</v>
      </c>
      <c r="H25" s="38">
        <v>52461</v>
      </c>
      <c r="I25" s="47"/>
      <c r="J25" s="45"/>
      <c r="K25" s="46"/>
      <c r="L25" s="45"/>
      <c r="M25" s="19">
        <f t="shared" si="1"/>
        <v>19.43</v>
      </c>
    </row>
    <row r="26" spans="3:13" x14ac:dyDescent="0.25">
      <c r="C26" t="s">
        <v>207</v>
      </c>
      <c r="D26" t="s">
        <v>231</v>
      </c>
      <c r="E26" t="s">
        <v>304</v>
      </c>
      <c r="F26" s="36">
        <v>400</v>
      </c>
      <c r="G26" s="37">
        <f t="shared" si="0"/>
        <v>14.18</v>
      </c>
      <c r="H26" s="38">
        <v>5672</v>
      </c>
      <c r="I26" s="47"/>
      <c r="J26" s="45"/>
      <c r="K26" s="46"/>
      <c r="L26" s="45"/>
      <c r="M26" s="19">
        <f t="shared" si="1"/>
        <v>14.18</v>
      </c>
    </row>
    <row r="27" spans="3:13" x14ac:dyDescent="0.25">
      <c r="C27" t="s">
        <v>208</v>
      </c>
      <c r="D27" t="s">
        <v>232</v>
      </c>
      <c r="E27" t="s">
        <v>305</v>
      </c>
      <c r="F27" s="36">
        <v>6</v>
      </c>
      <c r="G27" s="37">
        <f t="shared" si="0"/>
        <v>892.5</v>
      </c>
      <c r="H27" s="38">
        <v>5355</v>
      </c>
      <c r="I27" s="47"/>
      <c r="J27" s="45"/>
      <c r="K27" s="46"/>
      <c r="L27" s="45"/>
      <c r="M27" s="19">
        <f t="shared" si="1"/>
        <v>892.5</v>
      </c>
    </row>
    <row r="28" spans="3:13" x14ac:dyDescent="0.25">
      <c r="C28" t="s">
        <v>29</v>
      </c>
      <c r="D28" t="s">
        <v>43</v>
      </c>
      <c r="E28" t="s">
        <v>329</v>
      </c>
      <c r="F28" s="36">
        <v>2</v>
      </c>
      <c r="G28" s="37">
        <f t="shared" si="0"/>
        <v>1800</v>
      </c>
      <c r="H28" s="38">
        <v>3600</v>
      </c>
      <c r="I28" s="47"/>
      <c r="J28" s="45"/>
      <c r="K28" s="46"/>
      <c r="L28" s="45"/>
      <c r="M28" s="19">
        <f t="shared" si="1"/>
        <v>1800</v>
      </c>
    </row>
    <row r="29" spans="3:13" x14ac:dyDescent="0.25">
      <c r="C29" t="s">
        <v>209</v>
      </c>
      <c r="D29" t="s">
        <v>52</v>
      </c>
      <c r="E29" t="s">
        <v>302</v>
      </c>
      <c r="F29" s="36">
        <v>1700</v>
      </c>
      <c r="G29" s="37">
        <f t="shared" si="0"/>
        <v>3</v>
      </c>
      <c r="H29" s="38">
        <v>5100</v>
      </c>
      <c r="I29" s="47"/>
      <c r="J29" s="45"/>
      <c r="K29" s="46"/>
      <c r="L29" s="45"/>
      <c r="M29" s="19">
        <f t="shared" si="1"/>
        <v>3</v>
      </c>
    </row>
    <row r="30" spans="3:13" x14ac:dyDescent="0.25">
      <c r="C30" t="s">
        <v>210</v>
      </c>
      <c r="D30" t="s">
        <v>234</v>
      </c>
      <c r="E30" t="s">
        <v>306</v>
      </c>
      <c r="F30" s="36">
        <v>600</v>
      </c>
      <c r="G30" s="37">
        <f t="shared" si="0"/>
        <v>25</v>
      </c>
      <c r="H30" s="38">
        <v>15000</v>
      </c>
      <c r="I30" s="47"/>
      <c r="J30" s="45"/>
      <c r="K30" s="46"/>
      <c r="L30" s="45"/>
      <c r="M30" s="19">
        <f t="shared" si="1"/>
        <v>25</v>
      </c>
    </row>
    <row r="31" spans="3:13" x14ac:dyDescent="0.25">
      <c r="C31" t="s">
        <v>211</v>
      </c>
      <c r="D31" t="s">
        <v>235</v>
      </c>
      <c r="E31" t="s">
        <v>328</v>
      </c>
      <c r="F31" s="36">
        <v>130</v>
      </c>
      <c r="G31" s="37">
        <f t="shared" si="0"/>
        <v>985</v>
      </c>
      <c r="H31" s="38">
        <v>128050</v>
      </c>
      <c r="I31" s="47"/>
      <c r="J31" s="45"/>
      <c r="K31" s="46"/>
      <c r="L31" s="45"/>
      <c r="M31" s="19">
        <f t="shared" si="1"/>
        <v>985</v>
      </c>
    </row>
    <row r="32" spans="3:13" x14ac:dyDescent="0.25">
      <c r="C32" t="s">
        <v>212</v>
      </c>
      <c r="D32" t="s">
        <v>236</v>
      </c>
      <c r="E32" t="s">
        <v>328</v>
      </c>
      <c r="F32" s="36">
        <v>980</v>
      </c>
      <c r="G32" s="37">
        <f t="shared" si="0"/>
        <v>37.5</v>
      </c>
      <c r="H32" s="38">
        <v>36750</v>
      </c>
      <c r="I32" s="47"/>
      <c r="J32" s="45"/>
      <c r="K32" s="46"/>
      <c r="L32" s="45"/>
      <c r="M32" s="19">
        <f t="shared" si="1"/>
        <v>37.5</v>
      </c>
    </row>
    <row r="33" spans="3:13" x14ac:dyDescent="0.25">
      <c r="C33" t="s">
        <v>17</v>
      </c>
      <c r="D33" t="s">
        <v>31</v>
      </c>
      <c r="E33" t="s">
        <v>301</v>
      </c>
      <c r="F33" s="36">
        <v>1</v>
      </c>
      <c r="G33" s="7"/>
      <c r="H33" s="45"/>
      <c r="I33" s="53">
        <f>J33/$F33</f>
        <v>19500</v>
      </c>
      <c r="J33" s="38">
        <v>19500</v>
      </c>
      <c r="K33" s="53">
        <f>L33/$F33</f>
        <v>49800</v>
      </c>
      <c r="L33" s="38">
        <v>49800</v>
      </c>
      <c r="M33" s="19">
        <f t="shared" si="1"/>
        <v>34650</v>
      </c>
    </row>
    <row r="34" spans="3:13" x14ac:dyDescent="0.25">
      <c r="C34" t="s">
        <v>186</v>
      </c>
      <c r="D34" t="s">
        <v>213</v>
      </c>
      <c r="E34" t="s">
        <v>301</v>
      </c>
      <c r="F34" s="36">
        <v>1</v>
      </c>
      <c r="G34" s="7"/>
      <c r="H34" s="45"/>
      <c r="I34" s="53">
        <f t="shared" ref="I34:I55" si="2">J34/$F34</f>
        <v>1500</v>
      </c>
      <c r="J34" s="38">
        <v>1500</v>
      </c>
      <c r="K34" s="53">
        <f t="shared" ref="K34:K55" si="3">L34/$F34</f>
        <v>8300</v>
      </c>
      <c r="L34" s="38">
        <v>8300</v>
      </c>
      <c r="M34" s="19">
        <f t="shared" si="1"/>
        <v>4900</v>
      </c>
    </row>
    <row r="35" spans="3:13" x14ac:dyDescent="0.25">
      <c r="C35" t="s">
        <v>187</v>
      </c>
      <c r="D35" t="s">
        <v>214</v>
      </c>
      <c r="E35" t="s">
        <v>301</v>
      </c>
      <c r="F35" s="36">
        <v>1</v>
      </c>
      <c r="G35" s="7"/>
      <c r="H35" s="45"/>
      <c r="I35" s="53">
        <f t="shared" si="2"/>
        <v>1500</v>
      </c>
      <c r="J35" s="38">
        <v>1500</v>
      </c>
      <c r="K35" s="53">
        <f t="shared" si="3"/>
        <v>7000</v>
      </c>
      <c r="L35" s="38">
        <v>7000</v>
      </c>
      <c r="M35" s="19">
        <f t="shared" si="1"/>
        <v>4250</v>
      </c>
    </row>
    <row r="36" spans="3:13" x14ac:dyDescent="0.25">
      <c r="C36" t="s">
        <v>189</v>
      </c>
      <c r="D36" t="s">
        <v>237</v>
      </c>
      <c r="E36" t="s">
        <v>301</v>
      </c>
      <c r="F36" s="36">
        <v>1</v>
      </c>
      <c r="G36" s="7"/>
      <c r="H36" s="45"/>
      <c r="I36" s="53">
        <f t="shared" si="2"/>
        <v>10500</v>
      </c>
      <c r="J36" s="38">
        <v>10500</v>
      </c>
      <c r="K36" s="53">
        <f t="shared" si="3"/>
        <v>5000</v>
      </c>
      <c r="L36" s="38">
        <v>5000</v>
      </c>
      <c r="M36" s="19">
        <f t="shared" si="1"/>
        <v>7750</v>
      </c>
    </row>
    <row r="37" spans="3:13" x14ac:dyDescent="0.25">
      <c r="C37" t="s">
        <v>239</v>
      </c>
      <c r="D37" t="s">
        <v>258</v>
      </c>
      <c r="E37" t="s">
        <v>304</v>
      </c>
      <c r="F37" s="36">
        <v>17323</v>
      </c>
      <c r="G37" s="7"/>
      <c r="H37" s="45"/>
      <c r="I37" s="53">
        <f t="shared" si="2"/>
        <v>1.2899999999999998</v>
      </c>
      <c r="J37" s="38">
        <v>22346.67</v>
      </c>
      <c r="K37" s="53">
        <f t="shared" si="3"/>
        <v>1.3699999999999999</v>
      </c>
      <c r="L37" s="38">
        <v>23732.51</v>
      </c>
      <c r="M37" s="19">
        <f t="shared" si="1"/>
        <v>1.3299999999999998</v>
      </c>
    </row>
    <row r="38" spans="3:13" x14ac:dyDescent="0.25">
      <c r="C38" t="s">
        <v>240</v>
      </c>
      <c r="D38" t="s">
        <v>259</v>
      </c>
      <c r="E38" t="s">
        <v>304</v>
      </c>
      <c r="F38" s="36">
        <v>1250</v>
      </c>
      <c r="G38" s="7"/>
      <c r="H38" s="45"/>
      <c r="I38" s="53">
        <f t="shared" si="2"/>
        <v>1.61</v>
      </c>
      <c r="J38" s="38">
        <v>2012.5</v>
      </c>
      <c r="K38" s="53">
        <f t="shared" si="3"/>
        <v>1.68</v>
      </c>
      <c r="L38" s="38">
        <v>2100</v>
      </c>
      <c r="M38" s="19">
        <f t="shared" si="1"/>
        <v>1.645</v>
      </c>
    </row>
    <row r="39" spans="3:13" x14ac:dyDescent="0.25">
      <c r="C39" t="s">
        <v>241</v>
      </c>
      <c r="D39" t="s">
        <v>262</v>
      </c>
      <c r="E39" t="s">
        <v>304</v>
      </c>
      <c r="F39" s="36">
        <v>15031</v>
      </c>
      <c r="G39" s="7"/>
      <c r="H39" s="45"/>
      <c r="I39" s="53">
        <f t="shared" si="2"/>
        <v>3</v>
      </c>
      <c r="J39" s="38">
        <v>45093</v>
      </c>
      <c r="K39" s="53">
        <f t="shared" si="3"/>
        <v>3.98</v>
      </c>
      <c r="L39" s="38">
        <v>59823.38</v>
      </c>
      <c r="M39" s="19">
        <f t="shared" si="1"/>
        <v>3.49</v>
      </c>
    </row>
    <row r="40" spans="3:13" x14ac:dyDescent="0.25">
      <c r="C40" t="s">
        <v>242</v>
      </c>
      <c r="D40" t="s">
        <v>260</v>
      </c>
      <c r="E40" t="s">
        <v>304</v>
      </c>
      <c r="F40" s="36">
        <v>13763</v>
      </c>
      <c r="G40" s="7"/>
      <c r="H40" s="45"/>
      <c r="I40" s="53">
        <f t="shared" si="2"/>
        <v>1.5</v>
      </c>
      <c r="J40" s="38">
        <v>20644.5</v>
      </c>
      <c r="K40" s="53">
        <f t="shared" si="3"/>
        <v>3.64</v>
      </c>
      <c r="L40" s="38">
        <v>50097.32</v>
      </c>
      <c r="M40" s="19">
        <f t="shared" si="1"/>
        <v>2.5700000000000003</v>
      </c>
    </row>
    <row r="41" spans="3:13" x14ac:dyDescent="0.25">
      <c r="C41" t="s">
        <v>243</v>
      </c>
      <c r="D41" t="s">
        <v>261</v>
      </c>
      <c r="E41" t="s">
        <v>304</v>
      </c>
      <c r="F41" s="36">
        <v>17323</v>
      </c>
      <c r="G41" s="7"/>
      <c r="H41" s="45"/>
      <c r="I41" s="53">
        <f t="shared" si="2"/>
        <v>1.55</v>
      </c>
      <c r="J41" s="38">
        <v>26850.65</v>
      </c>
      <c r="K41" s="53">
        <f t="shared" si="3"/>
        <v>1.18</v>
      </c>
      <c r="L41" s="38">
        <v>20441.14</v>
      </c>
      <c r="M41" s="19">
        <f t="shared" si="1"/>
        <v>1.365</v>
      </c>
    </row>
    <row r="42" spans="3:13" x14ac:dyDescent="0.25">
      <c r="C42" t="s">
        <v>244</v>
      </c>
      <c r="D42" t="s">
        <v>263</v>
      </c>
      <c r="E42" t="s">
        <v>305</v>
      </c>
      <c r="F42" s="36">
        <v>64</v>
      </c>
      <c r="G42" s="7"/>
      <c r="H42" s="45"/>
      <c r="I42" s="53">
        <f t="shared" si="2"/>
        <v>80</v>
      </c>
      <c r="J42" s="38">
        <v>5120</v>
      </c>
      <c r="K42" s="53">
        <f t="shared" si="3"/>
        <v>140</v>
      </c>
      <c r="L42" s="38">
        <v>8960</v>
      </c>
      <c r="M42" s="19">
        <f t="shared" si="1"/>
        <v>110</v>
      </c>
    </row>
    <row r="43" spans="3:13" x14ac:dyDescent="0.25">
      <c r="C43" t="s">
        <v>245</v>
      </c>
      <c r="D43" t="s">
        <v>264</v>
      </c>
      <c r="E43" t="s">
        <v>305</v>
      </c>
      <c r="F43" s="36">
        <v>166</v>
      </c>
      <c r="G43" s="7"/>
      <c r="H43" s="45"/>
      <c r="I43" s="53">
        <f t="shared" si="2"/>
        <v>80</v>
      </c>
      <c r="J43" s="38">
        <v>13280</v>
      </c>
      <c r="K43" s="53">
        <f t="shared" si="3"/>
        <v>136</v>
      </c>
      <c r="L43" s="38">
        <v>22576</v>
      </c>
      <c r="M43" s="19">
        <f t="shared" si="1"/>
        <v>108</v>
      </c>
    </row>
    <row r="44" spans="3:13" x14ac:dyDescent="0.25">
      <c r="C44" t="s">
        <v>246</v>
      </c>
      <c r="D44" t="s">
        <v>265</v>
      </c>
      <c r="E44" t="s">
        <v>304</v>
      </c>
      <c r="F44" s="36">
        <v>15839</v>
      </c>
      <c r="G44" s="7"/>
      <c r="H44" s="45"/>
      <c r="I44" s="53">
        <f t="shared" si="2"/>
        <v>0.5</v>
      </c>
      <c r="J44" s="38">
        <v>7919.5</v>
      </c>
      <c r="K44" s="53">
        <f t="shared" si="3"/>
        <v>1.61</v>
      </c>
      <c r="L44" s="38">
        <v>25500.79</v>
      </c>
      <c r="M44" s="19">
        <f t="shared" si="1"/>
        <v>1.0549999999999999</v>
      </c>
    </row>
    <row r="45" spans="3:13" x14ac:dyDescent="0.25">
      <c r="C45" t="s">
        <v>247</v>
      </c>
      <c r="D45" t="s">
        <v>266</v>
      </c>
      <c r="E45" t="s">
        <v>305</v>
      </c>
      <c r="F45" s="36">
        <v>20</v>
      </c>
      <c r="G45" s="7"/>
      <c r="H45" s="45"/>
      <c r="I45" s="53">
        <f t="shared" si="2"/>
        <v>1250</v>
      </c>
      <c r="J45" s="38">
        <v>25000</v>
      </c>
      <c r="K45" s="53">
        <f t="shared" si="3"/>
        <v>660</v>
      </c>
      <c r="L45" s="38">
        <v>13200</v>
      </c>
      <c r="M45" s="19">
        <f t="shared" si="1"/>
        <v>955</v>
      </c>
    </row>
    <row r="46" spans="3:13" x14ac:dyDescent="0.25">
      <c r="C46" t="s">
        <v>248</v>
      </c>
      <c r="D46" t="s">
        <v>267</v>
      </c>
      <c r="E46" t="s">
        <v>301</v>
      </c>
      <c r="F46" s="36">
        <v>1</v>
      </c>
      <c r="G46" s="7"/>
      <c r="H46" s="45"/>
      <c r="I46" s="53">
        <f t="shared" si="2"/>
        <v>3500</v>
      </c>
      <c r="J46" s="38">
        <v>3500</v>
      </c>
      <c r="K46" s="53">
        <f t="shared" si="3"/>
        <v>13600</v>
      </c>
      <c r="L46" s="38">
        <v>13600</v>
      </c>
      <c r="M46" s="19">
        <f t="shared" si="1"/>
        <v>8550</v>
      </c>
    </row>
    <row r="47" spans="3:13" x14ac:dyDescent="0.25">
      <c r="C47" t="s">
        <v>249</v>
      </c>
      <c r="D47" t="s">
        <v>268</v>
      </c>
      <c r="E47" t="s">
        <v>301</v>
      </c>
      <c r="F47" s="36">
        <v>1</v>
      </c>
      <c r="G47" s="7"/>
      <c r="H47" s="45"/>
      <c r="I47" s="53">
        <f t="shared" si="2"/>
        <v>12000</v>
      </c>
      <c r="J47" s="38">
        <v>12000</v>
      </c>
      <c r="K47" s="53">
        <f t="shared" si="3"/>
        <v>10230</v>
      </c>
      <c r="L47" s="38">
        <v>10230</v>
      </c>
      <c r="M47" s="19">
        <f t="shared" si="1"/>
        <v>11115</v>
      </c>
    </row>
    <row r="48" spans="3:13" x14ac:dyDescent="0.25">
      <c r="C48" t="s">
        <v>250</v>
      </c>
      <c r="D48" t="s">
        <v>269</v>
      </c>
      <c r="E48" t="s">
        <v>305</v>
      </c>
      <c r="F48" s="36">
        <v>3</v>
      </c>
      <c r="G48" s="7"/>
      <c r="H48" s="45"/>
      <c r="I48" s="53">
        <f t="shared" si="2"/>
        <v>500</v>
      </c>
      <c r="J48" s="38">
        <v>1500</v>
      </c>
      <c r="K48" s="53">
        <f t="shared" si="3"/>
        <v>257</v>
      </c>
      <c r="L48" s="38">
        <v>771</v>
      </c>
      <c r="M48" s="19">
        <f t="shared" si="1"/>
        <v>378.5</v>
      </c>
    </row>
    <row r="49" spans="3:13" x14ac:dyDescent="0.25">
      <c r="C49" t="s">
        <v>251</v>
      </c>
      <c r="D49" t="s">
        <v>270</v>
      </c>
      <c r="E49" t="s">
        <v>301</v>
      </c>
      <c r="F49" s="36">
        <v>1</v>
      </c>
      <c r="G49" s="7"/>
      <c r="H49" s="45"/>
      <c r="I49" s="53">
        <f t="shared" si="2"/>
        <v>2500</v>
      </c>
      <c r="J49" s="38">
        <v>2500</v>
      </c>
      <c r="K49" s="53">
        <f t="shared" si="3"/>
        <v>200</v>
      </c>
      <c r="L49" s="38">
        <v>200</v>
      </c>
      <c r="M49" s="19">
        <f t="shared" si="1"/>
        <v>1350</v>
      </c>
    </row>
    <row r="50" spans="3:13" x14ac:dyDescent="0.25">
      <c r="C50" t="s">
        <v>252</v>
      </c>
      <c r="D50" t="s">
        <v>271</v>
      </c>
      <c r="E50" t="s">
        <v>304</v>
      </c>
      <c r="F50" s="36">
        <v>700</v>
      </c>
      <c r="G50" s="7"/>
      <c r="H50" s="45"/>
      <c r="I50" s="53">
        <f t="shared" si="2"/>
        <v>35</v>
      </c>
      <c r="J50" s="38">
        <v>24500</v>
      </c>
      <c r="K50" s="53">
        <f t="shared" si="3"/>
        <v>100</v>
      </c>
      <c r="L50" s="38">
        <v>70000</v>
      </c>
      <c r="M50" s="19">
        <f t="shared" si="1"/>
        <v>67.5</v>
      </c>
    </row>
    <row r="51" spans="3:13" x14ac:dyDescent="0.25">
      <c r="C51" t="s">
        <v>253</v>
      </c>
      <c r="D51" t="s">
        <v>272</v>
      </c>
      <c r="E51" t="s">
        <v>305</v>
      </c>
      <c r="F51" s="36">
        <v>166</v>
      </c>
      <c r="G51" s="7"/>
      <c r="H51" s="45"/>
      <c r="I51" s="53">
        <f t="shared" si="2"/>
        <v>840</v>
      </c>
      <c r="J51" s="38">
        <v>139440</v>
      </c>
      <c r="K51" s="53">
        <f t="shared" si="3"/>
        <v>914</v>
      </c>
      <c r="L51" s="38">
        <v>151724</v>
      </c>
      <c r="M51" s="19">
        <f t="shared" si="1"/>
        <v>877</v>
      </c>
    </row>
    <row r="52" spans="3:13" x14ac:dyDescent="0.25">
      <c r="C52" t="s">
        <v>254</v>
      </c>
      <c r="D52" t="s">
        <v>273</v>
      </c>
      <c r="E52" t="s">
        <v>305</v>
      </c>
      <c r="F52" s="36">
        <v>5</v>
      </c>
      <c r="G52" s="7"/>
      <c r="H52" s="45"/>
      <c r="I52" s="53">
        <f t="shared" si="2"/>
        <v>4400</v>
      </c>
      <c r="J52" s="38">
        <v>22000</v>
      </c>
      <c r="K52" s="53">
        <f t="shared" si="3"/>
        <v>3290</v>
      </c>
      <c r="L52" s="38">
        <v>16450</v>
      </c>
      <c r="M52" s="19">
        <f t="shared" si="1"/>
        <v>3845</v>
      </c>
    </row>
    <row r="53" spans="3:13" x14ac:dyDescent="0.25">
      <c r="C53" t="s">
        <v>255</v>
      </c>
      <c r="D53" t="s">
        <v>274</v>
      </c>
      <c r="E53" t="s">
        <v>305</v>
      </c>
      <c r="F53" s="36">
        <v>45</v>
      </c>
      <c r="G53" s="7"/>
      <c r="H53" s="45"/>
      <c r="I53" s="53">
        <f t="shared" si="2"/>
        <v>555.55555555555554</v>
      </c>
      <c r="J53" s="38">
        <v>25000</v>
      </c>
      <c r="K53" s="53">
        <f t="shared" si="3"/>
        <v>475.55555555555554</v>
      </c>
      <c r="L53" s="38">
        <v>21400</v>
      </c>
      <c r="M53" s="19">
        <f t="shared" si="1"/>
        <v>515.55555555555554</v>
      </c>
    </row>
    <row r="54" spans="3:13" x14ac:dyDescent="0.25">
      <c r="C54" t="s">
        <v>256</v>
      </c>
      <c r="D54" t="s">
        <v>275</v>
      </c>
      <c r="E54" t="s">
        <v>305</v>
      </c>
      <c r="F54" s="36">
        <v>4</v>
      </c>
      <c r="G54" s="7"/>
      <c r="H54" s="45"/>
      <c r="I54" s="53">
        <f t="shared" si="2"/>
        <v>5000</v>
      </c>
      <c r="J54" s="38">
        <v>20000</v>
      </c>
      <c r="K54" s="53">
        <f t="shared" si="3"/>
        <v>4420</v>
      </c>
      <c r="L54" s="38">
        <v>17680</v>
      </c>
      <c r="M54" s="19">
        <f t="shared" si="1"/>
        <v>4710</v>
      </c>
    </row>
    <row r="55" spans="3:13" x14ac:dyDescent="0.25">
      <c r="C55" s="31" t="s">
        <v>257</v>
      </c>
      <c r="D55" s="31" t="s">
        <v>276</v>
      </c>
      <c r="E55" s="31" t="s">
        <v>301</v>
      </c>
      <c r="F55" s="44">
        <v>1</v>
      </c>
      <c r="G55" s="32"/>
      <c r="H55" s="56"/>
      <c r="I55" s="54">
        <f t="shared" si="2"/>
        <v>7500</v>
      </c>
      <c r="J55" s="39">
        <v>7500</v>
      </c>
      <c r="K55" s="54">
        <f t="shared" si="3"/>
        <v>21413.86</v>
      </c>
      <c r="L55" s="39">
        <v>21413.86</v>
      </c>
      <c r="M55" s="35">
        <f>((AVERAGE(H55,J55,L55))/F55)</f>
        <v>14456.93</v>
      </c>
    </row>
    <row r="56" spans="3:13" x14ac:dyDescent="0.25">
      <c r="F56" s="5" t="s">
        <v>668</v>
      </c>
      <c r="G56" s="42"/>
      <c r="H56" s="43">
        <f>SUM(H4:H55)</f>
        <v>1242000</v>
      </c>
      <c r="I56" s="50"/>
      <c r="J56" s="43">
        <f>SUM(J4:J55)</f>
        <v>459206.82</v>
      </c>
      <c r="K56" s="50"/>
      <c r="L56" s="43">
        <f>SUM(L4:L55)</f>
        <v>619999.99999999988</v>
      </c>
    </row>
    <row r="57" spans="3:13" x14ac:dyDescent="0.25">
      <c r="F57" s="5"/>
      <c r="G57" s="5"/>
      <c r="H57" s="5"/>
      <c r="I57" s="5"/>
      <c r="J57" s="5"/>
      <c r="K57" s="5"/>
      <c r="L57" s="5"/>
    </row>
  </sheetData>
  <mergeCells count="3">
    <mergeCell ref="G2:H2"/>
    <mergeCell ref="I2:J2"/>
    <mergeCell ref="K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5" x14ac:dyDescent="0.25"/>
  <cols>
    <col min="1" max="1" width="14.85546875" bestFit="1" customWidth="1"/>
    <col min="3" max="3" width="11.42578125" bestFit="1" customWidth="1"/>
    <col min="4" max="4" width="51.7109375" bestFit="1" customWidth="1"/>
    <col min="5" max="5" width="4.7109375" bestFit="1" customWidth="1"/>
    <col min="6" max="6" width="8.7109375" customWidth="1"/>
    <col min="7" max="7" width="11.5703125" bestFit="1" customWidth="1"/>
    <col min="8" max="8" width="14.5703125" bestFit="1" customWidth="1"/>
    <col min="9" max="13" width="14.5703125" customWidth="1"/>
    <col min="14" max="14" width="14.5703125" bestFit="1" customWidth="1"/>
    <col min="15" max="15" width="14.5703125" customWidth="1"/>
    <col min="16" max="16" width="14.5703125" bestFit="1" customWidth="1"/>
    <col min="17" max="17" width="16.85546875" style="5" bestFit="1" customWidth="1"/>
  </cols>
  <sheetData>
    <row r="1" spans="1:17" x14ac:dyDescent="0.25">
      <c r="A1" s="28" t="s">
        <v>647</v>
      </c>
      <c r="B1" s="28" t="s">
        <v>648</v>
      </c>
      <c r="C1" t="s">
        <v>2</v>
      </c>
      <c r="D1" t="s">
        <v>277</v>
      </c>
    </row>
    <row r="2" spans="1:17" x14ac:dyDescent="0.25">
      <c r="A2" s="29" t="s">
        <v>664</v>
      </c>
      <c r="B2" s="29" t="s">
        <v>656</v>
      </c>
      <c r="C2" t="s">
        <v>0</v>
      </c>
      <c r="D2" t="s">
        <v>30</v>
      </c>
      <c r="E2" t="s">
        <v>300</v>
      </c>
      <c r="F2" t="s">
        <v>1</v>
      </c>
      <c r="G2" s="68" t="s">
        <v>632</v>
      </c>
      <c r="H2" s="69"/>
      <c r="I2" s="70" t="s">
        <v>613</v>
      </c>
      <c r="J2" s="69"/>
      <c r="K2" s="70" t="s">
        <v>633</v>
      </c>
      <c r="L2" s="69"/>
      <c r="M2" s="70" t="s">
        <v>627</v>
      </c>
      <c r="N2" s="69"/>
      <c r="O2" s="70" t="s">
        <v>634</v>
      </c>
      <c r="P2" s="69"/>
      <c r="Q2" s="5" t="s">
        <v>15</v>
      </c>
    </row>
    <row r="3" spans="1:17" x14ac:dyDescent="0.25">
      <c r="G3" s="8" t="s">
        <v>628</v>
      </c>
      <c r="H3" s="45" t="s">
        <v>629</v>
      </c>
      <c r="I3" s="46" t="s">
        <v>628</v>
      </c>
      <c r="J3" s="45" t="s">
        <v>629</v>
      </c>
      <c r="K3" s="46" t="s">
        <v>628</v>
      </c>
      <c r="L3" s="45" t="s">
        <v>629</v>
      </c>
      <c r="M3" s="46" t="s">
        <v>628</v>
      </c>
      <c r="N3" s="45" t="s">
        <v>629</v>
      </c>
      <c r="O3" s="46" t="s">
        <v>628</v>
      </c>
      <c r="P3" s="45" t="s">
        <v>629</v>
      </c>
    </row>
    <row r="4" spans="1:17" x14ac:dyDescent="0.25">
      <c r="C4" t="s">
        <v>4</v>
      </c>
      <c r="D4" t="s">
        <v>44</v>
      </c>
      <c r="E4" t="s">
        <v>301</v>
      </c>
      <c r="F4" s="36">
        <v>1</v>
      </c>
      <c r="G4" s="37">
        <f>H4/$F4</f>
        <v>41500</v>
      </c>
      <c r="H4" s="38">
        <v>41500</v>
      </c>
      <c r="I4" s="53">
        <f>J4/$F4</f>
        <v>40000</v>
      </c>
      <c r="J4" s="38">
        <v>40000</v>
      </c>
      <c r="K4" s="53">
        <f>L4/$F4</f>
        <v>10000</v>
      </c>
      <c r="L4" s="38">
        <v>10000</v>
      </c>
      <c r="M4" s="53">
        <f>N4/$F4</f>
        <v>13460</v>
      </c>
      <c r="N4" s="38">
        <v>13460</v>
      </c>
      <c r="O4" s="53">
        <f>P4/$F4</f>
        <v>40000</v>
      </c>
      <c r="P4" s="38">
        <v>40000</v>
      </c>
      <c r="Q4" s="19">
        <f>((AVERAGE(H4,J4,L4,P4))/F4)</f>
        <v>32875</v>
      </c>
    </row>
    <row r="5" spans="1:17" x14ac:dyDescent="0.25">
      <c r="C5" t="s">
        <v>278</v>
      </c>
      <c r="D5" t="s">
        <v>281</v>
      </c>
      <c r="E5" t="s">
        <v>301</v>
      </c>
      <c r="F5" s="36">
        <v>1</v>
      </c>
      <c r="G5" s="37">
        <f t="shared" ref="G5:I11" si="0">H5/$F5</f>
        <v>30000</v>
      </c>
      <c r="H5" s="38">
        <v>30000</v>
      </c>
      <c r="I5" s="53">
        <f t="shared" si="0"/>
        <v>18000</v>
      </c>
      <c r="J5" s="38">
        <v>18000</v>
      </c>
      <c r="K5" s="53">
        <f t="shared" ref="K5" si="1">L5/$F5</f>
        <v>20000</v>
      </c>
      <c r="L5" s="38">
        <v>20000</v>
      </c>
      <c r="M5" s="53">
        <f t="shared" ref="M5" si="2">N5/$F5</f>
        <v>47619</v>
      </c>
      <c r="N5" s="38">
        <v>47619</v>
      </c>
      <c r="O5" s="53">
        <f t="shared" ref="O5" si="3">P5/$F5</f>
        <v>46600</v>
      </c>
      <c r="P5" s="38">
        <v>46600</v>
      </c>
      <c r="Q5" s="19">
        <f t="shared" ref="Q5:Q11" si="4">((AVERAGE(H5,J5,L5,P5))/F5)</f>
        <v>28650</v>
      </c>
    </row>
    <row r="6" spans="1:17" x14ac:dyDescent="0.25">
      <c r="C6" t="s">
        <v>7</v>
      </c>
      <c r="D6" t="s">
        <v>282</v>
      </c>
      <c r="E6" t="s">
        <v>301</v>
      </c>
      <c r="F6" s="36">
        <v>1</v>
      </c>
      <c r="G6" s="37">
        <f t="shared" si="0"/>
        <v>55000</v>
      </c>
      <c r="H6" s="38">
        <v>55000</v>
      </c>
      <c r="I6" s="53">
        <f t="shared" si="0"/>
        <v>30000</v>
      </c>
      <c r="J6" s="38">
        <v>30000</v>
      </c>
      <c r="K6" s="53">
        <f t="shared" ref="K6" si="5">L6/$F6</f>
        <v>35000</v>
      </c>
      <c r="L6" s="38">
        <v>35000</v>
      </c>
      <c r="M6" s="53">
        <f t="shared" ref="M6" si="6">N6/$F6</f>
        <v>58050</v>
      </c>
      <c r="N6" s="38">
        <v>58050</v>
      </c>
      <c r="O6" s="53">
        <f t="shared" ref="O6" si="7">P6/$F6</f>
        <v>18000</v>
      </c>
      <c r="P6" s="38">
        <v>18000</v>
      </c>
      <c r="Q6" s="19">
        <f t="shared" si="4"/>
        <v>34500</v>
      </c>
    </row>
    <row r="7" spans="1:17" x14ac:dyDescent="0.25">
      <c r="C7" t="s">
        <v>279</v>
      </c>
      <c r="D7" t="s">
        <v>283</v>
      </c>
      <c r="E7" t="s">
        <v>301</v>
      </c>
      <c r="F7" s="36">
        <v>1</v>
      </c>
      <c r="G7" s="37">
        <f t="shared" si="0"/>
        <v>35000</v>
      </c>
      <c r="H7" s="38">
        <v>35000</v>
      </c>
      <c r="I7" s="53">
        <f t="shared" si="0"/>
        <v>7500</v>
      </c>
      <c r="J7" s="38">
        <v>7500</v>
      </c>
      <c r="K7" s="53">
        <f t="shared" ref="K7" si="8">L7/$F7</f>
        <v>23000</v>
      </c>
      <c r="L7" s="38">
        <v>23000</v>
      </c>
      <c r="M7" s="53">
        <f t="shared" ref="M7" si="9">N7/$F7</f>
        <v>18935</v>
      </c>
      <c r="N7" s="38">
        <v>18935</v>
      </c>
      <c r="O7" s="53">
        <f t="shared" ref="O7" si="10">P7/$F7</f>
        <v>9933</v>
      </c>
      <c r="P7" s="38">
        <v>9933</v>
      </c>
      <c r="Q7" s="19">
        <f t="shared" si="4"/>
        <v>18858.25</v>
      </c>
    </row>
    <row r="8" spans="1:17" x14ac:dyDescent="0.25">
      <c r="C8" t="s">
        <v>280</v>
      </c>
      <c r="D8" t="s">
        <v>284</v>
      </c>
      <c r="E8" t="s">
        <v>327</v>
      </c>
      <c r="F8" s="36">
        <v>300</v>
      </c>
      <c r="G8" s="37">
        <f t="shared" si="0"/>
        <v>25</v>
      </c>
      <c r="H8" s="38">
        <v>7500</v>
      </c>
      <c r="I8" s="53">
        <f t="shared" si="0"/>
        <v>16</v>
      </c>
      <c r="J8" s="38">
        <v>4800</v>
      </c>
      <c r="K8" s="53">
        <f t="shared" ref="K8" si="11">L8/$F8</f>
        <v>30</v>
      </c>
      <c r="L8" s="38">
        <v>9000</v>
      </c>
      <c r="M8" s="53">
        <f t="shared" ref="M8" si="12">N8/$F8</f>
        <v>14</v>
      </c>
      <c r="N8" s="38">
        <v>4200</v>
      </c>
      <c r="O8" s="53">
        <f t="shared" ref="O8" si="13">P8/$F8</f>
        <v>15</v>
      </c>
      <c r="P8" s="38">
        <v>4500</v>
      </c>
      <c r="Q8" s="19">
        <f t="shared" si="4"/>
        <v>21.5</v>
      </c>
    </row>
    <row r="9" spans="1:17" x14ac:dyDescent="0.25">
      <c r="C9" t="s">
        <v>10</v>
      </c>
      <c r="D9" t="s">
        <v>285</v>
      </c>
      <c r="E9" t="s">
        <v>327</v>
      </c>
      <c r="F9" s="36">
        <v>2700</v>
      </c>
      <c r="G9" s="37">
        <f t="shared" si="0"/>
        <v>1.25</v>
      </c>
      <c r="H9" s="38">
        <v>3375</v>
      </c>
      <c r="I9" s="53">
        <f t="shared" si="0"/>
        <v>0.95</v>
      </c>
      <c r="J9" s="38">
        <v>2565</v>
      </c>
      <c r="K9" s="53">
        <f t="shared" ref="K9" si="14">L9/$F9</f>
        <v>1.25</v>
      </c>
      <c r="L9" s="38">
        <v>3375</v>
      </c>
      <c r="M9" s="53">
        <f t="shared" ref="M9" si="15">N9/$F9</f>
        <v>1.1000000000000001</v>
      </c>
      <c r="N9" s="38">
        <v>2970</v>
      </c>
      <c r="O9" s="53">
        <f t="shared" ref="O9" si="16">P9/$F9</f>
        <v>1.1000000000000001</v>
      </c>
      <c r="P9" s="38">
        <v>2970</v>
      </c>
      <c r="Q9" s="19">
        <f t="shared" si="4"/>
        <v>1.1375</v>
      </c>
    </row>
    <row r="10" spans="1:17" x14ac:dyDescent="0.25">
      <c r="C10" t="s">
        <v>120</v>
      </c>
      <c r="D10" t="s">
        <v>286</v>
      </c>
      <c r="E10" t="s">
        <v>327</v>
      </c>
      <c r="F10" s="36">
        <v>45400</v>
      </c>
      <c r="G10" s="37">
        <f t="shared" si="0"/>
        <v>0.95</v>
      </c>
      <c r="H10" s="38">
        <v>43130</v>
      </c>
      <c r="I10" s="53">
        <f t="shared" si="0"/>
        <v>0.95</v>
      </c>
      <c r="J10" s="38">
        <v>43130</v>
      </c>
      <c r="K10" s="53">
        <f t="shared" ref="K10" si="17">L10/$F10</f>
        <v>1.25</v>
      </c>
      <c r="L10" s="38">
        <v>56750</v>
      </c>
      <c r="M10" s="53">
        <f t="shared" ref="M10" si="18">N10/$F10</f>
        <v>1</v>
      </c>
      <c r="N10" s="38">
        <v>45400</v>
      </c>
      <c r="O10" s="53">
        <f t="shared" ref="O10" si="19">P10/$F10</f>
        <v>1</v>
      </c>
      <c r="P10" s="38">
        <v>45400</v>
      </c>
      <c r="Q10" s="19">
        <f t="shared" si="4"/>
        <v>1.0375000000000001</v>
      </c>
    </row>
    <row r="11" spans="1:17" x14ac:dyDescent="0.25">
      <c r="C11" s="31" t="s">
        <v>11</v>
      </c>
      <c r="D11" s="31" t="s">
        <v>287</v>
      </c>
      <c r="E11" s="31" t="s">
        <v>326</v>
      </c>
      <c r="F11" s="44">
        <v>25500</v>
      </c>
      <c r="G11" s="33">
        <f t="shared" si="0"/>
        <v>2.5499999999999998</v>
      </c>
      <c r="H11" s="39">
        <v>65025</v>
      </c>
      <c r="I11" s="54">
        <f t="shared" si="0"/>
        <v>5</v>
      </c>
      <c r="J11" s="39">
        <v>127500</v>
      </c>
      <c r="K11" s="54">
        <f t="shared" ref="K11" si="20">L11/$F11</f>
        <v>3.62</v>
      </c>
      <c r="L11" s="39">
        <v>92310</v>
      </c>
      <c r="M11" s="54">
        <f t="shared" ref="M11" si="21">N11/$F11</f>
        <v>4.9000000000000004</v>
      </c>
      <c r="N11" s="39">
        <v>124950</v>
      </c>
      <c r="O11" s="54">
        <f t="shared" ref="O11" si="22">P11/$F11</f>
        <v>4.3499999999999996</v>
      </c>
      <c r="P11" s="39">
        <v>110925</v>
      </c>
      <c r="Q11" s="35">
        <f t="shared" si="4"/>
        <v>3.88</v>
      </c>
    </row>
    <row r="12" spans="1:17" x14ac:dyDescent="0.25">
      <c r="F12" s="29" t="s">
        <v>668</v>
      </c>
      <c r="G12" s="51"/>
      <c r="H12" s="52">
        <f>SUM(H4:H11)</f>
        <v>280530</v>
      </c>
      <c r="I12" s="41"/>
      <c r="J12" s="52">
        <f>SUM(J4:J11)</f>
        <v>273495</v>
      </c>
      <c r="K12" s="41"/>
      <c r="L12" s="52">
        <f>SUM(L4:L11)</f>
        <v>249435</v>
      </c>
      <c r="M12" s="41"/>
      <c r="N12" s="52">
        <f>SUM(N4:N11)</f>
        <v>315584</v>
      </c>
      <c r="O12" s="41"/>
      <c r="P12" s="52">
        <f>SUM(P4:P11)</f>
        <v>278328</v>
      </c>
      <c r="Q12" s="19"/>
    </row>
    <row r="13" spans="1:17" x14ac:dyDescent="0.25"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9"/>
    </row>
    <row r="14" spans="1:17" x14ac:dyDescent="0.25"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9"/>
    </row>
    <row r="15" spans="1:17" x14ac:dyDescent="0.25"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9"/>
    </row>
    <row r="16" spans="1:17" x14ac:dyDescent="0.25"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9"/>
    </row>
  </sheetData>
  <mergeCells count="5"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C29" sqref="C29"/>
    </sheetView>
  </sheetViews>
  <sheetFormatPr defaultRowHeight="15" x14ac:dyDescent="0.25"/>
  <cols>
    <col min="1" max="1" width="14.85546875" bestFit="1" customWidth="1"/>
    <col min="3" max="3" width="10.7109375" bestFit="1" customWidth="1"/>
    <col min="4" max="4" width="66.28515625" customWidth="1"/>
    <col min="7" max="7" width="11.5703125" bestFit="1" customWidth="1"/>
    <col min="8" max="8" width="14.5703125" bestFit="1" customWidth="1"/>
    <col min="9" max="9" width="16.85546875" style="5" bestFit="1" customWidth="1"/>
  </cols>
  <sheetData>
    <row r="1" spans="1:9" x14ac:dyDescent="0.25">
      <c r="A1" s="28" t="s">
        <v>647</v>
      </c>
      <c r="B1" s="28" t="s">
        <v>648</v>
      </c>
      <c r="C1" t="s">
        <v>2</v>
      </c>
      <c r="D1" t="s">
        <v>331</v>
      </c>
    </row>
    <row r="2" spans="1:9" x14ac:dyDescent="0.25">
      <c r="A2" s="29" t="s">
        <v>667</v>
      </c>
      <c r="B2" s="29" t="s">
        <v>657</v>
      </c>
    </row>
    <row r="3" spans="1:9" x14ac:dyDescent="0.25">
      <c r="C3" t="s">
        <v>0</v>
      </c>
      <c r="D3" t="s">
        <v>30</v>
      </c>
      <c r="E3" t="s">
        <v>300</v>
      </c>
      <c r="F3" t="s">
        <v>1</v>
      </c>
      <c r="G3" s="68" t="s">
        <v>620</v>
      </c>
      <c r="H3" s="69"/>
      <c r="I3" s="5" t="s">
        <v>15</v>
      </c>
    </row>
    <row r="4" spans="1:9" x14ac:dyDescent="0.25">
      <c r="G4" s="8" t="s">
        <v>628</v>
      </c>
      <c r="H4" s="45" t="s">
        <v>629</v>
      </c>
    </row>
    <row r="5" spans="1:9" x14ac:dyDescent="0.25">
      <c r="C5" t="s">
        <v>332</v>
      </c>
      <c r="D5" t="s">
        <v>308</v>
      </c>
      <c r="E5" t="s">
        <v>301</v>
      </c>
      <c r="F5" s="45">
        <v>1</v>
      </c>
      <c r="G5" s="40">
        <f>H5/F5</f>
        <v>42000</v>
      </c>
      <c r="H5" s="38">
        <v>42000</v>
      </c>
      <c r="I5" s="19">
        <f>(AVERAGE(H5)/F5)</f>
        <v>42000</v>
      </c>
    </row>
    <row r="6" spans="1:9" x14ac:dyDescent="0.25">
      <c r="C6" t="s">
        <v>333</v>
      </c>
      <c r="D6" t="s">
        <v>370</v>
      </c>
      <c r="E6" t="s">
        <v>301</v>
      </c>
      <c r="F6" s="45">
        <v>1</v>
      </c>
      <c r="G6" s="40">
        <f t="shared" ref="G6:G69" si="0">H6/F6</f>
        <v>16000</v>
      </c>
      <c r="H6" s="38">
        <v>16000</v>
      </c>
      <c r="I6" s="19">
        <f t="shared" ref="I6:I69" si="1">(AVERAGE(H6)/F6)</f>
        <v>16000</v>
      </c>
    </row>
    <row r="7" spans="1:9" x14ac:dyDescent="0.25">
      <c r="C7" t="s">
        <v>9</v>
      </c>
      <c r="D7" t="s">
        <v>217</v>
      </c>
      <c r="E7" t="s">
        <v>302</v>
      </c>
      <c r="F7" s="45">
        <v>1040</v>
      </c>
      <c r="G7" s="40">
        <f t="shared" si="0"/>
        <v>5.5</v>
      </c>
      <c r="H7" s="38">
        <v>5720</v>
      </c>
      <c r="I7" s="19">
        <f t="shared" si="1"/>
        <v>5.5</v>
      </c>
    </row>
    <row r="8" spans="1:9" x14ac:dyDescent="0.25">
      <c r="C8" t="s">
        <v>322</v>
      </c>
      <c r="D8" t="s">
        <v>371</v>
      </c>
      <c r="E8" t="s">
        <v>305</v>
      </c>
      <c r="F8" s="45">
        <v>9</v>
      </c>
      <c r="G8" s="40">
        <f t="shared" si="0"/>
        <v>375</v>
      </c>
      <c r="H8" s="38">
        <v>3375</v>
      </c>
      <c r="I8" s="19">
        <f t="shared" si="1"/>
        <v>375</v>
      </c>
    </row>
    <row r="9" spans="1:9" x14ac:dyDescent="0.25">
      <c r="C9" t="s">
        <v>334</v>
      </c>
      <c r="D9" t="s">
        <v>372</v>
      </c>
      <c r="E9" t="s">
        <v>305</v>
      </c>
      <c r="F9" s="45">
        <v>3</v>
      </c>
      <c r="G9" s="40">
        <f t="shared" si="0"/>
        <v>560</v>
      </c>
      <c r="H9" s="38">
        <v>1680</v>
      </c>
      <c r="I9" s="19">
        <f t="shared" si="1"/>
        <v>560</v>
      </c>
    </row>
    <row r="10" spans="1:9" x14ac:dyDescent="0.25">
      <c r="C10" t="s">
        <v>335</v>
      </c>
      <c r="D10" t="s">
        <v>373</v>
      </c>
      <c r="E10" t="s">
        <v>327</v>
      </c>
      <c r="F10" s="45">
        <v>345</v>
      </c>
      <c r="G10" s="40">
        <f t="shared" si="0"/>
        <v>27</v>
      </c>
      <c r="H10" s="38">
        <v>9315</v>
      </c>
      <c r="I10" s="19">
        <f t="shared" si="1"/>
        <v>27</v>
      </c>
    </row>
    <row r="11" spans="1:9" x14ac:dyDescent="0.25">
      <c r="C11" t="s">
        <v>336</v>
      </c>
      <c r="D11" t="s">
        <v>374</v>
      </c>
      <c r="E11" t="s">
        <v>302</v>
      </c>
      <c r="F11" s="45">
        <v>90</v>
      </c>
      <c r="G11" s="40">
        <f t="shared" si="0"/>
        <v>7.5</v>
      </c>
      <c r="H11" s="38">
        <v>675</v>
      </c>
      <c r="I11" s="19">
        <f t="shared" si="1"/>
        <v>7.5</v>
      </c>
    </row>
    <row r="12" spans="1:9" x14ac:dyDescent="0.25">
      <c r="C12" t="s">
        <v>337</v>
      </c>
      <c r="D12" t="s">
        <v>375</v>
      </c>
      <c r="E12" t="s">
        <v>302</v>
      </c>
      <c r="F12" s="45">
        <v>4970</v>
      </c>
      <c r="G12" s="40">
        <f t="shared" si="0"/>
        <v>6.5</v>
      </c>
      <c r="H12" s="38">
        <v>32305</v>
      </c>
      <c r="I12" s="19">
        <f t="shared" si="1"/>
        <v>6.5</v>
      </c>
    </row>
    <row r="13" spans="1:9" x14ac:dyDescent="0.25">
      <c r="C13" t="s">
        <v>338</v>
      </c>
      <c r="D13" t="s">
        <v>376</v>
      </c>
      <c r="E13" t="s">
        <v>304</v>
      </c>
      <c r="F13" s="45">
        <v>1720</v>
      </c>
      <c r="G13" s="40">
        <f t="shared" si="0"/>
        <v>6.15</v>
      </c>
      <c r="H13" s="38">
        <v>10578</v>
      </c>
      <c r="I13" s="19">
        <f t="shared" si="1"/>
        <v>6.15</v>
      </c>
    </row>
    <row r="14" spans="1:9" x14ac:dyDescent="0.25">
      <c r="C14" t="s">
        <v>339</v>
      </c>
      <c r="D14" t="s">
        <v>377</v>
      </c>
      <c r="E14" t="s">
        <v>304</v>
      </c>
      <c r="F14" s="45">
        <v>850</v>
      </c>
      <c r="G14" s="40">
        <f t="shared" si="0"/>
        <v>6.5</v>
      </c>
      <c r="H14" s="38">
        <v>5525</v>
      </c>
      <c r="I14" s="19">
        <f t="shared" si="1"/>
        <v>6.5</v>
      </c>
    </row>
    <row r="15" spans="1:9" x14ac:dyDescent="0.25">
      <c r="C15" t="s">
        <v>340</v>
      </c>
      <c r="D15" t="s">
        <v>86</v>
      </c>
      <c r="E15" t="s">
        <v>306</v>
      </c>
      <c r="F15" s="45">
        <v>19200</v>
      </c>
      <c r="G15" s="40">
        <f t="shared" si="0"/>
        <v>9</v>
      </c>
      <c r="H15" s="38">
        <v>172800</v>
      </c>
      <c r="I15" s="19">
        <f t="shared" si="1"/>
        <v>9</v>
      </c>
    </row>
    <row r="16" spans="1:9" x14ac:dyDescent="0.25">
      <c r="C16" t="s">
        <v>341</v>
      </c>
      <c r="D16" t="s">
        <v>378</v>
      </c>
      <c r="E16" t="s">
        <v>306</v>
      </c>
      <c r="F16" s="45">
        <v>4800</v>
      </c>
      <c r="G16" s="40">
        <f t="shared" si="0"/>
        <v>19.600000000000001</v>
      </c>
      <c r="H16" s="38">
        <v>94080</v>
      </c>
      <c r="I16" s="19">
        <f t="shared" si="1"/>
        <v>19.600000000000001</v>
      </c>
    </row>
    <row r="17" spans="3:9" x14ac:dyDescent="0.25">
      <c r="C17" t="s">
        <v>97</v>
      </c>
      <c r="D17" t="s">
        <v>380</v>
      </c>
      <c r="E17" t="s">
        <v>304</v>
      </c>
      <c r="F17" s="45">
        <v>5200</v>
      </c>
      <c r="G17" s="40">
        <f t="shared" si="0"/>
        <v>2.4</v>
      </c>
      <c r="H17" s="38">
        <v>12480</v>
      </c>
      <c r="I17" s="19">
        <f t="shared" si="1"/>
        <v>2.4</v>
      </c>
    </row>
    <row r="18" spans="3:9" x14ac:dyDescent="0.25">
      <c r="C18" t="s">
        <v>99</v>
      </c>
      <c r="D18" t="s">
        <v>379</v>
      </c>
      <c r="E18" t="s">
        <v>304</v>
      </c>
      <c r="F18" s="45">
        <v>1200</v>
      </c>
      <c r="G18" s="40">
        <f t="shared" si="0"/>
        <v>5.25</v>
      </c>
      <c r="H18" s="38">
        <v>6300</v>
      </c>
      <c r="I18" s="19">
        <f t="shared" si="1"/>
        <v>5.25</v>
      </c>
    </row>
    <row r="19" spans="3:9" x14ac:dyDescent="0.25">
      <c r="C19" t="s">
        <v>101</v>
      </c>
      <c r="D19" t="s">
        <v>381</v>
      </c>
      <c r="E19" t="s">
        <v>305</v>
      </c>
      <c r="F19" s="45">
        <v>4</v>
      </c>
      <c r="G19" s="40">
        <f t="shared" si="0"/>
        <v>925</v>
      </c>
      <c r="H19" s="38">
        <v>3700</v>
      </c>
      <c r="I19" s="19">
        <f t="shared" si="1"/>
        <v>925</v>
      </c>
    </row>
    <row r="20" spans="3:9" x14ac:dyDescent="0.25">
      <c r="C20" t="s">
        <v>103</v>
      </c>
      <c r="D20" t="s">
        <v>382</v>
      </c>
      <c r="E20" t="s">
        <v>305</v>
      </c>
      <c r="F20" s="45">
        <v>6</v>
      </c>
      <c r="G20" s="40">
        <f t="shared" si="0"/>
        <v>1700</v>
      </c>
      <c r="H20" s="38">
        <v>10200</v>
      </c>
      <c r="I20" s="19">
        <f t="shared" si="1"/>
        <v>1700</v>
      </c>
    </row>
    <row r="21" spans="3:9" x14ac:dyDescent="0.25">
      <c r="C21" t="s">
        <v>105</v>
      </c>
      <c r="D21" t="s">
        <v>383</v>
      </c>
      <c r="E21" t="s">
        <v>305</v>
      </c>
      <c r="F21" s="45">
        <v>1</v>
      </c>
      <c r="G21" s="40">
        <f t="shared" si="0"/>
        <v>1560</v>
      </c>
      <c r="H21" s="38">
        <v>1560</v>
      </c>
      <c r="I21" s="19">
        <f t="shared" si="1"/>
        <v>1560</v>
      </c>
    </row>
    <row r="22" spans="3:9" x14ac:dyDescent="0.25">
      <c r="C22" t="s">
        <v>342</v>
      </c>
      <c r="D22" t="s">
        <v>384</v>
      </c>
      <c r="E22" t="s">
        <v>302</v>
      </c>
      <c r="F22" s="45">
        <v>37500</v>
      </c>
      <c r="G22" s="40">
        <f t="shared" si="0"/>
        <v>1.5</v>
      </c>
      <c r="H22" s="38">
        <v>56250</v>
      </c>
      <c r="I22" s="19">
        <f t="shared" si="1"/>
        <v>1.5</v>
      </c>
    </row>
    <row r="23" spans="3:9" x14ac:dyDescent="0.25">
      <c r="C23" t="s">
        <v>343</v>
      </c>
      <c r="D23" t="s">
        <v>385</v>
      </c>
      <c r="E23" t="s">
        <v>304</v>
      </c>
      <c r="F23" s="45">
        <v>1300</v>
      </c>
      <c r="G23" s="40">
        <f t="shared" si="0"/>
        <v>2.65</v>
      </c>
      <c r="H23" s="38">
        <v>3445</v>
      </c>
      <c r="I23" s="19">
        <f t="shared" si="1"/>
        <v>2.65</v>
      </c>
    </row>
    <row r="24" spans="3:9" x14ac:dyDescent="0.25">
      <c r="C24" t="s">
        <v>344</v>
      </c>
      <c r="D24" t="s">
        <v>386</v>
      </c>
      <c r="E24" t="s">
        <v>305</v>
      </c>
      <c r="F24" s="45">
        <v>1</v>
      </c>
      <c r="G24" s="40">
        <f t="shared" si="0"/>
        <v>5400</v>
      </c>
      <c r="H24" s="38">
        <v>5400</v>
      </c>
      <c r="I24" s="19">
        <f t="shared" si="1"/>
        <v>5400</v>
      </c>
    </row>
    <row r="25" spans="3:9" x14ac:dyDescent="0.25">
      <c r="C25" t="s">
        <v>345</v>
      </c>
      <c r="D25" t="s">
        <v>387</v>
      </c>
      <c r="E25" t="s">
        <v>329</v>
      </c>
      <c r="F25" s="45">
        <v>5</v>
      </c>
      <c r="G25" s="40">
        <f t="shared" si="0"/>
        <v>2420</v>
      </c>
      <c r="H25" s="38">
        <v>12100</v>
      </c>
      <c r="I25" s="19">
        <f t="shared" si="1"/>
        <v>2420</v>
      </c>
    </row>
    <row r="26" spans="3:9" x14ac:dyDescent="0.25">
      <c r="C26" t="s">
        <v>346</v>
      </c>
      <c r="D26" t="s">
        <v>388</v>
      </c>
      <c r="E26" t="s">
        <v>302</v>
      </c>
      <c r="F26" s="45">
        <v>90</v>
      </c>
      <c r="G26" s="40">
        <f t="shared" si="0"/>
        <v>66</v>
      </c>
      <c r="H26" s="38">
        <v>5940</v>
      </c>
      <c r="I26" s="19">
        <f t="shared" si="1"/>
        <v>66</v>
      </c>
    </row>
    <row r="27" spans="3:9" x14ac:dyDescent="0.25">
      <c r="C27" t="s">
        <v>107</v>
      </c>
      <c r="D27" t="s">
        <v>389</v>
      </c>
      <c r="E27" t="s">
        <v>302</v>
      </c>
      <c r="F27" s="45">
        <v>90</v>
      </c>
      <c r="G27" s="40">
        <f t="shared" si="0"/>
        <v>12.4</v>
      </c>
      <c r="H27" s="38">
        <v>1116</v>
      </c>
      <c r="I27" s="19">
        <f t="shared" si="1"/>
        <v>12.4</v>
      </c>
    </row>
    <row r="28" spans="3:9" x14ac:dyDescent="0.25">
      <c r="C28" t="s">
        <v>347</v>
      </c>
      <c r="D28" t="s">
        <v>390</v>
      </c>
      <c r="E28" t="s">
        <v>302</v>
      </c>
      <c r="F28" s="45">
        <v>7450</v>
      </c>
      <c r="G28" s="40">
        <f t="shared" si="0"/>
        <v>12.35006711409396</v>
      </c>
      <c r="H28" s="38">
        <v>92008</v>
      </c>
      <c r="I28" s="19">
        <f t="shared" si="1"/>
        <v>12.35006711409396</v>
      </c>
    </row>
    <row r="29" spans="3:9" x14ac:dyDescent="0.25">
      <c r="C29" t="s">
        <v>348</v>
      </c>
      <c r="D29" t="s">
        <v>391</v>
      </c>
      <c r="E29" t="s">
        <v>328</v>
      </c>
      <c r="F29" s="45">
        <v>2310</v>
      </c>
      <c r="G29" s="40">
        <f t="shared" si="0"/>
        <v>118</v>
      </c>
      <c r="H29" s="38">
        <v>272580</v>
      </c>
      <c r="I29" s="19">
        <f t="shared" si="1"/>
        <v>118</v>
      </c>
    </row>
    <row r="30" spans="3:9" x14ac:dyDescent="0.25">
      <c r="C30" t="s">
        <v>349</v>
      </c>
      <c r="D30" t="s">
        <v>392</v>
      </c>
      <c r="E30" t="s">
        <v>328</v>
      </c>
      <c r="F30" s="45">
        <v>5</v>
      </c>
      <c r="G30" s="40">
        <f t="shared" si="0"/>
        <v>152</v>
      </c>
      <c r="H30" s="38">
        <v>760</v>
      </c>
      <c r="I30" s="19">
        <f t="shared" si="1"/>
        <v>152</v>
      </c>
    </row>
    <row r="31" spans="3:9" x14ac:dyDescent="0.25">
      <c r="C31" t="s">
        <v>115</v>
      </c>
      <c r="D31" t="s">
        <v>116</v>
      </c>
      <c r="E31" t="s">
        <v>326</v>
      </c>
      <c r="F31" s="45">
        <v>1770</v>
      </c>
      <c r="G31" s="40">
        <f t="shared" si="0"/>
        <v>4</v>
      </c>
      <c r="H31" s="38">
        <v>7080</v>
      </c>
      <c r="I31" s="19">
        <f t="shared" si="1"/>
        <v>4</v>
      </c>
    </row>
    <row r="32" spans="3:9" x14ac:dyDescent="0.25">
      <c r="C32" t="s">
        <v>117</v>
      </c>
      <c r="D32" t="s">
        <v>118</v>
      </c>
      <c r="E32" t="s">
        <v>326</v>
      </c>
      <c r="F32" s="45">
        <v>1320</v>
      </c>
      <c r="G32" s="40">
        <f t="shared" si="0"/>
        <v>5.25</v>
      </c>
      <c r="H32" s="38">
        <v>6930</v>
      </c>
      <c r="I32" s="19">
        <f t="shared" si="1"/>
        <v>5.25</v>
      </c>
    </row>
    <row r="33" spans="3:9" x14ac:dyDescent="0.25">
      <c r="C33" t="s">
        <v>350</v>
      </c>
      <c r="D33" t="s">
        <v>393</v>
      </c>
      <c r="E33" t="s">
        <v>306</v>
      </c>
      <c r="F33" s="45">
        <v>5</v>
      </c>
      <c r="G33" s="40">
        <f t="shared" si="0"/>
        <v>650</v>
      </c>
      <c r="H33" s="38">
        <v>3250</v>
      </c>
      <c r="I33" s="19">
        <f t="shared" si="1"/>
        <v>650</v>
      </c>
    </row>
    <row r="34" spans="3:9" x14ac:dyDescent="0.25">
      <c r="C34" t="s">
        <v>10</v>
      </c>
      <c r="D34" t="s">
        <v>394</v>
      </c>
      <c r="E34" t="s">
        <v>327</v>
      </c>
      <c r="F34" s="45">
        <v>510</v>
      </c>
      <c r="G34" s="40">
        <f t="shared" si="0"/>
        <v>12.3</v>
      </c>
      <c r="H34" s="38">
        <v>6273</v>
      </c>
      <c r="I34" s="19">
        <f t="shared" si="1"/>
        <v>12.3</v>
      </c>
    </row>
    <row r="35" spans="3:9" x14ac:dyDescent="0.25">
      <c r="C35" t="s">
        <v>120</v>
      </c>
      <c r="D35" t="s">
        <v>395</v>
      </c>
      <c r="E35" t="s">
        <v>327</v>
      </c>
      <c r="F35" s="45">
        <v>1000</v>
      </c>
      <c r="G35" s="40">
        <f t="shared" si="0"/>
        <v>6.15</v>
      </c>
      <c r="H35" s="38">
        <v>6150</v>
      </c>
      <c r="I35" s="19">
        <f t="shared" si="1"/>
        <v>6.15</v>
      </c>
    </row>
    <row r="36" spans="3:9" x14ac:dyDescent="0.25">
      <c r="C36" t="s">
        <v>122</v>
      </c>
      <c r="D36" t="s">
        <v>396</v>
      </c>
      <c r="E36" t="s">
        <v>327</v>
      </c>
      <c r="F36" s="45">
        <v>900</v>
      </c>
      <c r="G36" s="40">
        <f t="shared" si="0"/>
        <v>8</v>
      </c>
      <c r="H36" s="38">
        <v>7200</v>
      </c>
      <c r="I36" s="19">
        <f t="shared" si="1"/>
        <v>8</v>
      </c>
    </row>
    <row r="37" spans="3:9" x14ac:dyDescent="0.25">
      <c r="C37" t="s">
        <v>124</v>
      </c>
      <c r="D37" t="s">
        <v>397</v>
      </c>
      <c r="E37" t="s">
        <v>327</v>
      </c>
      <c r="F37" s="45">
        <v>1150</v>
      </c>
      <c r="G37" s="40">
        <f t="shared" si="0"/>
        <v>7.4</v>
      </c>
      <c r="H37" s="38">
        <v>8510</v>
      </c>
      <c r="I37" s="19">
        <f t="shared" si="1"/>
        <v>7.4</v>
      </c>
    </row>
    <row r="38" spans="3:9" x14ac:dyDescent="0.25">
      <c r="C38" t="s">
        <v>351</v>
      </c>
      <c r="D38" t="s">
        <v>398</v>
      </c>
      <c r="E38" t="s">
        <v>327</v>
      </c>
      <c r="F38" s="45">
        <v>380</v>
      </c>
      <c r="G38" s="40">
        <f t="shared" si="0"/>
        <v>17.2</v>
      </c>
      <c r="H38" s="38">
        <v>6536</v>
      </c>
      <c r="I38" s="19">
        <f t="shared" si="1"/>
        <v>17.2</v>
      </c>
    </row>
    <row r="39" spans="3:9" x14ac:dyDescent="0.25">
      <c r="C39" t="s">
        <v>352</v>
      </c>
      <c r="D39" t="s">
        <v>399</v>
      </c>
      <c r="E39" t="s">
        <v>304</v>
      </c>
      <c r="F39" s="45">
        <v>300</v>
      </c>
      <c r="G39" s="40">
        <f t="shared" si="0"/>
        <v>18.399999999999999</v>
      </c>
      <c r="H39" s="38">
        <v>5520</v>
      </c>
      <c r="I39" s="19">
        <f t="shared" si="1"/>
        <v>18.399999999999999</v>
      </c>
    </row>
    <row r="40" spans="3:9" x14ac:dyDescent="0.25">
      <c r="C40" t="s">
        <v>353</v>
      </c>
      <c r="D40" t="s">
        <v>400</v>
      </c>
      <c r="E40" t="s">
        <v>305</v>
      </c>
      <c r="F40" s="45">
        <v>1</v>
      </c>
      <c r="G40" s="40">
        <f t="shared" si="0"/>
        <v>3070</v>
      </c>
      <c r="H40" s="38">
        <v>3070</v>
      </c>
      <c r="I40" s="19">
        <f t="shared" si="1"/>
        <v>3070</v>
      </c>
    </row>
    <row r="41" spans="3:9" x14ac:dyDescent="0.25">
      <c r="C41" t="s">
        <v>354</v>
      </c>
      <c r="D41" t="s">
        <v>401</v>
      </c>
      <c r="E41" t="s">
        <v>405</v>
      </c>
      <c r="F41" s="45">
        <v>20</v>
      </c>
      <c r="G41" s="40">
        <f t="shared" si="0"/>
        <v>154</v>
      </c>
      <c r="H41" s="38">
        <v>3080</v>
      </c>
      <c r="I41" s="19">
        <f t="shared" si="1"/>
        <v>154</v>
      </c>
    </row>
    <row r="42" spans="3:9" x14ac:dyDescent="0.25">
      <c r="C42" t="s">
        <v>355</v>
      </c>
      <c r="D42" t="s">
        <v>402</v>
      </c>
      <c r="E42" t="s">
        <v>304</v>
      </c>
      <c r="F42" s="45">
        <v>170</v>
      </c>
      <c r="G42" s="40">
        <f t="shared" si="0"/>
        <v>42</v>
      </c>
      <c r="H42" s="38">
        <v>7140</v>
      </c>
      <c r="I42" s="19">
        <f t="shared" si="1"/>
        <v>42</v>
      </c>
    </row>
    <row r="43" spans="3:9" x14ac:dyDescent="0.25">
      <c r="C43" t="s">
        <v>126</v>
      </c>
      <c r="D43" t="s">
        <v>403</v>
      </c>
      <c r="E43" t="s">
        <v>304</v>
      </c>
      <c r="F43" s="45">
        <v>154</v>
      </c>
      <c r="G43" s="40">
        <f t="shared" si="0"/>
        <v>95</v>
      </c>
      <c r="H43" s="38">
        <v>14630</v>
      </c>
      <c r="I43" s="19">
        <f t="shared" si="1"/>
        <v>95</v>
      </c>
    </row>
    <row r="44" spans="3:9" x14ac:dyDescent="0.25">
      <c r="C44" t="s">
        <v>128</v>
      </c>
      <c r="D44" t="s">
        <v>404</v>
      </c>
      <c r="E44" t="s">
        <v>304</v>
      </c>
      <c r="F44" s="45">
        <v>382</v>
      </c>
      <c r="G44" s="40">
        <f t="shared" si="0"/>
        <v>150</v>
      </c>
      <c r="H44" s="38">
        <v>57300</v>
      </c>
      <c r="I44" s="19">
        <f t="shared" si="1"/>
        <v>150</v>
      </c>
    </row>
    <row r="45" spans="3:9" x14ac:dyDescent="0.25">
      <c r="C45" t="s">
        <v>130</v>
      </c>
      <c r="D45" t="s">
        <v>406</v>
      </c>
      <c r="E45" t="s">
        <v>304</v>
      </c>
      <c r="F45" s="45">
        <v>1587</v>
      </c>
      <c r="G45" s="40">
        <f t="shared" si="0"/>
        <v>24.5</v>
      </c>
      <c r="H45" s="38">
        <v>38881.5</v>
      </c>
      <c r="I45" s="19">
        <f t="shared" si="1"/>
        <v>24.5</v>
      </c>
    </row>
    <row r="46" spans="3:9" x14ac:dyDescent="0.25">
      <c r="C46" t="s">
        <v>132</v>
      </c>
      <c r="D46" t="s">
        <v>407</v>
      </c>
      <c r="E46" t="s">
        <v>305</v>
      </c>
      <c r="F46" s="45">
        <v>8</v>
      </c>
      <c r="G46" s="40">
        <f t="shared" si="0"/>
        <v>1685</v>
      </c>
      <c r="H46" s="38">
        <v>13480</v>
      </c>
      <c r="I46" s="19">
        <f t="shared" si="1"/>
        <v>1685</v>
      </c>
    </row>
    <row r="47" spans="3:9" x14ac:dyDescent="0.25">
      <c r="C47" t="s">
        <v>136</v>
      </c>
      <c r="D47" t="s">
        <v>408</v>
      </c>
      <c r="E47" t="s">
        <v>305</v>
      </c>
      <c r="F47" s="45">
        <v>1</v>
      </c>
      <c r="G47" s="40">
        <f t="shared" si="0"/>
        <v>8600</v>
      </c>
      <c r="H47" s="38">
        <v>8600</v>
      </c>
      <c r="I47" s="19">
        <f t="shared" si="1"/>
        <v>8600</v>
      </c>
    </row>
    <row r="48" spans="3:9" x14ac:dyDescent="0.25">
      <c r="C48" t="s">
        <v>138</v>
      </c>
      <c r="D48" t="s">
        <v>409</v>
      </c>
      <c r="E48" t="s">
        <v>305</v>
      </c>
      <c r="F48" s="45">
        <v>4</v>
      </c>
      <c r="G48" s="40">
        <f t="shared" si="0"/>
        <v>7525</v>
      </c>
      <c r="H48" s="38">
        <v>30100</v>
      </c>
      <c r="I48" s="19">
        <f t="shared" si="1"/>
        <v>7525</v>
      </c>
    </row>
    <row r="49" spans="3:9" x14ac:dyDescent="0.25">
      <c r="C49" t="s">
        <v>142</v>
      </c>
      <c r="D49" t="s">
        <v>410</v>
      </c>
      <c r="E49" t="s">
        <v>306</v>
      </c>
      <c r="F49" s="45">
        <v>2</v>
      </c>
      <c r="G49" s="40">
        <f t="shared" si="0"/>
        <v>468</v>
      </c>
      <c r="H49" s="38">
        <v>936</v>
      </c>
      <c r="I49" s="19">
        <f t="shared" si="1"/>
        <v>468</v>
      </c>
    </row>
    <row r="50" spans="3:9" x14ac:dyDescent="0.25">
      <c r="C50" t="s">
        <v>356</v>
      </c>
      <c r="D50" t="s">
        <v>411</v>
      </c>
      <c r="E50" t="s">
        <v>306</v>
      </c>
      <c r="F50" s="45">
        <v>6</v>
      </c>
      <c r="G50" s="40">
        <f t="shared" si="0"/>
        <v>530</v>
      </c>
      <c r="H50" s="38">
        <v>3180</v>
      </c>
      <c r="I50" s="19">
        <f t="shared" si="1"/>
        <v>530</v>
      </c>
    </row>
    <row r="51" spans="3:9" x14ac:dyDescent="0.25">
      <c r="C51" t="s">
        <v>357</v>
      </c>
      <c r="D51" t="s">
        <v>412</v>
      </c>
      <c r="E51" t="s">
        <v>304</v>
      </c>
      <c r="F51" s="45">
        <v>70</v>
      </c>
      <c r="G51" s="40">
        <f t="shared" si="0"/>
        <v>245</v>
      </c>
      <c r="H51" s="38">
        <v>17150</v>
      </c>
      <c r="I51" s="19">
        <f t="shared" si="1"/>
        <v>245</v>
      </c>
    </row>
    <row r="52" spans="3:9" x14ac:dyDescent="0.25">
      <c r="C52" t="s">
        <v>358</v>
      </c>
      <c r="D52" t="s">
        <v>413</v>
      </c>
      <c r="E52" t="s">
        <v>305</v>
      </c>
      <c r="F52" s="45">
        <v>5</v>
      </c>
      <c r="G52" s="40">
        <f t="shared" si="0"/>
        <v>810</v>
      </c>
      <c r="H52" s="38">
        <v>4050</v>
      </c>
      <c r="I52" s="19">
        <f t="shared" si="1"/>
        <v>810</v>
      </c>
    </row>
    <row r="53" spans="3:9" x14ac:dyDescent="0.25">
      <c r="C53" t="s">
        <v>359</v>
      </c>
      <c r="D53" t="s">
        <v>414</v>
      </c>
      <c r="E53" t="s">
        <v>305</v>
      </c>
      <c r="F53" s="45">
        <v>36</v>
      </c>
      <c r="G53" s="40">
        <f t="shared" si="0"/>
        <v>395</v>
      </c>
      <c r="H53" s="38">
        <v>14220</v>
      </c>
      <c r="I53" s="19">
        <f t="shared" si="1"/>
        <v>395</v>
      </c>
    </row>
    <row r="54" spans="3:9" x14ac:dyDescent="0.25">
      <c r="C54" t="s">
        <v>144</v>
      </c>
      <c r="D54" t="s">
        <v>415</v>
      </c>
      <c r="E54" t="s">
        <v>329</v>
      </c>
      <c r="F54" s="45">
        <v>12</v>
      </c>
      <c r="G54" s="40">
        <f t="shared" si="0"/>
        <v>5620</v>
      </c>
      <c r="H54" s="38">
        <v>67440</v>
      </c>
      <c r="I54" s="19">
        <f t="shared" si="1"/>
        <v>5620</v>
      </c>
    </row>
    <row r="55" spans="3:9" x14ac:dyDescent="0.25">
      <c r="C55" t="s">
        <v>12</v>
      </c>
      <c r="D55" t="s">
        <v>416</v>
      </c>
      <c r="E55" t="s">
        <v>302</v>
      </c>
      <c r="F55" s="45">
        <v>2150</v>
      </c>
      <c r="G55" s="40">
        <f t="shared" si="0"/>
        <v>7.5</v>
      </c>
      <c r="H55" s="38">
        <v>16125</v>
      </c>
      <c r="I55" s="19">
        <f t="shared" si="1"/>
        <v>7.5</v>
      </c>
    </row>
    <row r="56" spans="3:9" x14ac:dyDescent="0.25">
      <c r="C56" t="s">
        <v>360</v>
      </c>
      <c r="D56" t="s">
        <v>417</v>
      </c>
      <c r="E56" t="s">
        <v>306</v>
      </c>
      <c r="F56" s="45">
        <v>2420</v>
      </c>
      <c r="G56" s="40">
        <f t="shared" si="0"/>
        <v>10.5</v>
      </c>
      <c r="H56" s="38">
        <v>25410</v>
      </c>
      <c r="I56" s="19">
        <f t="shared" si="1"/>
        <v>10.5</v>
      </c>
    </row>
    <row r="57" spans="3:9" x14ac:dyDescent="0.25">
      <c r="C57" t="s">
        <v>361</v>
      </c>
      <c r="D57" t="s">
        <v>418</v>
      </c>
      <c r="E57" t="s">
        <v>305</v>
      </c>
      <c r="F57" s="45">
        <v>1</v>
      </c>
      <c r="G57" s="40">
        <f t="shared" si="0"/>
        <v>13850</v>
      </c>
      <c r="H57" s="38">
        <v>13850</v>
      </c>
      <c r="I57" s="19">
        <f t="shared" si="1"/>
        <v>13850</v>
      </c>
    </row>
    <row r="58" spans="3:9" x14ac:dyDescent="0.25">
      <c r="C58" t="s">
        <v>362</v>
      </c>
      <c r="D58" t="s">
        <v>419</v>
      </c>
      <c r="E58" t="s">
        <v>305</v>
      </c>
      <c r="F58" s="45">
        <v>1</v>
      </c>
      <c r="G58" s="40">
        <f t="shared" si="0"/>
        <v>1250</v>
      </c>
      <c r="H58" s="38">
        <v>1250</v>
      </c>
      <c r="I58" s="19">
        <f t="shared" si="1"/>
        <v>1250</v>
      </c>
    </row>
    <row r="59" spans="3:9" x14ac:dyDescent="0.25">
      <c r="C59" t="s">
        <v>54</v>
      </c>
      <c r="D59" t="s">
        <v>420</v>
      </c>
      <c r="E59" t="s">
        <v>304</v>
      </c>
      <c r="F59" s="45">
        <v>1600</v>
      </c>
      <c r="G59" s="40">
        <f t="shared" si="0"/>
        <v>5.4</v>
      </c>
      <c r="H59" s="38">
        <v>8640</v>
      </c>
      <c r="I59" s="19">
        <f t="shared" si="1"/>
        <v>5.4</v>
      </c>
    </row>
    <row r="60" spans="3:9" x14ac:dyDescent="0.25">
      <c r="C60" t="s">
        <v>55</v>
      </c>
      <c r="D60" t="s">
        <v>421</v>
      </c>
      <c r="E60" t="s">
        <v>304</v>
      </c>
      <c r="F60" s="45">
        <v>1300</v>
      </c>
      <c r="G60" s="40">
        <f t="shared" si="0"/>
        <v>2.7</v>
      </c>
      <c r="H60" s="38">
        <v>3510</v>
      </c>
      <c r="I60" s="19">
        <f t="shared" si="1"/>
        <v>2.7</v>
      </c>
    </row>
    <row r="61" spans="3:9" x14ac:dyDescent="0.25">
      <c r="C61" t="s">
        <v>56</v>
      </c>
      <c r="D61" t="s">
        <v>422</v>
      </c>
      <c r="E61" t="s">
        <v>304</v>
      </c>
      <c r="F61" s="45">
        <v>700</v>
      </c>
      <c r="G61" s="40">
        <f t="shared" si="0"/>
        <v>3.45</v>
      </c>
      <c r="H61" s="38">
        <v>2415</v>
      </c>
      <c r="I61" s="19">
        <f t="shared" si="1"/>
        <v>3.45</v>
      </c>
    </row>
    <row r="62" spans="3:9" x14ac:dyDescent="0.25">
      <c r="C62" t="s">
        <v>57</v>
      </c>
      <c r="D62" t="s">
        <v>423</v>
      </c>
      <c r="E62" t="s">
        <v>304</v>
      </c>
      <c r="F62" s="45">
        <v>2500</v>
      </c>
      <c r="G62" s="40">
        <f t="shared" si="0"/>
        <v>2.1</v>
      </c>
      <c r="H62" s="38">
        <v>5250</v>
      </c>
      <c r="I62" s="19">
        <f t="shared" si="1"/>
        <v>2.1</v>
      </c>
    </row>
    <row r="63" spans="3:9" x14ac:dyDescent="0.25">
      <c r="C63" t="s">
        <v>160</v>
      </c>
      <c r="D63" t="s">
        <v>424</v>
      </c>
      <c r="E63" t="s">
        <v>304</v>
      </c>
      <c r="F63" s="45">
        <v>1600</v>
      </c>
      <c r="G63" s="40">
        <f t="shared" si="0"/>
        <v>2</v>
      </c>
      <c r="H63" s="38">
        <v>3200</v>
      </c>
      <c r="I63" s="19">
        <f t="shared" si="1"/>
        <v>2</v>
      </c>
    </row>
    <row r="64" spans="3:9" x14ac:dyDescent="0.25">
      <c r="C64" t="s">
        <v>162</v>
      </c>
      <c r="D64" t="s">
        <v>425</v>
      </c>
      <c r="E64" t="s">
        <v>304</v>
      </c>
      <c r="F64" s="45">
        <v>500</v>
      </c>
      <c r="G64" s="40">
        <f t="shared" si="0"/>
        <v>1.85</v>
      </c>
      <c r="H64" s="38">
        <v>925</v>
      </c>
      <c r="I64" s="19">
        <f t="shared" si="1"/>
        <v>1.85</v>
      </c>
    </row>
    <row r="65" spans="3:9" x14ac:dyDescent="0.25">
      <c r="C65" t="s">
        <v>363</v>
      </c>
      <c r="D65" t="s">
        <v>426</v>
      </c>
      <c r="E65" t="s">
        <v>304</v>
      </c>
      <c r="F65" s="45">
        <v>1600</v>
      </c>
      <c r="G65" s="40">
        <f t="shared" si="0"/>
        <v>1.85</v>
      </c>
      <c r="H65" s="38">
        <v>2960</v>
      </c>
      <c r="I65" s="19">
        <f t="shared" si="1"/>
        <v>1.85</v>
      </c>
    </row>
    <row r="66" spans="3:9" x14ac:dyDescent="0.25">
      <c r="C66" t="s">
        <v>364</v>
      </c>
      <c r="D66" t="s">
        <v>427</v>
      </c>
      <c r="E66" t="s">
        <v>304</v>
      </c>
      <c r="F66" s="45">
        <v>60</v>
      </c>
      <c r="G66" s="40">
        <f t="shared" si="0"/>
        <v>2.5</v>
      </c>
      <c r="H66" s="38">
        <v>150</v>
      </c>
      <c r="I66" s="19">
        <f t="shared" si="1"/>
        <v>2.5</v>
      </c>
    </row>
    <row r="67" spans="3:9" x14ac:dyDescent="0.25">
      <c r="C67" t="s">
        <v>365</v>
      </c>
      <c r="D67" t="s">
        <v>428</v>
      </c>
      <c r="E67" t="s">
        <v>304</v>
      </c>
      <c r="F67" s="45">
        <v>60</v>
      </c>
      <c r="G67" s="40">
        <f t="shared" si="0"/>
        <v>2</v>
      </c>
      <c r="H67" s="38">
        <v>120</v>
      </c>
      <c r="I67" s="19">
        <f t="shared" si="1"/>
        <v>2</v>
      </c>
    </row>
    <row r="68" spans="3:9" x14ac:dyDescent="0.25">
      <c r="C68" t="s">
        <v>58</v>
      </c>
      <c r="D68" t="s">
        <v>429</v>
      </c>
      <c r="E68" t="s">
        <v>304</v>
      </c>
      <c r="F68" s="45">
        <v>190</v>
      </c>
      <c r="G68" s="40">
        <f t="shared" si="0"/>
        <v>78</v>
      </c>
      <c r="H68" s="38">
        <v>14820</v>
      </c>
      <c r="I68" s="19">
        <f t="shared" si="1"/>
        <v>78</v>
      </c>
    </row>
    <row r="69" spans="3:9" x14ac:dyDescent="0.25">
      <c r="C69" t="s">
        <v>165</v>
      </c>
      <c r="D69" t="s">
        <v>430</v>
      </c>
      <c r="E69" t="s">
        <v>304</v>
      </c>
      <c r="F69" s="45">
        <v>60</v>
      </c>
      <c r="G69" s="40">
        <f t="shared" si="0"/>
        <v>66</v>
      </c>
      <c r="H69" s="38">
        <v>3960</v>
      </c>
      <c r="I69" s="19">
        <f t="shared" si="1"/>
        <v>66</v>
      </c>
    </row>
    <row r="70" spans="3:9" x14ac:dyDescent="0.25">
      <c r="C70" t="s">
        <v>60</v>
      </c>
      <c r="D70" t="s">
        <v>431</v>
      </c>
      <c r="E70" t="s">
        <v>305</v>
      </c>
      <c r="F70" s="45">
        <v>1</v>
      </c>
      <c r="G70" s="40">
        <f t="shared" ref="G70:G74" si="2">H70/F70</f>
        <v>6850</v>
      </c>
      <c r="H70" s="38">
        <v>6850</v>
      </c>
      <c r="I70" s="19">
        <f t="shared" ref="I70:I73" si="3">(AVERAGE(H70)/F70)</f>
        <v>6850</v>
      </c>
    </row>
    <row r="71" spans="3:9" x14ac:dyDescent="0.25">
      <c r="C71" t="s">
        <v>366</v>
      </c>
      <c r="D71" t="s">
        <v>432</v>
      </c>
      <c r="E71" t="s">
        <v>305</v>
      </c>
      <c r="F71" s="45">
        <v>24</v>
      </c>
      <c r="G71" s="40">
        <f t="shared" si="2"/>
        <v>864.58333333333337</v>
      </c>
      <c r="H71" s="38">
        <v>20750</v>
      </c>
      <c r="I71" s="19">
        <f t="shared" si="3"/>
        <v>864.58333333333337</v>
      </c>
    </row>
    <row r="72" spans="3:9" x14ac:dyDescent="0.25">
      <c r="C72" t="s">
        <v>367</v>
      </c>
      <c r="D72" t="s">
        <v>433</v>
      </c>
      <c r="E72" t="s">
        <v>305</v>
      </c>
      <c r="F72" s="45">
        <v>2</v>
      </c>
      <c r="G72" s="40">
        <f t="shared" si="2"/>
        <v>6215</v>
      </c>
      <c r="H72" s="38">
        <v>12430</v>
      </c>
      <c r="I72" s="19">
        <f t="shared" si="3"/>
        <v>6215</v>
      </c>
    </row>
    <row r="73" spans="3:9" x14ac:dyDescent="0.25">
      <c r="C73" t="s">
        <v>368</v>
      </c>
      <c r="D73" t="s">
        <v>434</v>
      </c>
      <c r="E73" t="s">
        <v>305</v>
      </c>
      <c r="F73" s="45">
        <v>1</v>
      </c>
      <c r="G73" s="40">
        <f t="shared" si="2"/>
        <v>6540</v>
      </c>
      <c r="H73" s="38">
        <v>6540</v>
      </c>
      <c r="I73" s="19">
        <f t="shared" si="3"/>
        <v>6540</v>
      </c>
    </row>
    <row r="74" spans="3:9" x14ac:dyDescent="0.25">
      <c r="C74" s="31" t="s">
        <v>369</v>
      </c>
      <c r="D74" s="31" t="s">
        <v>435</v>
      </c>
      <c r="E74" s="31" t="s">
        <v>327</v>
      </c>
      <c r="F74" s="56">
        <v>42456</v>
      </c>
      <c r="G74" s="57">
        <f t="shared" si="2"/>
        <v>2</v>
      </c>
      <c r="H74" s="39">
        <v>84912</v>
      </c>
      <c r="I74" s="35">
        <f>(AVERAGE(H74)/F74)</f>
        <v>2</v>
      </c>
    </row>
    <row r="75" spans="3:9" x14ac:dyDescent="0.25">
      <c r="F75" s="5" t="s">
        <v>668</v>
      </c>
      <c r="G75" s="42"/>
      <c r="H75" s="43">
        <f>SUM(H5:H74)</f>
        <v>1452665.5</v>
      </c>
    </row>
  </sheetData>
  <mergeCells count="1"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TAD 51-555-0713-04</vt:lpstr>
      <vt:lpstr>TAD 44-555-0112-17</vt:lpstr>
      <vt:lpstr>Portland, TN</vt:lpstr>
      <vt:lpstr>TAD 25-555-0128-18</vt:lpstr>
      <vt:lpstr>Crossville, TN</vt:lpstr>
      <vt:lpstr>Dayton Taxiway Bid Tab</vt:lpstr>
      <vt:lpstr>TAD 52-555-0155-18</vt:lpstr>
      <vt:lpstr>TAD 33-555-0729-18</vt:lpstr>
      <vt:lpstr>TAD 56-555-0136-17</vt:lpstr>
      <vt:lpstr>TAD 83-555-0101-17</vt:lpstr>
      <vt:lpstr>Smyrna Crack Repair</vt:lpstr>
      <vt:lpstr>TAD 66-555-0771-17</vt:lpstr>
      <vt:lpstr>TAD 66-555-0772-17</vt:lpstr>
      <vt:lpstr>TAD 40-555-0139-17</vt:lpstr>
      <vt:lpstr>TAD 39-555-0143-19</vt:lpstr>
      <vt:lpstr>TAD 36-555-0159-18</vt:lpstr>
      <vt:lpstr>Tri-Cities Airport</vt:lpstr>
      <vt:lpstr>TAD 43-555-0734-18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Brooks</dc:creator>
  <cp:lastModifiedBy>JP Saalwaechter</cp:lastModifiedBy>
  <dcterms:created xsi:type="dcterms:W3CDTF">2018-10-15T19:36:27Z</dcterms:created>
  <dcterms:modified xsi:type="dcterms:W3CDTF">2018-12-12T17:53:43Z</dcterms:modified>
</cp:coreProperties>
</file>