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a20466\Desktop\"/>
    </mc:Choice>
  </mc:AlternateContent>
  <xr:revisionPtr revIDLastSave="0" documentId="8_{1E17E976-7ECB-48E2-9534-EA4EFF688B25}" xr6:coauthVersionLast="47" xr6:coauthVersionMax="47" xr10:uidLastSave="{00000000-0000-0000-0000-000000000000}"/>
  <bookViews>
    <workbookView xWindow="-120" yWindow="-120" windowWidth="29040" windowHeight="15720" firstSheet="1" activeTab="3" xr2:uid="{5E5695D9-CB5E-8C41-AFDE-08AEE1F31F15}"/>
  </bookViews>
  <sheets>
    <sheet name="1. Instructions" sheetId="1" r:id="rId1"/>
    <sheet name="2. Guidelines and Resources" sheetId="6" r:id="rId2"/>
    <sheet name="3. Authorizer Fee Revenues" sheetId="2" r:id="rId3"/>
    <sheet name="4. Authorizer Fee Expenses" sheetId="3" r:id="rId4"/>
    <sheet name="5. SAMPLE Fee Revenue" sheetId="5" r:id="rId5"/>
    <sheet name="6. SAMPLE Fee Expense Page" sheetId="8"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D8" i="3"/>
  <c r="D59" i="2"/>
  <c r="E59" i="2"/>
  <c r="D58" i="2"/>
  <c r="E58" i="2"/>
  <c r="D57" i="2"/>
  <c r="E57" i="2"/>
  <c r="D56" i="2"/>
  <c r="E56" i="2"/>
  <c r="D55" i="2"/>
  <c r="E55" i="2"/>
  <c r="D54" i="2"/>
  <c r="E54" i="2"/>
  <c r="D53" i="2"/>
  <c r="E53" i="2"/>
  <c r="D52" i="2"/>
  <c r="E52" i="2"/>
  <c r="D51" i="2"/>
  <c r="E51" i="2"/>
  <c r="D50" i="2"/>
  <c r="E50" i="2"/>
  <c r="D49" i="2"/>
  <c r="E49" i="2"/>
  <c r="D48" i="2"/>
  <c r="E48" i="2"/>
  <c r="D47" i="2"/>
  <c r="E47" i="2"/>
  <c r="D46" i="2"/>
  <c r="E46" i="2"/>
  <c r="D45" i="2"/>
  <c r="E45" i="2"/>
  <c r="D44" i="2"/>
  <c r="E44" i="2"/>
  <c r="D43" i="2"/>
  <c r="E43" i="2"/>
  <c r="D42" i="2"/>
  <c r="E42" i="2"/>
  <c r="D41" i="2"/>
  <c r="E41" i="2"/>
  <c r="D40" i="2"/>
  <c r="E40" i="2"/>
  <c r="D39" i="2"/>
  <c r="E39" i="2"/>
  <c r="D38" i="2"/>
  <c r="E38" i="2"/>
  <c r="D37" i="2"/>
  <c r="E37" i="2"/>
  <c r="D36" i="2"/>
  <c r="E36" i="2"/>
  <c r="D35" i="2"/>
  <c r="E35" i="2"/>
  <c r="D34" i="2"/>
  <c r="E34" i="2"/>
  <c r="D33" i="2"/>
  <c r="E33" i="2"/>
  <c r="D32" i="2"/>
  <c r="E32" i="2"/>
  <c r="D31" i="2"/>
  <c r="E31" i="2"/>
  <c r="D30" i="2"/>
  <c r="E30" i="2"/>
  <c r="D29" i="2"/>
  <c r="E29" i="2"/>
  <c r="D28" i="2"/>
  <c r="E28" i="2"/>
  <c r="D27" i="2"/>
  <c r="E27" i="2"/>
  <c r="D26" i="2"/>
  <c r="E26" i="2"/>
  <c r="D25" i="2"/>
  <c r="E25" i="2"/>
  <c r="D24" i="2"/>
  <c r="E24" i="2"/>
  <c r="D23" i="2"/>
  <c r="E23" i="2"/>
  <c r="D22" i="2"/>
  <c r="E22" i="2"/>
  <c r="D21" i="2"/>
  <c r="E21" i="2"/>
  <c r="D20" i="2"/>
  <c r="E20" i="2"/>
  <c r="D19" i="2"/>
  <c r="E19" i="2"/>
  <c r="D18" i="2"/>
  <c r="E18" i="2"/>
  <c r="D17" i="2"/>
  <c r="E17" i="2"/>
  <c r="D11" i="2"/>
  <c r="E11" i="2"/>
  <c r="D10" i="2"/>
  <c r="E10" i="2"/>
  <c r="D9" i="2"/>
  <c r="E9" i="2"/>
  <c r="D8" i="2"/>
  <c r="E8" i="2"/>
  <c r="D7" i="2"/>
  <c r="E7" i="2"/>
  <c r="D6" i="2"/>
  <c r="E6" i="2"/>
  <c r="D5" i="2"/>
  <c r="E5" i="2"/>
  <c r="D9" i="8"/>
  <c r="E13" i="8"/>
  <c r="D13" i="2"/>
  <c r="E13" i="2"/>
  <c r="D15" i="2"/>
  <c r="E15" i="2"/>
  <c r="D16" i="2"/>
  <c r="E16" i="2"/>
  <c r="E13" i="5"/>
  <c r="F13" i="5"/>
  <c r="E12" i="5"/>
  <c r="F12" i="5"/>
  <c r="E11" i="5"/>
  <c r="F11" i="5"/>
  <c r="E10" i="5"/>
  <c r="F10" i="5"/>
  <c r="F14" i="5"/>
  <c r="D13" i="8"/>
  <c r="F13" i="8"/>
  <c r="D14" i="2"/>
  <c r="E14" i="2"/>
  <c r="D12" i="2"/>
  <c r="E12" i="2"/>
  <c r="E60" i="2"/>
  <c r="D51" i="3"/>
  <c r="D47" i="3"/>
  <c r="E51" i="3"/>
  <c r="F51" i="3"/>
</calcChain>
</file>

<file path=xl/sharedStrings.xml><?xml version="1.0" encoding="utf-8"?>
<sst xmlns="http://schemas.openxmlformats.org/spreadsheetml/2006/main" count="161" uniqueCount="128">
  <si>
    <t>Authorizer Fee Worksheet Instructions</t>
  </si>
  <si>
    <t>How To Use This Worksheet</t>
  </si>
  <si>
    <r>
      <t xml:space="preserve">1. Instructions: </t>
    </r>
    <r>
      <rPr>
        <sz val="12"/>
        <color theme="1"/>
        <rFont val="Open Sans"/>
        <family val="2"/>
      </rPr>
      <t>Authorizers must complete this template to report their use of charter school authorizer fees for the previous school year (July 1 - June 30, the "report year"). Submit the completed report throught the Authorizer Reporting Upload Form using the link below by December 1 each year. The Tennessee State Board of Education (State Board) will post each report on its website and authorizers should do the same, in accordance with the Quality Charter Authorizing Standards.</t>
    </r>
  </si>
  <si>
    <t>Authorizer Reporting Upload Form Link</t>
  </si>
  <si>
    <r>
      <t xml:space="preserve">2. Guidance and Resources: </t>
    </r>
    <r>
      <rPr>
        <sz val="12"/>
        <color theme="1"/>
        <rFont val="Open Sans"/>
        <family val="2"/>
      </rPr>
      <t xml:space="preserve">This tab explains the statutory basis of the authorizer fee and provides a hyperlink to the  State Board Rule that frames allowable costs related to the authorizer fee. </t>
    </r>
  </si>
  <si>
    <r>
      <rPr>
        <b/>
        <sz val="12"/>
        <color rgb="FF000000"/>
        <rFont val="Open Sans"/>
      </rPr>
      <t xml:space="preserve">5. Sample Revenue Page </t>
    </r>
    <r>
      <rPr>
        <sz val="12"/>
        <color rgb="FF000000"/>
        <rFont val="Open Sans"/>
      </rPr>
      <t xml:space="preserve">- This is an example of a completed revenue page (Tab 4).  </t>
    </r>
  </si>
  <si>
    <r>
      <rPr>
        <b/>
        <sz val="12"/>
        <color rgb="FF000000"/>
        <rFont val="Open Sans"/>
      </rPr>
      <t xml:space="preserve">6. Sample Expense Page - </t>
    </r>
    <r>
      <rPr>
        <sz val="12"/>
        <color rgb="FF000000"/>
        <rFont val="Open Sans"/>
      </rPr>
      <t>This is an example of a completed expense page (Tab 5).</t>
    </r>
  </si>
  <si>
    <t>Guidance &amp; Resources</t>
  </si>
  <si>
    <r>
      <t xml:space="preserve">
</t>
    </r>
    <r>
      <rPr>
        <b/>
        <sz val="16"/>
        <color theme="1"/>
        <rFont val="Open Sans"/>
        <family val="2"/>
      </rPr>
      <t>Allowable Costs</t>
    </r>
    <r>
      <rPr>
        <b/>
        <sz val="12"/>
        <color theme="1"/>
        <rFont val="Open Sans"/>
        <family val="2"/>
      </rPr>
      <t xml:space="preserve">
</t>
    </r>
    <r>
      <rPr>
        <sz val="12"/>
        <color theme="1"/>
        <rFont val="Open Sans"/>
        <family val="2"/>
      </rPr>
      <t>Authorizers must use the annual authorizer fee exclusively for fulfilling authorizing obligations as outlined in State Board Rule 0520-14-01-.05. This rule can be found on the Tennessee Secretary of State Official Compilation of Rules and Regulations webpage by following the link below.
If the State Board determines funds were used by the authorizer for activities other than the authorizing obligations outlined in State Board Rule 0520-14-01-.05, the State Board shall inform the Tennessee Department of Education (Department) and the Department shall withhold an amount equal to the misallocated funds in the following school year from the LEA and shall distribute the misallocated funds directly to the LEA’s charter schools.</t>
    </r>
  </si>
  <si>
    <t>Tennessee Secretary of State Official Compilation of Rules and Regulations</t>
  </si>
  <si>
    <t>Authorizer Reporting Requirements</t>
  </si>
  <si>
    <t>Authorizer Name:</t>
  </si>
  <si>
    <t>School Year:</t>
  </si>
  <si>
    <t>Authorizer Fee Revenues</t>
  </si>
  <si>
    <t>Name of School</t>
  </si>
  <si>
    <t>Total Amount of Per Student State &amp; Local Funding</t>
  </si>
  <si>
    <t>Fee Percent 
(e.g., .03)</t>
  </si>
  <si>
    <t>Formula Calculation</t>
  </si>
  <si>
    <t>Total Allowable Authorizer Fee</t>
  </si>
  <si>
    <t>Notes</t>
  </si>
  <si>
    <t xml:space="preserve">Total Authorizer Fee Revenue </t>
  </si>
  <si>
    <r>
      <t xml:space="preserve">Authorizer Fee Expenses
</t>
    </r>
    <r>
      <rPr>
        <b/>
        <sz val="12"/>
        <color theme="0"/>
        <rFont val="PermianSlabSerifTypeface"/>
        <family val="3"/>
      </rPr>
      <t>(scroll down for totals)</t>
    </r>
  </si>
  <si>
    <t>Account Number</t>
  </si>
  <si>
    <t>Line Item Number</t>
  </si>
  <si>
    <t>Amount of Expense</t>
  </si>
  <si>
    <t>Type of Allowable Expense</t>
  </si>
  <si>
    <t>Description of Expense</t>
  </si>
  <si>
    <t xml:space="preserve">For Personnel expense, provide % of time spent on authorizing and detailed description of activities </t>
  </si>
  <si>
    <t>Rationale / Notes</t>
  </si>
  <si>
    <t>Grand Total Expenditures                       July 1 - June 30:</t>
  </si>
  <si>
    <t>Total Fee Revenues Plus  Total Expenses</t>
  </si>
  <si>
    <t>Total Fee  Revenues</t>
  </si>
  <si>
    <t>Total Expenditures</t>
  </si>
  <si>
    <t>Amount of Fee Not Expended</t>
  </si>
  <si>
    <t>Sample Authorizer</t>
  </si>
  <si>
    <t>Statutory Percentage
(e.g., .03)</t>
  </si>
  <si>
    <t>NOTES</t>
  </si>
  <si>
    <t>ABC Charter School</t>
  </si>
  <si>
    <t>DEF Charter School</t>
  </si>
  <si>
    <t>GHI Charter School</t>
  </si>
  <si>
    <t>JKL Charter School</t>
  </si>
  <si>
    <t>Authorizer Fee Expenses</t>
  </si>
  <si>
    <t>Personnel</t>
  </si>
  <si>
    <t>Salary</t>
  </si>
  <si>
    <t>100% - Duties include but are not limited to:  invoicing schools for benefits, calculation of ADM, analysis of annual audits, federal programs compliance with Title I grant, communicating with governing board and school leadership.</t>
  </si>
  <si>
    <t>The authorizer added a coordinator position to fulfill authorizing responsibilities relating to the fiscal health of each charter school.</t>
  </si>
  <si>
    <t>Pro-rata portion of salary</t>
  </si>
  <si>
    <r>
      <rPr>
        <sz val="12"/>
        <color rgb="FF000000"/>
        <rFont val="Open Sans"/>
      </rPr>
      <t>25% - Position is on loan to Charter Office to assist 15 charter schools, ensuring appropriate services for special needs students and English language learners.  Responsibilities include but are not limited to:  provide oversight of Individual Education Programs (IEP</t>
    </r>
    <r>
      <rPr>
        <strike/>
        <sz val="12"/>
        <color rgb="FFFF0000"/>
        <rFont val="Open Sans"/>
      </rPr>
      <t>'</t>
    </r>
    <r>
      <rPr>
        <sz val="12"/>
        <color rgb="FF000000"/>
        <rFont val="Open Sans"/>
      </rPr>
      <t xml:space="preserve">s) within the EasyIEP system; attend IEP meetings at charter schools as necessary; monitor the implementation of services provided to students with disabilities, monitor screening, placement, service and annual assessment of English language learners; complete all required state and federal reporting; communicate with Charter office frequently                                                                                                                     </t>
    </r>
  </si>
  <si>
    <t>In order to fulfill responsibilities under the Individuals with Disabilities Act (IDEA), ESSA, and other federal and state laws to ensure all students are appropriately served, the authorizer added a part-time position from the special education department.  This person with expertise in special education and English language learners assist the charter office to make sure each school is following the law, serving special needs students well, and also allow the charter office to support the schools with appropriate expertise if they require assistance.</t>
  </si>
  <si>
    <t>Support Services</t>
  </si>
  <si>
    <t>Travel, lodging and registration fees</t>
  </si>
  <si>
    <t>N/A</t>
  </si>
  <si>
    <t>The Director of Charter Schools and the Coordinator of Charter Schools attended the NACSA Leadership Conference in St. Louis, Missouri in October in order to learn best authorizer practices, improve and align policies and procedures with best practices, and continue to build partnerships with authorizers nationwide.</t>
  </si>
  <si>
    <r>
      <rPr>
        <b/>
        <sz val="16"/>
        <color rgb="FF000000"/>
        <rFont val="Open Sans"/>
      </rPr>
      <t xml:space="preserve">Guidelines
</t>
    </r>
    <r>
      <rPr>
        <b/>
        <sz val="12"/>
        <color rgb="FF000000"/>
        <rFont val="Open Sans"/>
      </rPr>
      <t xml:space="preserve">
</t>
    </r>
    <r>
      <rPr>
        <sz val="12"/>
        <color rgb="FF000000"/>
        <rFont val="Open Sans"/>
      </rPr>
      <t xml:space="preserve">Guidelines related to the charter authorizer fee </t>
    </r>
    <r>
      <rPr>
        <sz val="12"/>
        <rFont val="Open Sans"/>
        <family val="2"/>
      </rPr>
      <t>are</t>
    </r>
    <r>
      <rPr>
        <sz val="12"/>
        <color rgb="FF000000"/>
        <rFont val="Open Sans"/>
      </rPr>
      <t xml:space="preserve"> located on the State Board's webpage linked below and outline the legal requirements of the authorizer fee.</t>
    </r>
  </si>
  <si>
    <t>TN Comptroller of the Treasury Chart of Accounts</t>
  </si>
  <si>
    <r>
      <rPr>
        <b/>
        <sz val="12"/>
        <color rgb="FF000000"/>
        <rFont val="Open Sans"/>
      </rPr>
      <t>4. Authorizer Fee Expenses:</t>
    </r>
    <r>
      <rPr>
        <sz val="12"/>
        <color rgb="FF000000"/>
        <rFont val="Open Sans"/>
      </rPr>
      <t xml:space="preserve"> This tab itemizes the expenses incurred by the authorizer in support of its charter schools during the report year. Enter the applicable account and line item numbers, amount, description and rationale for every expense incurred during the report year on behalf of charter schools. Account and line item numbers are provided by the Comptroller's Office and are available using the link below. Each expense should align with an Allowable Expense in Tab 3. Salaries should include benefits. If the authorizer employs or contracts with personnel whose work is not fully dedicated to charter schools, indicate the percentage of their time devoted to charter activities and provide a description of the activities. Please add additional lines as needed.</t>
    </r>
  </si>
  <si>
    <r>
      <rPr>
        <b/>
        <sz val="12"/>
        <color rgb="FF000000"/>
        <rFont val="Open Sans"/>
      </rPr>
      <t>3. Authorizer Fee Revenues:</t>
    </r>
    <r>
      <rPr>
        <sz val="12"/>
        <color rgb="FF000000"/>
        <rFont val="Open Sans"/>
      </rPr>
      <t xml:space="preserve"> This tab calculates the fee revenue collected by authorizers from each charter school during the report year.  Enter the name of each school for which you serve as authorizer, the total state and local funding that the school collected during the report year, and the applicable fee percentage determined by statute.  The worksheet will calculate the remainder of the columns to determine the fee revenue that should have been collected by the authorizer.  Please add additional lines as needed.  </t>
    </r>
  </si>
  <si>
    <t>Shelby County Schools</t>
  </si>
  <si>
    <t>24-25</t>
  </si>
  <si>
    <t>Arrow Academy of Excellence</t>
  </si>
  <si>
    <t>Aurora Collegiate Academy</t>
  </si>
  <si>
    <t>Beacon College Preparatory</t>
  </si>
  <si>
    <t>Believe Memphis Academy Charter School</t>
  </si>
  <si>
    <t>Circles Of Success Learning Academy</t>
  </si>
  <si>
    <t>City University School Girls Preparatory</t>
  </si>
  <si>
    <t>City University School of Independence</t>
  </si>
  <si>
    <t>City University School Of Liberal Arts</t>
  </si>
  <si>
    <t>Compass Community School, Berclair Campus</t>
  </si>
  <si>
    <t>Compass Community School, Binghampton Campus</t>
  </si>
  <si>
    <t>Compass Community School, Frayser Campus</t>
  </si>
  <si>
    <t>Compass Community School, Hickory Hill Campus</t>
  </si>
  <si>
    <t>Compass Community School, Midtown Campus</t>
  </si>
  <si>
    <t>Compass Community School, Orange Mound Campus</t>
  </si>
  <si>
    <t>Crosstown High School</t>
  </si>
  <si>
    <t>Freedom Prep Elementary - Millbranch</t>
  </si>
  <si>
    <t>Freedom Prep Elementary - Parkrose</t>
  </si>
  <si>
    <t>Freedom Prep Middle - Brownlee</t>
  </si>
  <si>
    <t>Freedom Preparatory Academy Flagship</t>
  </si>
  <si>
    <t>Granville T. Woods Academy of Innovation Charter School</t>
  </si>
  <si>
    <t>Journey Coleman K-8</t>
  </si>
  <si>
    <t>Journey East Academy</t>
  </si>
  <si>
    <t>KIPP Memphis Collegiate Elementary</t>
  </si>
  <si>
    <t>KIPP Memphis Collegiate High School</t>
  </si>
  <si>
    <t>KIPP Memphis Collegiate Middle</t>
  </si>
  <si>
    <t>Leadership Preparatory Charter School</t>
  </si>
  <si>
    <t>Memphis Academy Of Science Engineering Middle/High</t>
  </si>
  <si>
    <t>Memphis Business Academy Elementary School</t>
  </si>
  <si>
    <t>Memphis Business Academy Hickory Hill Elementary School</t>
  </si>
  <si>
    <t>Memphis Business Academy Hickory Hill Middle School</t>
  </si>
  <si>
    <t>Memphis Business Academy High School</t>
  </si>
  <si>
    <t>Memphis Business Academy Middle</t>
  </si>
  <si>
    <t>Memphis College Preparatory</t>
  </si>
  <si>
    <t>Memphis Delta Preparatory</t>
  </si>
  <si>
    <t>Memphis Grizzlies Preparatory Charter School</t>
  </si>
  <si>
    <t>Memphis Merit Academy</t>
  </si>
  <si>
    <t>Memphis Rise Academy</t>
  </si>
  <si>
    <t>Memphis School of Excellence</t>
  </si>
  <si>
    <t>Memphis School of Excellence Cordova</t>
  </si>
  <si>
    <t>Memphis School of Excellence Elementary</t>
  </si>
  <si>
    <t>Memphis School of Excellence Elementary Cordova</t>
  </si>
  <si>
    <t>Memphis STEM Academy</t>
  </si>
  <si>
    <t>Perea Elementary School</t>
  </si>
  <si>
    <t>Power Center Academy Elementary - Southeast</t>
  </si>
  <si>
    <t>Power Center Academy Elementary Hickory Hill</t>
  </si>
  <si>
    <t>Power Center Academy High School</t>
  </si>
  <si>
    <t>Power Center Academy Middle</t>
  </si>
  <si>
    <t>Power Center Academy Middle - Southeast</t>
  </si>
  <si>
    <t>Promise Academy</t>
  </si>
  <si>
    <t>Soulsville Charter School</t>
  </si>
  <si>
    <t>Southern Avenue Charter School Of Academic Excellence Creative Arts</t>
  </si>
  <si>
    <t>Star Academy</t>
  </si>
  <si>
    <t>Veritas College Preparatory</t>
  </si>
  <si>
    <t>Vision Preparatory Charter School</t>
  </si>
  <si>
    <t>Westside Middle</t>
  </si>
  <si>
    <t>Memphis-Shelby County Schools</t>
  </si>
  <si>
    <t>2024-2025</t>
  </si>
  <si>
    <t>The Memphis-Shelby County Schools, Office of Charter Schools mission is to support the accountability of performance in each of its charter schools through academics, operations, and finance, to ensure that MSCS Charters are in the top 25% of schools in Tennessee. With ambitious student goals on the horizon, the Office of Charter Schools has implemented a rigorous evaluation process to assist the District in managing requests for charter school expansions, replications, and charter agreement modifications. The Office of Charter Schools holds high standards for charter approval, reauthorization, and revocation when necessary, to ensure that every charter school provides Shelby County families with a high-quality school option that is committed to college and career-readiness. 1 FTE for Manager, Organizational Quality Charter School Specialist, 1 FTE for Director - Organizational Quality, FTE for Director Fiscal Charter and Training Schools and 1 FTE for Sr. Manager - Charter &amp; Training Schools</t>
  </si>
  <si>
    <t>20100, 20400, 20600, 20700, 21000, 21200</t>
  </si>
  <si>
    <t>The Memphis-Shelby County Schools, Office of Charter Schools mission is to support the accountability of performance in each of its charter schools through academics, operations, and finance, to ensure that SCS Charters are in the top 25% of schools in Tennessee. With ambitious student goals on the horizon, the Office of Charter Schools has implemented a rigorous evaluation process to assist the District in managing requests for charter school expansions, replications, and charter agreement modifications. The Office of Charter Schools holds high standards for charter approval, reauthorization, and revocation when necessary, to ensure that every charter school provides Shelby County families with a high-quality school option that is committed to college and career-readiness. Benefits for all FTEs</t>
  </si>
  <si>
    <t>The Memphis-Shelby County Schools, Office of Charter Schools mission is to support the accountability of performance in each of its charter schools through academics, operations, and finance, to ensure that MSCS Charters are in the top 25% of schools in Tennessee. 
SIM Data Specialist, 2 FTE
Emergency Management Specialist, 1 FTE
Advisor SPED Charter Schools, 3 FTE
Advisor _ Instructional RTI2, 1 FTE
Instructional Support Advisor RTI, 1 FTE
Highly Specialized Advisor, Charter School Devt, 1 FTE
Assistant Superintendent of Charter Schools, 1 FTE
Senior Accountant, 1 FTE
Senior Advisor - Continuous Improvement, 1 FTE
Advisor - Organizational Quality, 1 FTE
Administrative Assistant - Office of Charter Schools, 1 FTE</t>
  </si>
  <si>
    <t>2 FTE-Instructional Coaches</t>
  </si>
  <si>
    <t xml:space="preserve">This line item is for mileage reimbursement to staff within the authorizing office. This travel is based on the policies within Shelby County Schools. Staff members travel to and from school sites for visits and meetings as necessary. </t>
  </si>
  <si>
    <t>A  contract with an external consultant (Tandem Learning Partners) is maintained for yearly renewals, application review, and interim site visits. The consultant's contract has been approved by the board. The consultant serves as an independent reviewer and helps with coordinating with the school for discussion, site visits, and final reports. Additionally, for charter applications there are additional reviewers that are paid to be a high quality reviewer of both application rounds.</t>
  </si>
  <si>
    <t>Materials to efficiently run the authorizing department. Included in these payments are copier fees, office supplies, and additional education resources</t>
  </si>
  <si>
    <t>Each year the authorizer uses funds to become a member of NACSA. The membership allows for additional professional development, national connections and standards, and additional resources to use to support quality authorizing. In addition to the membership fee, there are conference fees that the authorizing office has to attend the annual conference for in-person development. The Extension supported ESSER budgets, Summer Learning Camps, and other new COVID procedures that were implemented locally and from the State of Tennessee to support charters in their work.</t>
  </si>
  <si>
    <t>Lease Payments-Copy Machine</t>
  </si>
  <si>
    <t>Supervisor/Director Salary and Wages</t>
  </si>
  <si>
    <t>Operational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</si>
</sst>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7" x14ac:knownFonts="1">
    <font>
      <sz val="12"/>
      <color theme="1"/>
      <name val="Calibri"/>
      <family val="2"/>
      <scheme val="minor"/>
    </font>
    <font>
      <sz val="12"/>
      <color theme="1"/>
      <name val="Calibri"/>
      <family val="2"/>
      <scheme val="minor"/>
    </font>
    <font>
      <u/>
      <sz val="12"/>
      <color theme="10"/>
      <name val="Calibri"/>
      <family val="2"/>
      <scheme val="minor"/>
    </font>
    <font>
      <sz val="12"/>
      <color theme="1"/>
      <name val="Open Sans"/>
      <family val="2"/>
    </font>
    <font>
      <b/>
      <sz val="12"/>
      <color theme="1"/>
      <name val="Open Sans"/>
      <family val="2"/>
    </font>
    <font>
      <b/>
      <sz val="14"/>
      <color theme="1"/>
      <name val="Open Sans"/>
      <family val="2"/>
    </font>
    <font>
      <sz val="14"/>
      <color theme="1"/>
      <name val="Open Sans"/>
      <family val="2"/>
    </font>
    <font>
      <u/>
      <sz val="12"/>
      <color theme="10"/>
      <name val="Open Sans"/>
      <family val="2"/>
    </font>
    <font>
      <b/>
      <sz val="12"/>
      <color theme="0"/>
      <name val="Open Sans"/>
      <family val="2"/>
    </font>
    <font>
      <b/>
      <sz val="18"/>
      <color theme="0"/>
      <name val="PermianSlabSerifTypeface"/>
      <family val="3"/>
    </font>
    <font>
      <b/>
      <sz val="14"/>
      <color theme="0"/>
      <name val="PermianSlabSerifTypeface"/>
      <family val="3"/>
    </font>
    <font>
      <b/>
      <sz val="16"/>
      <color theme="0"/>
      <name val="Open Sans"/>
      <family val="2"/>
    </font>
    <font>
      <sz val="12"/>
      <color theme="4" tint="0.79998168889431442"/>
      <name val="Open Sans"/>
      <family val="2"/>
    </font>
    <font>
      <b/>
      <sz val="10"/>
      <color theme="0"/>
      <name val="Open Sans"/>
      <family val="2"/>
    </font>
    <font>
      <b/>
      <sz val="9"/>
      <color theme="0"/>
      <name val="Open Sans"/>
      <family val="2"/>
    </font>
    <font>
      <b/>
      <sz val="18"/>
      <color theme="1"/>
      <name val="PermianSlabSerifTypeface"/>
      <family val="3"/>
    </font>
    <font>
      <sz val="12"/>
      <color theme="1"/>
      <name val="PermianSlabSerifTypeface"/>
      <family val="3"/>
    </font>
    <font>
      <b/>
      <sz val="22"/>
      <color theme="0"/>
      <name val="PermianSlabSerifTypeface"/>
      <family val="3"/>
    </font>
    <font>
      <sz val="10"/>
      <color theme="1"/>
      <name val="Open Sans"/>
      <family val="2"/>
    </font>
    <font>
      <b/>
      <sz val="15"/>
      <name val="PermianSlabSerifTypeface"/>
      <family val="3"/>
    </font>
    <font>
      <b/>
      <sz val="12"/>
      <color theme="0"/>
      <name val="PermianSlabSerifTypeface"/>
      <family val="3"/>
    </font>
    <font>
      <b/>
      <i/>
      <sz val="12"/>
      <color theme="1"/>
      <name val="Open Sans"/>
      <family val="2"/>
    </font>
    <font>
      <b/>
      <i/>
      <u/>
      <sz val="12"/>
      <color theme="10"/>
      <name val="Calibri"/>
      <family val="2"/>
      <scheme val="minor"/>
    </font>
    <font>
      <b/>
      <sz val="16"/>
      <color theme="1"/>
      <name val="Open Sans"/>
      <family val="2"/>
    </font>
    <font>
      <b/>
      <sz val="12"/>
      <color rgb="FF000000"/>
      <name val="Open Sans"/>
    </font>
    <font>
      <sz val="12"/>
      <color rgb="FF000000"/>
      <name val="Open Sans"/>
    </font>
    <font>
      <b/>
      <sz val="14"/>
      <color theme="0"/>
      <name val="Open Sans"/>
      <family val="2"/>
    </font>
    <font>
      <b/>
      <sz val="18"/>
      <color theme="0"/>
      <name val="Open Sans"/>
      <family val="2"/>
    </font>
    <font>
      <b/>
      <sz val="18"/>
      <color theme="1"/>
      <name val="Open Sans"/>
      <family val="2"/>
    </font>
    <font>
      <sz val="12"/>
      <name val="Open Sans"/>
      <family val="2"/>
    </font>
    <font>
      <sz val="12"/>
      <color rgb="FF000000"/>
      <name val="Open Sans"/>
      <family val="2"/>
    </font>
    <font>
      <b/>
      <sz val="16"/>
      <color rgb="FF000000"/>
      <name val="Open Sans"/>
    </font>
    <font>
      <strike/>
      <sz val="12"/>
      <color rgb="FFFF0000"/>
      <name val="Open Sans"/>
    </font>
    <font>
      <sz val="12"/>
      <color theme="1"/>
      <name val="Open Sans"/>
    </font>
    <font>
      <b/>
      <sz val="12"/>
      <color rgb="FF000000"/>
      <name val="Open Sans"/>
      <family val="2"/>
    </font>
    <font>
      <b/>
      <sz val="18"/>
      <name val="PermianSlabSerifTypeface"/>
      <family val="3"/>
    </font>
    <font>
      <sz val="14"/>
      <color theme="1"/>
      <name val="Book Antiqua"/>
      <family val="1"/>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EE3524"/>
        <bgColor indexed="64"/>
      </patternFill>
    </fill>
    <fill>
      <patternFill patternType="solid">
        <fgColor rgb="FF174A7C"/>
        <bgColor indexed="64"/>
      </patternFill>
    </fill>
    <fill>
      <patternFill patternType="solid">
        <fgColor rgb="FF6E7073"/>
        <bgColor indexed="64"/>
      </patternFill>
    </fill>
    <fill>
      <patternFill patternType="solid">
        <fgColor rgb="FFF2F2F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 fillId="0" borderId="0"/>
  </cellStyleXfs>
  <cellXfs count="179">
    <xf numFmtId="0" fontId="0" fillId="0" borderId="0" xfId="0"/>
    <xf numFmtId="44" fontId="0" fillId="0" borderId="0" xfId="0" applyNumberFormat="1"/>
    <xf numFmtId="0" fontId="3" fillId="0" borderId="0" xfId="0" applyFont="1"/>
    <xf numFmtId="0" fontId="7" fillId="0" borderId="0" xfId="2" applyFont="1"/>
    <xf numFmtId="0" fontId="4" fillId="0" borderId="0" xfId="0" applyFont="1" applyAlignment="1">
      <alignment horizontal="left" vertical="top" wrapText="1"/>
    </xf>
    <xf numFmtId="0" fontId="3" fillId="0" borderId="1" xfId="0" applyFont="1" applyBorder="1" applyAlignment="1">
      <alignment horizontal="left" vertical="top" wrapText="1"/>
    </xf>
    <xf numFmtId="0" fontId="4"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center"/>
    </xf>
    <xf numFmtId="0" fontId="10" fillId="8" borderId="8" xfId="0" applyFont="1" applyFill="1" applyBorder="1" applyAlignment="1">
      <alignment horizontal="left" vertical="center"/>
    </xf>
    <xf numFmtId="9" fontId="3" fillId="0" borderId="1" xfId="1" applyFont="1" applyBorder="1" applyAlignment="1">
      <alignment horizontal="center" vertical="center" wrapText="1"/>
    </xf>
    <xf numFmtId="164" fontId="3" fillId="0" borderId="1" xfId="0" applyNumberFormat="1" applyFont="1" applyBorder="1" applyAlignment="1">
      <alignment horizontal="center" vertical="center" wrapText="1"/>
    </xf>
    <xf numFmtId="9" fontId="3" fillId="3" borderId="1" xfId="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0" borderId="13" xfId="0" applyFont="1" applyBorder="1" applyAlignment="1">
      <alignment horizontal="left" vertical="top" wrapText="1"/>
    </xf>
    <xf numFmtId="0" fontId="3" fillId="0" borderId="0" xfId="0" applyFont="1" applyAlignment="1">
      <alignment wrapText="1"/>
    </xf>
    <xf numFmtId="44" fontId="3" fillId="0" borderId="0" xfId="0" applyNumberFormat="1" applyFont="1" applyAlignment="1">
      <alignment wrapText="1"/>
    </xf>
    <xf numFmtId="44" fontId="3" fillId="0" borderId="0" xfId="0" applyNumberFormat="1" applyFont="1"/>
    <xf numFmtId="0" fontId="16" fillId="0" borderId="0" xfId="0" applyFont="1"/>
    <xf numFmtId="0" fontId="18" fillId="0" borderId="0" xfId="0" applyFont="1"/>
    <xf numFmtId="0" fontId="10" fillId="9" borderId="1" xfId="0" applyFont="1" applyFill="1" applyBorder="1" applyAlignment="1">
      <alignment horizontal="right"/>
    </xf>
    <xf numFmtId="9" fontId="3" fillId="0" borderId="0" xfId="1" applyFont="1"/>
    <xf numFmtId="0" fontId="6" fillId="0" borderId="0" xfId="0" applyFont="1" applyAlignment="1">
      <alignment vertical="top"/>
    </xf>
    <xf numFmtId="0" fontId="1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3" fillId="0" borderId="1" xfId="0" applyFont="1" applyBorder="1" applyAlignment="1">
      <alignment wrapText="1"/>
    </xf>
    <xf numFmtId="0" fontId="3" fillId="3" borderId="1" xfId="0" applyFont="1" applyFill="1" applyBorder="1" applyAlignment="1">
      <alignment wrapText="1"/>
    </xf>
    <xf numFmtId="44" fontId="3" fillId="0" borderId="1" xfId="0" applyNumberFormat="1" applyFont="1" applyBorder="1" applyAlignment="1">
      <alignment wrapText="1"/>
    </xf>
    <xf numFmtId="44" fontId="3" fillId="0" borderId="4" xfId="0" applyNumberFormat="1" applyFont="1" applyBorder="1" applyAlignment="1">
      <alignment wrapText="1"/>
    </xf>
    <xf numFmtId="44" fontId="3" fillId="0" borderId="10" xfId="0" applyNumberFormat="1" applyFont="1" applyBorder="1" applyAlignment="1">
      <alignment wrapText="1"/>
    </xf>
    <xf numFmtId="44" fontId="4" fillId="0" borderId="10" xfId="0" applyNumberFormat="1" applyFont="1" applyBorder="1" applyAlignment="1">
      <alignment wrapText="1"/>
    </xf>
    <xf numFmtId="0" fontId="4" fillId="0" borderId="27" xfId="0" applyFont="1" applyBorder="1" applyAlignment="1">
      <alignment horizontal="left" vertical="top" wrapText="1"/>
    </xf>
    <xf numFmtId="0" fontId="22" fillId="0" borderId="0" xfId="2" applyFont="1" applyBorder="1" applyAlignment="1">
      <alignment vertical="top" wrapText="1"/>
    </xf>
    <xf numFmtId="0" fontId="4" fillId="0" borderId="19" xfId="0" applyFont="1" applyBorder="1" applyAlignment="1">
      <alignment horizontal="left" vertical="top" wrapText="1"/>
    </xf>
    <xf numFmtId="0" fontId="22" fillId="0" borderId="19" xfId="2" applyFont="1" applyBorder="1" applyAlignment="1">
      <alignment vertical="top" wrapText="1"/>
    </xf>
    <xf numFmtId="0" fontId="3" fillId="0" borderId="19" xfId="0" applyFont="1" applyBorder="1" applyAlignment="1">
      <alignment vertical="top" wrapText="1"/>
    </xf>
    <xf numFmtId="0" fontId="21" fillId="0" borderId="32" xfId="0" applyFont="1" applyBorder="1"/>
    <xf numFmtId="0" fontId="21" fillId="0" borderId="33" xfId="0" applyFont="1" applyBorder="1"/>
    <xf numFmtId="0" fontId="22" fillId="0" borderId="33" xfId="2" applyFont="1" applyBorder="1" applyAlignment="1">
      <alignment horizontal="left" vertical="top" wrapText="1"/>
    </xf>
    <xf numFmtId="0" fontId="22" fillId="0" borderId="31" xfId="2" applyFont="1" applyBorder="1" applyAlignment="1">
      <alignment horizontal="left" vertical="top" wrapText="1"/>
    </xf>
    <xf numFmtId="44" fontId="3" fillId="0" borderId="12" xfId="0" applyNumberFormat="1" applyFont="1" applyBorder="1" applyAlignment="1">
      <alignment horizontal="center" vertical="center" wrapText="1"/>
    </xf>
    <xf numFmtId="0" fontId="3" fillId="0" borderId="0" xfId="0" applyFont="1" applyAlignment="1">
      <alignment vertical="top" wrapText="1"/>
    </xf>
    <xf numFmtId="0" fontId="26" fillId="9" borderId="1" xfId="0" applyFont="1" applyFill="1" applyBorder="1" applyAlignment="1">
      <alignment horizontal="right"/>
    </xf>
    <xf numFmtId="0" fontId="27" fillId="5" borderId="0" xfId="0" applyFont="1" applyFill="1"/>
    <xf numFmtId="0" fontId="28" fillId="5" borderId="0" xfId="0" applyFont="1" applyFill="1"/>
    <xf numFmtId="0" fontId="8"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29" fillId="10" borderId="5" xfId="0" applyFont="1" applyFill="1" applyBorder="1" applyAlignment="1">
      <alignment horizontal="left" vertical="center" wrapText="1"/>
    </xf>
    <xf numFmtId="9" fontId="29" fillId="10" borderId="1" xfId="1" applyFont="1" applyFill="1" applyBorder="1" applyAlignment="1">
      <alignment horizontal="center" vertical="center" wrapText="1"/>
    </xf>
    <xf numFmtId="44" fontId="29" fillId="10" borderId="1" xfId="0" applyNumberFormat="1" applyFont="1" applyFill="1" applyBorder="1" applyAlignment="1">
      <alignment horizontal="center" vertical="center" wrapText="1"/>
    </xf>
    <xf numFmtId="0" fontId="29" fillId="10" borderId="3" xfId="0" applyFont="1" applyFill="1" applyBorder="1" applyAlignment="1">
      <alignment horizontal="left" vertical="top" wrapText="1"/>
    </xf>
    <xf numFmtId="44" fontId="8" fillId="8" borderId="1" xfId="0" applyNumberFormat="1" applyFont="1" applyFill="1" applyBorder="1" applyAlignment="1">
      <alignment horizontal="center" vertical="center" wrapText="1"/>
    </xf>
    <xf numFmtId="1" fontId="3" fillId="0" borderId="2" xfId="0" applyNumberFormat="1" applyFont="1" applyBorder="1" applyAlignment="1">
      <alignment horizontal="right" vertical="center" wrapText="1"/>
    </xf>
    <xf numFmtId="1" fontId="3" fillId="0" borderId="5" xfId="0" applyNumberFormat="1" applyFont="1" applyBorder="1" applyAlignment="1">
      <alignment horizontal="right" vertical="center" wrapText="1"/>
    </xf>
    <xf numFmtId="44"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8" fillId="8" borderId="4" xfId="0" applyFont="1" applyFill="1" applyBorder="1" applyAlignment="1">
      <alignment horizontal="center" vertical="center" wrapText="1"/>
    </xf>
    <xf numFmtId="0" fontId="8" fillId="9" borderId="9"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Border="1" applyAlignment="1">
      <alignment horizontal="left" vertical="top" wrapText="1"/>
    </xf>
    <xf numFmtId="164" fontId="3" fillId="0" borderId="14" xfId="0" applyNumberFormat="1" applyFont="1" applyBorder="1" applyAlignment="1">
      <alignment horizontal="center" vertical="center" wrapText="1"/>
    </xf>
    <xf numFmtId="9" fontId="3" fillId="0" borderId="4" xfId="0" applyNumberFormat="1" applyFont="1" applyBorder="1" applyAlignment="1">
      <alignment horizontal="left" vertical="center" wrapText="1"/>
    </xf>
    <xf numFmtId="0" fontId="7" fillId="3" borderId="37" xfId="2" applyFont="1" applyFill="1" applyBorder="1" applyAlignment="1">
      <alignment horizontal="left" vertical="top" wrapText="1"/>
    </xf>
    <xf numFmtId="0" fontId="3" fillId="0" borderId="1" xfId="0" applyFont="1" applyBorder="1"/>
    <xf numFmtId="9" fontId="33" fillId="0" borderId="1" xfId="0" applyNumberFormat="1" applyFont="1" applyBorder="1" applyAlignment="1">
      <alignment horizontal="left" vertical="top" wrapText="1"/>
    </xf>
    <xf numFmtId="0" fontId="3" fillId="0" borderId="23" xfId="0" applyFont="1" applyBorder="1"/>
    <xf numFmtId="0" fontId="3" fillId="0" borderId="24" xfId="0" applyFont="1" applyBorder="1"/>
    <xf numFmtId="0" fontId="2" fillId="0" borderId="27" xfId="2" applyFill="1" applyBorder="1" applyAlignment="1"/>
    <xf numFmtId="0" fontId="2" fillId="3" borderId="37" xfId="2" applyFill="1" applyBorder="1" applyAlignment="1">
      <alignment horizontal="left" vertical="center" wrapText="1"/>
    </xf>
    <xf numFmtId="0" fontId="1" fillId="0" borderId="0" xfId="4"/>
    <xf numFmtId="44" fontId="0" fillId="0" borderId="0" xfId="3" applyFont="1" applyFill="1"/>
    <xf numFmtId="0" fontId="36" fillId="0" borderId="4" xfId="0" applyFont="1" applyBorder="1" applyAlignment="1">
      <alignment horizontal="left" vertical="center" wrapText="1"/>
    </xf>
    <xf numFmtId="0" fontId="36" fillId="2" borderId="3" xfId="0" applyFont="1" applyFill="1" applyBorder="1" applyAlignment="1">
      <alignment horizontal="left" vertical="center" wrapText="1"/>
    </xf>
    <xf numFmtId="44" fontId="36" fillId="0" borderId="4" xfId="0" applyNumberFormat="1" applyFont="1" applyBorder="1" applyAlignment="1">
      <alignment horizontal="center" vertical="center" wrapText="1"/>
    </xf>
    <xf numFmtId="0" fontId="25" fillId="3" borderId="35"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25" fillId="3" borderId="3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24" fillId="4" borderId="35"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4" fillId="3" borderId="35"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0" fillId="8" borderId="22" xfId="0" applyFont="1" applyFill="1" applyBorder="1" applyAlignment="1">
      <alignment horizontal="center" vertical="center"/>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0" xfId="0" applyFont="1" applyFill="1" applyAlignment="1">
      <alignment horizontal="center" vertical="center"/>
    </xf>
    <xf numFmtId="0" fontId="10" fillId="8" borderId="19" xfId="0" applyFont="1" applyFill="1" applyBorder="1" applyAlignment="1">
      <alignment horizontal="center" vertical="center"/>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34" fillId="0" borderId="39" xfId="0" applyFont="1" applyBorder="1" applyAlignment="1">
      <alignment horizontal="left"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2" fillId="0" borderId="24" xfId="2" applyBorder="1" applyAlignment="1">
      <alignment horizontal="left" vertical="top" wrapText="1"/>
    </xf>
    <xf numFmtId="0" fontId="2" fillId="0" borderId="25" xfId="2" applyBorder="1" applyAlignment="1">
      <alignment horizontal="left" vertical="top" wrapText="1"/>
    </xf>
    <xf numFmtId="0" fontId="7" fillId="0" borderId="27" xfId="2" applyFont="1" applyBorder="1" applyAlignment="1">
      <alignment horizontal="left" vertical="center"/>
    </xf>
    <xf numFmtId="0" fontId="7" fillId="0" borderId="0" xfId="2" applyFont="1" applyBorder="1" applyAlignment="1">
      <alignment horizontal="left" vertical="center"/>
    </xf>
    <xf numFmtId="0" fontId="8" fillId="9" borderId="6" xfId="0" applyFont="1" applyFill="1" applyBorder="1" applyAlignment="1">
      <alignment horizontal="right" vertical="center" wrapText="1"/>
    </xf>
    <xf numFmtId="0" fontId="8" fillId="9" borderId="7" xfId="0" applyFont="1" applyFill="1" applyBorder="1" applyAlignment="1">
      <alignment horizontal="right" vertical="center" wrapText="1"/>
    </xf>
    <xf numFmtId="0" fontId="5" fillId="5" borderId="4" xfId="0" applyFont="1" applyFill="1" applyBorder="1" applyAlignment="1">
      <alignment horizontal="center"/>
    </xf>
    <xf numFmtId="0" fontId="26" fillId="5" borderId="11" xfId="0" applyFont="1" applyFill="1" applyBorder="1" applyAlignment="1">
      <alignment horizontal="center"/>
    </xf>
    <xf numFmtId="0" fontId="26" fillId="5" borderId="5" xfId="0" applyFont="1" applyFill="1" applyBorder="1" applyAlignment="1">
      <alignment horizontal="center"/>
    </xf>
    <xf numFmtId="0" fontId="27" fillId="6" borderId="1" xfId="0" applyFont="1" applyFill="1" applyBorder="1" applyAlignment="1">
      <alignment horizontal="center" vertical="center"/>
    </xf>
    <xf numFmtId="0" fontId="11" fillId="7" borderId="17" xfId="0" applyFont="1" applyFill="1" applyBorder="1" applyAlignment="1">
      <alignment horizontal="right" vertical="center" wrapText="1"/>
    </xf>
    <xf numFmtId="0" fontId="11" fillId="7" borderId="18" xfId="0" applyFont="1" applyFill="1" applyBorder="1" applyAlignment="1">
      <alignment horizontal="right" vertical="center" wrapText="1"/>
    </xf>
    <xf numFmtId="0" fontId="11" fillId="7" borderId="0" xfId="0" applyFont="1" applyFill="1" applyAlignment="1">
      <alignment horizontal="right" vertical="center" wrapText="1"/>
    </xf>
    <xf numFmtId="0" fontId="11" fillId="7" borderId="19" xfId="0" applyFont="1" applyFill="1" applyBorder="1" applyAlignment="1">
      <alignment horizontal="right" vertical="center" wrapText="1"/>
    </xf>
    <xf numFmtId="0" fontId="10" fillId="9" borderId="1" xfId="0" applyFont="1" applyFill="1" applyBorder="1" applyAlignment="1">
      <alignment horizontal="right"/>
    </xf>
    <xf numFmtId="0" fontId="15" fillId="5" borderId="1" xfId="0" applyFont="1" applyFill="1" applyBorder="1" applyAlignment="1">
      <alignment horizontal="center"/>
    </xf>
    <xf numFmtId="0" fontId="35" fillId="5" borderId="1" xfId="0" applyFont="1" applyFill="1" applyBorder="1" applyAlignment="1">
      <alignment horizontal="center"/>
    </xf>
    <xf numFmtId="0" fontId="17" fillId="7" borderId="22"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7" borderId="19"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31" xfId="0" applyFont="1" applyFill="1" applyBorder="1" applyAlignment="1">
      <alignment horizontal="center" vertical="center" wrapText="1"/>
    </xf>
    <xf numFmtId="44" fontId="3" fillId="2" borderId="20" xfId="0" applyNumberFormat="1" applyFont="1" applyFill="1" applyBorder="1" applyAlignment="1">
      <alignment horizontal="center" vertical="center" wrapText="1"/>
    </xf>
    <xf numFmtId="44" fontId="3" fillId="2" borderId="12" xfId="0" applyNumberFormat="1" applyFont="1" applyFill="1" applyBorder="1" applyAlignment="1">
      <alignment horizontal="center" vertical="center" wrapText="1"/>
    </xf>
    <xf numFmtId="44" fontId="3" fillId="9" borderId="22" xfId="0" applyNumberFormat="1" applyFont="1" applyFill="1" applyBorder="1" applyAlignment="1">
      <alignment horizontal="center" vertical="center" wrapText="1"/>
    </xf>
    <xf numFmtId="44" fontId="3" fillId="9" borderId="17" xfId="0" applyNumberFormat="1" applyFont="1" applyFill="1" applyBorder="1" applyAlignment="1">
      <alignment horizontal="center" vertical="center" wrapText="1"/>
    </xf>
    <xf numFmtId="44" fontId="3" fillId="9" borderId="29" xfId="0" applyNumberFormat="1" applyFont="1" applyFill="1" applyBorder="1" applyAlignment="1">
      <alignment horizontal="center" vertical="center" wrapText="1"/>
    </xf>
    <xf numFmtId="44" fontId="3" fillId="9" borderId="32" xfId="0" applyNumberFormat="1" applyFont="1" applyFill="1" applyBorder="1" applyAlignment="1">
      <alignment horizontal="center" vertical="center" wrapText="1"/>
    </xf>
    <xf numFmtId="44" fontId="3" fillId="9" borderId="33" xfId="0" applyNumberFormat="1" applyFont="1" applyFill="1" applyBorder="1" applyAlignment="1">
      <alignment horizontal="center" vertical="center" wrapText="1"/>
    </xf>
    <xf numFmtId="44" fontId="3" fillId="9" borderId="34" xfId="0" applyNumberFormat="1" applyFont="1" applyFill="1" applyBorder="1" applyAlignment="1">
      <alignment horizontal="center" vertical="center" wrapText="1"/>
    </xf>
    <xf numFmtId="0" fontId="8" fillId="9" borderId="17" xfId="0" applyFont="1" applyFill="1" applyBorder="1" applyAlignment="1">
      <alignment horizontal="right" vertical="center" wrapText="1"/>
    </xf>
    <xf numFmtId="0" fontId="8" fillId="9" borderId="18" xfId="0" applyFont="1" applyFill="1" applyBorder="1" applyAlignment="1">
      <alignment horizontal="right" vertical="center" wrapText="1"/>
    </xf>
    <xf numFmtId="0" fontId="19" fillId="5" borderId="1" xfId="0" applyFont="1" applyFill="1" applyBorder="1" applyAlignment="1">
      <alignment horizontal="center"/>
    </xf>
    <xf numFmtId="0" fontId="13" fillId="8" borderId="20" xfId="0" applyFont="1" applyFill="1" applyBorder="1" applyAlignment="1">
      <alignment horizontal="center" vertical="center"/>
    </xf>
    <xf numFmtId="0" fontId="13" fillId="8" borderId="26" xfId="0" applyFont="1" applyFill="1" applyBorder="1" applyAlignment="1">
      <alignment horizontal="center" vertical="center"/>
    </xf>
    <xf numFmtId="0" fontId="13" fillId="8" borderId="21" xfId="0" applyFont="1" applyFill="1" applyBorder="1" applyAlignment="1">
      <alignment horizontal="center" vertical="center"/>
    </xf>
    <xf numFmtId="0" fontId="14" fillId="8" borderId="20"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9" fillId="6" borderId="22"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8" fillId="7" borderId="17" xfId="0" applyFont="1" applyFill="1" applyBorder="1" applyAlignment="1">
      <alignment horizontal="right" vertical="center" wrapText="1"/>
    </xf>
    <xf numFmtId="0" fontId="8" fillId="7" borderId="18" xfId="0" applyFont="1" applyFill="1" applyBorder="1" applyAlignment="1">
      <alignment horizontal="right" vertical="center" wrapText="1"/>
    </xf>
    <xf numFmtId="0" fontId="8" fillId="7" borderId="0" xfId="0" applyFont="1" applyFill="1" applyAlignment="1">
      <alignment horizontal="right" vertical="center" wrapText="1"/>
    </xf>
    <xf numFmtId="0" fontId="8" fillId="7" borderId="19" xfId="0" applyFont="1" applyFill="1" applyBorder="1" applyAlignment="1">
      <alignment horizontal="right" vertical="center" wrapText="1"/>
    </xf>
    <xf numFmtId="0" fontId="17" fillId="7" borderId="1" xfId="0" applyFont="1" applyFill="1" applyBorder="1" applyAlignment="1">
      <alignment horizontal="center" wrapText="1"/>
    </xf>
    <xf numFmtId="164" fontId="3" fillId="2" borderId="36" xfId="0" applyNumberFormat="1" applyFont="1" applyFill="1" applyBorder="1" applyAlignment="1">
      <alignment horizontal="center" vertical="center" wrapText="1"/>
    </xf>
    <xf numFmtId="164" fontId="3" fillId="2" borderId="12" xfId="0" applyNumberFormat="1" applyFont="1" applyFill="1" applyBorder="1" applyAlignment="1">
      <alignment horizontal="center" vertical="center" wrapText="1"/>
    </xf>
    <xf numFmtId="164" fontId="3" fillId="9" borderId="22" xfId="0" applyNumberFormat="1" applyFont="1" applyFill="1" applyBorder="1" applyAlignment="1">
      <alignment horizontal="center" vertical="center" wrapText="1"/>
    </xf>
    <xf numFmtId="164" fontId="3" fillId="9" borderId="17" xfId="0" applyNumberFormat="1" applyFont="1" applyFill="1" applyBorder="1" applyAlignment="1">
      <alignment horizontal="center" vertical="center" wrapText="1"/>
    </xf>
    <xf numFmtId="164" fontId="3" fillId="9" borderId="18" xfId="0" applyNumberFormat="1" applyFont="1" applyFill="1" applyBorder="1" applyAlignment="1">
      <alignment horizontal="center" vertical="center" wrapText="1"/>
    </xf>
    <xf numFmtId="164" fontId="3" fillId="9" borderId="32" xfId="0" applyNumberFormat="1" applyFont="1" applyFill="1" applyBorder="1" applyAlignment="1">
      <alignment horizontal="center" vertical="center" wrapText="1"/>
    </xf>
    <xf numFmtId="164" fontId="3" fillId="9" borderId="33" xfId="0" applyNumberFormat="1" applyFont="1" applyFill="1" applyBorder="1" applyAlignment="1">
      <alignment horizontal="center" vertical="center" wrapText="1"/>
    </xf>
    <xf numFmtId="164" fontId="3" fillId="9" borderId="31" xfId="0" applyNumberFormat="1" applyFont="1" applyFill="1" applyBorder="1" applyAlignment="1">
      <alignment horizontal="center" vertical="center" wrapText="1"/>
    </xf>
  </cellXfs>
  <cellStyles count="5">
    <cellStyle name="Currency" xfId="3" builtinId="4"/>
    <cellStyle name="Hyperlink" xfId="2" builtinId="8"/>
    <cellStyle name="Normal" xfId="0" builtinId="0"/>
    <cellStyle name="Normal 2" xfId="4" xr:uid="{106043BE-86C2-4B03-B7FE-F6181014087C}"/>
    <cellStyle name="Percent" xfId="1" builtinId="5"/>
  </cellStyles>
  <dxfs count="0"/>
  <tableStyles count="0" defaultTableStyle="TableStyleMedium2" defaultPivotStyle="PivotStyleLight16"/>
  <colors>
    <mruColors>
      <color rgb="FFF2F2F2"/>
      <color rgb="FF6E7073"/>
      <color rgb="FF174A7C"/>
      <color rgb="FFEE3524"/>
      <color rgb="FF08DC08"/>
      <color rgb="FFFFFF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ptroller.tn.gov/office-functions/la/resources/chart-of-accounts.html" TargetMode="External"/><Relationship Id="rId1" Type="http://schemas.openxmlformats.org/officeDocument/2006/relationships/hyperlink" Target="https://stateoftennessee.formstack.com/forms/authorizer_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tn.gov/sbe/charter-schools/authorizer-reporting-requirements" TargetMode="External"/><Relationship Id="rId1" Type="http://schemas.openxmlformats.org/officeDocument/2006/relationships/hyperlink" Target="https://publications.tnsosfiles.com/rules/0520/052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E967-D320-7544-A51F-63D65C446369}">
  <sheetPr>
    <tabColor rgb="FFC00000"/>
  </sheetPr>
  <dimension ref="A1:D41"/>
  <sheetViews>
    <sheetView showGridLines="0" zoomScaleNormal="100" workbookViewId="0">
      <selection activeCell="B19" sqref="B19:B25"/>
    </sheetView>
  </sheetViews>
  <sheetFormatPr defaultColWidth="0" defaultRowHeight="18" zeroHeight="1" x14ac:dyDescent="0.35"/>
  <cols>
    <col min="1" max="1" width="11" style="2" customWidth="1"/>
    <col min="2" max="2" width="112.125" style="2" customWidth="1"/>
    <col min="3" max="3" width="11" style="2" customWidth="1"/>
    <col min="4" max="4" width="0" style="2" hidden="1" customWidth="1"/>
    <col min="5" max="16384" width="11" style="2" hidden="1"/>
  </cols>
  <sheetData>
    <row r="1" spans="2:2" ht="18.75" thickBot="1" x14ac:dyDescent="0.4"/>
    <row r="2" spans="2:2" x14ac:dyDescent="0.35">
      <c r="B2" s="85" t="s">
        <v>0</v>
      </c>
    </row>
    <row r="3" spans="2:2" x14ac:dyDescent="0.35">
      <c r="B3" s="86"/>
    </row>
    <row r="4" spans="2:2" ht="23.25" customHeight="1" x14ac:dyDescent="0.35">
      <c r="B4" s="9" t="s">
        <v>1</v>
      </c>
    </row>
    <row r="5" spans="2:2" ht="17.45" customHeight="1" x14ac:dyDescent="0.35">
      <c r="B5" s="87" t="s">
        <v>2</v>
      </c>
    </row>
    <row r="6" spans="2:2" x14ac:dyDescent="0.35">
      <c r="B6" s="88"/>
    </row>
    <row r="7" spans="2:2" x14ac:dyDescent="0.35">
      <c r="B7" s="88"/>
    </row>
    <row r="8" spans="2:2" x14ac:dyDescent="0.35">
      <c r="B8" s="88"/>
    </row>
    <row r="9" spans="2:2" x14ac:dyDescent="0.35">
      <c r="B9" s="88"/>
    </row>
    <row r="10" spans="2:2" x14ac:dyDescent="0.35">
      <c r="B10" s="67" t="s">
        <v>3</v>
      </c>
    </row>
    <row r="11" spans="2:2" x14ac:dyDescent="0.35">
      <c r="B11" s="87" t="s">
        <v>4</v>
      </c>
    </row>
    <row r="12" spans="2:2" ht="24" customHeight="1" x14ac:dyDescent="0.35">
      <c r="B12" s="89"/>
    </row>
    <row r="13" spans="2:2" x14ac:dyDescent="0.35">
      <c r="B13" s="79" t="s">
        <v>56</v>
      </c>
    </row>
    <row r="14" spans="2:2" x14ac:dyDescent="0.35">
      <c r="B14" s="80"/>
    </row>
    <row r="15" spans="2:2" x14ac:dyDescent="0.35">
      <c r="B15" s="80"/>
    </row>
    <row r="16" spans="2:2" x14ac:dyDescent="0.35">
      <c r="B16" s="80"/>
    </row>
    <row r="17" spans="2:2" x14ac:dyDescent="0.35">
      <c r="B17" s="80"/>
    </row>
    <row r="18" spans="2:2" x14ac:dyDescent="0.35">
      <c r="B18" s="90"/>
    </row>
    <row r="19" spans="2:2" x14ac:dyDescent="0.35">
      <c r="B19" s="79" t="s">
        <v>55</v>
      </c>
    </row>
    <row r="20" spans="2:2" x14ac:dyDescent="0.35">
      <c r="B20" s="80"/>
    </row>
    <row r="21" spans="2:2" x14ac:dyDescent="0.35">
      <c r="B21" s="80"/>
    </row>
    <row r="22" spans="2:2" x14ac:dyDescent="0.35">
      <c r="B22" s="80"/>
    </row>
    <row r="23" spans="2:2" x14ac:dyDescent="0.35">
      <c r="B23" s="80"/>
    </row>
    <row r="24" spans="2:2" x14ac:dyDescent="0.35">
      <c r="B24" s="80"/>
    </row>
    <row r="25" spans="2:2" x14ac:dyDescent="0.35">
      <c r="B25" s="80"/>
    </row>
    <row r="26" spans="2:2" ht="23.25" customHeight="1" x14ac:dyDescent="0.35">
      <c r="B26" s="73" t="s">
        <v>54</v>
      </c>
    </row>
    <row r="27" spans="2:2" x14ac:dyDescent="0.35">
      <c r="B27" s="81" t="s">
        <v>5</v>
      </c>
    </row>
    <row r="28" spans="2:2" ht="24.95" customHeight="1" x14ac:dyDescent="0.35">
      <c r="B28" s="82"/>
    </row>
    <row r="29" spans="2:2" ht="24.95" customHeight="1" x14ac:dyDescent="0.35">
      <c r="B29" s="83" t="s">
        <v>6</v>
      </c>
    </row>
    <row r="30" spans="2:2" ht="24.95" customHeight="1" thickBot="1" x14ac:dyDescent="0.4">
      <c r="B30" s="84"/>
    </row>
    <row r="31" spans="2:2" x14ac:dyDescent="0.35"/>
    <row r="32" spans="2:2" hidden="1" x14ac:dyDescent="0.35">
      <c r="B32" s="3"/>
    </row>
    <row r="33" s="2" customFormat="1" hidden="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sheetData>
  <mergeCells count="7">
    <mergeCell ref="B19:B25"/>
    <mergeCell ref="B27:B28"/>
    <mergeCell ref="B29:B30"/>
    <mergeCell ref="B2:B3"/>
    <mergeCell ref="B5:B9"/>
    <mergeCell ref="B11:B12"/>
    <mergeCell ref="B13:B18"/>
  </mergeCells>
  <hyperlinks>
    <hyperlink ref="B10" r:id="rId1" xr:uid="{3C4FA3B3-5B13-4322-ADB5-600462DA4910}"/>
    <hyperlink ref="B26" r:id="rId2" xr:uid="{A8373324-4D8C-4A25-AA3D-EAEDE35EDD9F}"/>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9A1C-AE91-5847-9EC6-89CFE325D907}">
  <sheetPr>
    <tabColor rgb="FFC00000"/>
  </sheetPr>
  <dimension ref="A1:I75"/>
  <sheetViews>
    <sheetView showGridLines="0" zoomScale="70" zoomScaleNormal="70" workbookViewId="0">
      <selection activeCell="B17" sqref="B17:F17"/>
    </sheetView>
  </sheetViews>
  <sheetFormatPr defaultColWidth="0" defaultRowHeight="18" zeroHeight="1" x14ac:dyDescent="0.35"/>
  <cols>
    <col min="1" max="1" width="11" style="2" customWidth="1"/>
    <col min="2" max="8" width="16.75" style="2" customWidth="1"/>
    <col min="9" max="9" width="11" style="2" customWidth="1"/>
    <col min="10" max="16384" width="11" style="2" hidden="1"/>
  </cols>
  <sheetData>
    <row r="1" spans="2:8" x14ac:dyDescent="0.35"/>
    <row r="2" spans="2:8" ht="17.45" customHeight="1" x14ac:dyDescent="0.35">
      <c r="B2" s="91" t="s">
        <v>7</v>
      </c>
      <c r="C2" s="92"/>
      <c r="D2" s="92"/>
      <c r="E2" s="92"/>
      <c r="F2" s="92"/>
      <c r="G2" s="92"/>
      <c r="H2" s="93"/>
    </row>
    <row r="3" spans="2:8" ht="17.45" customHeight="1" thickBot="1" x14ac:dyDescent="0.4">
      <c r="B3" s="94"/>
      <c r="C3" s="95"/>
      <c r="D3" s="95"/>
      <c r="E3" s="95"/>
      <c r="F3" s="95"/>
      <c r="G3" s="95"/>
      <c r="H3" s="96"/>
    </row>
    <row r="4" spans="2:8" ht="17.45" customHeight="1" x14ac:dyDescent="0.35">
      <c r="B4" s="97" t="s">
        <v>8</v>
      </c>
      <c r="C4" s="98"/>
      <c r="D4" s="98"/>
      <c r="E4" s="98"/>
      <c r="F4" s="98"/>
      <c r="G4" s="98"/>
      <c r="H4" s="99"/>
    </row>
    <row r="5" spans="2:8" ht="17.45" customHeight="1" x14ac:dyDescent="0.35">
      <c r="B5" s="100"/>
      <c r="C5" s="101"/>
      <c r="D5" s="101"/>
      <c r="E5" s="101"/>
      <c r="F5" s="101"/>
      <c r="G5" s="101"/>
      <c r="H5" s="102"/>
    </row>
    <row r="6" spans="2:8" ht="17.45" customHeight="1" x14ac:dyDescent="0.35">
      <c r="B6" s="100"/>
      <c r="C6" s="101"/>
      <c r="D6" s="101"/>
      <c r="E6" s="101"/>
      <c r="F6" s="101"/>
      <c r="G6" s="101"/>
      <c r="H6" s="102"/>
    </row>
    <row r="7" spans="2:8" ht="17.45" customHeight="1" x14ac:dyDescent="0.35">
      <c r="B7" s="100"/>
      <c r="C7" s="101"/>
      <c r="D7" s="101"/>
      <c r="E7" s="101"/>
      <c r="F7" s="101"/>
      <c r="G7" s="101"/>
      <c r="H7" s="102"/>
    </row>
    <row r="8" spans="2:8" ht="17.45" customHeight="1" x14ac:dyDescent="0.35">
      <c r="B8" s="100"/>
      <c r="C8" s="101"/>
      <c r="D8" s="101"/>
      <c r="E8" s="101"/>
      <c r="F8" s="101"/>
      <c r="G8" s="101"/>
      <c r="H8" s="102"/>
    </row>
    <row r="9" spans="2:8" ht="17.45" customHeight="1" x14ac:dyDescent="0.35">
      <c r="B9" s="100"/>
      <c r="C9" s="101"/>
      <c r="D9" s="101"/>
      <c r="E9" s="101"/>
      <c r="F9" s="101"/>
      <c r="G9" s="101"/>
      <c r="H9" s="102"/>
    </row>
    <row r="10" spans="2:8" ht="17.45" customHeight="1" x14ac:dyDescent="0.35">
      <c r="B10" s="100"/>
      <c r="C10" s="101"/>
      <c r="D10" s="101"/>
      <c r="E10" s="101"/>
      <c r="F10" s="101"/>
      <c r="G10" s="101"/>
      <c r="H10" s="102"/>
    </row>
    <row r="11" spans="2:8" ht="17.45" customHeight="1" x14ac:dyDescent="0.35">
      <c r="B11" s="100"/>
      <c r="C11" s="101"/>
      <c r="D11" s="101"/>
      <c r="E11" s="101"/>
      <c r="F11" s="101"/>
      <c r="G11" s="101"/>
      <c r="H11" s="102"/>
    </row>
    <row r="12" spans="2:8" ht="17.45" customHeight="1" x14ac:dyDescent="0.35">
      <c r="B12" s="100"/>
      <c r="C12" s="101"/>
      <c r="D12" s="101"/>
      <c r="E12" s="101"/>
      <c r="F12" s="101"/>
      <c r="G12" s="101"/>
      <c r="H12" s="102"/>
    </row>
    <row r="13" spans="2:8" ht="17.45" customHeight="1" x14ac:dyDescent="0.35">
      <c r="B13" s="100"/>
      <c r="C13" s="101"/>
      <c r="D13" s="101"/>
      <c r="E13" s="101"/>
      <c r="F13" s="101"/>
      <c r="G13" s="101"/>
      <c r="H13" s="102"/>
    </row>
    <row r="14" spans="2:8" ht="17.45" customHeight="1" x14ac:dyDescent="0.35">
      <c r="B14" s="100"/>
      <c r="C14" s="101"/>
      <c r="D14" s="101"/>
      <c r="E14" s="101"/>
      <c r="F14" s="101"/>
      <c r="G14" s="101"/>
      <c r="H14" s="102"/>
    </row>
    <row r="15" spans="2:8" ht="17.45" customHeight="1" x14ac:dyDescent="0.35">
      <c r="B15" s="100"/>
      <c r="C15" s="101"/>
      <c r="D15" s="101"/>
      <c r="E15" s="101"/>
      <c r="F15" s="101"/>
      <c r="G15" s="101"/>
      <c r="H15" s="102"/>
    </row>
    <row r="16" spans="2:8" ht="17.45" customHeight="1" x14ac:dyDescent="0.35">
      <c r="B16" s="33"/>
      <c r="C16" s="4"/>
      <c r="D16" s="4"/>
      <c r="E16" s="4"/>
      <c r="F16" s="4"/>
      <c r="G16" s="4"/>
      <c r="H16" s="35"/>
    </row>
    <row r="17" spans="2:8" ht="17.45" customHeight="1" x14ac:dyDescent="0.35">
      <c r="B17" s="112" t="s">
        <v>9</v>
      </c>
      <c r="C17" s="113"/>
      <c r="D17" s="113"/>
      <c r="E17" s="113"/>
      <c r="F17" s="113"/>
      <c r="G17" s="34"/>
      <c r="H17" s="36"/>
    </row>
    <row r="18" spans="2:8" ht="17.45" customHeight="1" thickBot="1" x14ac:dyDescent="0.4">
      <c r="B18" s="38"/>
      <c r="C18" s="39"/>
      <c r="D18" s="39"/>
      <c r="E18" s="40"/>
      <c r="F18" s="40"/>
      <c r="G18" s="40"/>
      <c r="H18" s="41"/>
    </row>
    <row r="19" spans="2:8" ht="17.45" customHeight="1" x14ac:dyDescent="0.35">
      <c r="B19" s="103" t="s">
        <v>53</v>
      </c>
      <c r="C19" s="98"/>
      <c r="D19" s="98"/>
      <c r="E19" s="98"/>
      <c r="F19" s="98"/>
      <c r="G19" s="98"/>
      <c r="H19" s="99"/>
    </row>
    <row r="20" spans="2:8" ht="17.45" customHeight="1" x14ac:dyDescent="0.35">
      <c r="B20" s="100"/>
      <c r="C20" s="101"/>
      <c r="D20" s="101"/>
      <c r="E20" s="101"/>
      <c r="F20" s="101"/>
      <c r="G20" s="101"/>
      <c r="H20" s="102"/>
    </row>
    <row r="21" spans="2:8" ht="17.45" customHeight="1" x14ac:dyDescent="0.35">
      <c r="B21" s="100"/>
      <c r="C21" s="101"/>
      <c r="D21" s="101"/>
      <c r="E21" s="101"/>
      <c r="F21" s="101"/>
      <c r="G21" s="101"/>
      <c r="H21" s="102"/>
    </row>
    <row r="22" spans="2:8" ht="17.45" customHeight="1" x14ac:dyDescent="0.35">
      <c r="B22" s="100"/>
      <c r="C22" s="101"/>
      <c r="D22" s="101"/>
      <c r="E22" s="101"/>
      <c r="F22" s="101"/>
      <c r="G22" s="101"/>
      <c r="H22" s="102"/>
    </row>
    <row r="23" spans="2:8" ht="17.45" customHeight="1" x14ac:dyDescent="0.35">
      <c r="B23" s="100"/>
      <c r="C23" s="101"/>
      <c r="D23" s="101"/>
      <c r="E23" s="101"/>
      <c r="F23" s="101"/>
      <c r="G23" s="101"/>
      <c r="H23" s="102"/>
    </row>
    <row r="24" spans="2:8" ht="17.45" customHeight="1" x14ac:dyDescent="0.35">
      <c r="B24" s="72" t="s">
        <v>10</v>
      </c>
      <c r="E24" s="43"/>
      <c r="F24" s="43"/>
      <c r="G24" s="43"/>
      <c r="H24" s="37"/>
    </row>
    <row r="25" spans="2:8" ht="17.45" customHeight="1" x14ac:dyDescent="0.35">
      <c r="B25" s="70"/>
      <c r="C25" s="71"/>
      <c r="D25" s="71"/>
      <c r="E25" s="110"/>
      <c r="F25" s="110"/>
      <c r="G25" s="110"/>
      <c r="H25" s="111"/>
    </row>
    <row r="26" spans="2:8" hidden="1" x14ac:dyDescent="0.35">
      <c r="B26" s="107"/>
      <c r="C26" s="108"/>
      <c r="D26" s="108"/>
      <c r="E26" s="108"/>
      <c r="F26" s="108"/>
      <c r="G26" s="108"/>
      <c r="H26" s="109"/>
    </row>
    <row r="27" spans="2:8" hidden="1" x14ac:dyDescent="0.35">
      <c r="B27" s="104"/>
      <c r="C27" s="105"/>
      <c r="D27" s="105"/>
      <c r="E27" s="105"/>
      <c r="F27" s="105"/>
      <c r="G27" s="105"/>
      <c r="H27" s="106"/>
    </row>
    <row r="28" spans="2:8" ht="18" customHeight="1" x14ac:dyDescent="0.35">
      <c r="B28" s="4"/>
    </row>
    <row r="29" spans="2:8" ht="18" hidden="1" customHeight="1" x14ac:dyDescent="0.35">
      <c r="B29" s="4"/>
    </row>
    <row r="30" spans="2:8" ht="18" hidden="1" customHeight="1" x14ac:dyDescent="0.35">
      <c r="B30" s="4"/>
    </row>
    <row r="31" spans="2:8" ht="18" hidden="1" customHeight="1" x14ac:dyDescent="0.35">
      <c r="B31" s="4"/>
    </row>
    <row r="32" spans="2:8" ht="18" hidden="1" customHeight="1" x14ac:dyDescent="0.35">
      <c r="B32" s="4"/>
    </row>
    <row r="33" spans="2:2" ht="18" hidden="1" customHeight="1" x14ac:dyDescent="0.35">
      <c r="B33" s="4"/>
    </row>
    <row r="34" spans="2:2" ht="18" hidden="1" customHeight="1" x14ac:dyDescent="0.35">
      <c r="B34" s="4"/>
    </row>
    <row r="35" spans="2:2" ht="0.75" hidden="1" customHeight="1" x14ac:dyDescent="0.35">
      <c r="B35" s="4"/>
    </row>
    <row r="36" spans="2:2" ht="18" hidden="1" customHeight="1" x14ac:dyDescent="0.35">
      <c r="B36" s="4"/>
    </row>
    <row r="37" spans="2:2" ht="18" hidden="1" customHeight="1" x14ac:dyDescent="0.35">
      <c r="B37" s="4"/>
    </row>
    <row r="38" spans="2:2" ht="18" hidden="1" customHeight="1" x14ac:dyDescent="0.35">
      <c r="B38" s="4"/>
    </row>
    <row r="39" spans="2:2" ht="18" hidden="1" customHeight="1" x14ac:dyDescent="0.35">
      <c r="B39" s="4"/>
    </row>
    <row r="40" spans="2:2" ht="18" hidden="1" customHeight="1" x14ac:dyDescent="0.35">
      <c r="B40" s="4"/>
    </row>
    <row r="41" spans="2:2" ht="18" hidden="1" customHeight="1" x14ac:dyDescent="0.35">
      <c r="B41" s="4"/>
    </row>
    <row r="42" spans="2:2" ht="18" hidden="1" customHeight="1" x14ac:dyDescent="0.35">
      <c r="B42" s="4"/>
    </row>
    <row r="43" spans="2:2" ht="18" hidden="1" customHeight="1" x14ac:dyDescent="0.35">
      <c r="B43" s="4"/>
    </row>
    <row r="44" spans="2:2" ht="18" hidden="1" customHeight="1" x14ac:dyDescent="0.35">
      <c r="B44" s="4"/>
    </row>
    <row r="45" spans="2:2" ht="18" hidden="1" customHeight="1" x14ac:dyDescent="0.35">
      <c r="B45" s="4"/>
    </row>
    <row r="46" spans="2:2" ht="18" hidden="1" customHeight="1" x14ac:dyDescent="0.35">
      <c r="B46" s="4"/>
    </row>
    <row r="47" spans="2:2" ht="18" hidden="1" customHeight="1" x14ac:dyDescent="0.35">
      <c r="B47" s="4"/>
    </row>
    <row r="48" spans="2:2" ht="18" hidden="1" customHeight="1" x14ac:dyDescent="0.35">
      <c r="B48" s="4"/>
    </row>
    <row r="49" spans="2:2" ht="18" hidden="1" customHeight="1" x14ac:dyDescent="0.35">
      <c r="B49" s="4"/>
    </row>
    <row r="50" spans="2:2" ht="18" hidden="1" customHeight="1" x14ac:dyDescent="0.35">
      <c r="B50" s="4"/>
    </row>
    <row r="51" spans="2:2" ht="18" hidden="1" customHeight="1" x14ac:dyDescent="0.35">
      <c r="B51" s="4"/>
    </row>
    <row r="52" spans="2:2" ht="18" hidden="1" customHeight="1" x14ac:dyDescent="0.35">
      <c r="B52" s="4"/>
    </row>
    <row r="53" spans="2:2" ht="18" hidden="1" customHeight="1" x14ac:dyDescent="0.35">
      <c r="B53" s="4"/>
    </row>
    <row r="54" spans="2:2" ht="18" hidden="1" customHeight="1" x14ac:dyDescent="0.35">
      <c r="B54" s="4"/>
    </row>
    <row r="55" spans="2:2" ht="18" hidden="1" customHeight="1" x14ac:dyDescent="0.35">
      <c r="B55" s="4"/>
    </row>
    <row r="56" spans="2:2" ht="18" hidden="1" customHeight="1" x14ac:dyDescent="0.35">
      <c r="B56" s="4"/>
    </row>
    <row r="57" spans="2:2" ht="18" hidden="1" customHeight="1" x14ac:dyDescent="0.35">
      <c r="B57" s="4"/>
    </row>
    <row r="58" spans="2:2" ht="18" hidden="1" customHeight="1" x14ac:dyDescent="0.35">
      <c r="B58" s="4"/>
    </row>
    <row r="59" spans="2:2" ht="18" hidden="1" customHeight="1" x14ac:dyDescent="0.35">
      <c r="B59" s="4"/>
    </row>
    <row r="60" spans="2:2" ht="18" hidden="1" customHeight="1" x14ac:dyDescent="0.35">
      <c r="B60" s="4"/>
    </row>
    <row r="61" spans="2:2" x14ac:dyDescent="0.35"/>
    <row r="62" spans="2:2" x14ac:dyDescent="0.35"/>
    <row r="63" spans="2:2" x14ac:dyDescent="0.35"/>
    <row r="64" spans="2:2"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sheetData>
  <mergeCells count="7">
    <mergeCell ref="B2:H3"/>
    <mergeCell ref="B4:H15"/>
    <mergeCell ref="B19:H23"/>
    <mergeCell ref="B27:H27"/>
    <mergeCell ref="B26:H26"/>
    <mergeCell ref="E25:H25"/>
    <mergeCell ref="B17:F17"/>
  </mergeCells>
  <hyperlinks>
    <hyperlink ref="B17:F17" r:id="rId1" display="Tennessee Secretary of State Official Compilation of Rules and Regulations" xr:uid="{9E043D8F-7D15-4B75-9C58-857D9508C198}"/>
    <hyperlink ref="B24" r:id="rId2" xr:uid="{8CB5C39C-2C11-45E6-9043-AD13837FB4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9E566-DA16-BD4F-8DBB-7AE55D494179}">
  <sheetPr>
    <tabColor rgb="FF174A7C"/>
  </sheetPr>
  <dimension ref="A1:G60"/>
  <sheetViews>
    <sheetView zoomScale="90" zoomScaleNormal="90" workbookViewId="0">
      <selection activeCell="A66" sqref="A66"/>
    </sheetView>
  </sheetViews>
  <sheetFormatPr defaultColWidth="0" defaultRowHeight="18" x14ac:dyDescent="0.35"/>
  <cols>
    <col min="1" max="1" width="58.25" style="8" customWidth="1"/>
    <col min="2" max="2" width="22" style="2" customWidth="1"/>
    <col min="3" max="3" width="14.5" style="2" customWidth="1"/>
    <col min="4" max="4" width="22" style="2" customWidth="1"/>
    <col min="5" max="5" width="23.875" style="2" customWidth="1"/>
    <col min="6" max="6" width="33.5" style="2" customWidth="1"/>
    <col min="7" max="7" width="20.875" style="2" customWidth="1"/>
    <col min="8" max="16384" width="11" style="2" hidden="1"/>
  </cols>
  <sheetData>
    <row r="1" spans="1:7" ht="26.25" customHeight="1" x14ac:dyDescent="0.5">
      <c r="A1" s="44" t="s">
        <v>11</v>
      </c>
      <c r="B1" s="116" t="s">
        <v>57</v>
      </c>
      <c r="C1" s="117"/>
      <c r="D1" s="117"/>
      <c r="E1" s="117"/>
      <c r="F1" s="118"/>
      <c r="G1" s="45"/>
    </row>
    <row r="2" spans="1:7" ht="27" x14ac:dyDescent="0.5">
      <c r="A2" s="44" t="s">
        <v>12</v>
      </c>
      <c r="B2" s="116" t="s">
        <v>58</v>
      </c>
      <c r="C2" s="117"/>
      <c r="D2" s="117"/>
      <c r="E2" s="117"/>
      <c r="F2" s="118"/>
      <c r="G2" s="46"/>
    </row>
    <row r="3" spans="1:7" ht="27" x14ac:dyDescent="0.35">
      <c r="A3" s="119" t="s">
        <v>13</v>
      </c>
      <c r="B3" s="119"/>
      <c r="C3" s="119"/>
      <c r="D3" s="119"/>
      <c r="E3" s="119"/>
      <c r="F3" s="119"/>
      <c r="G3" s="22"/>
    </row>
    <row r="4" spans="1:7" ht="54" x14ac:dyDescent="0.35">
      <c r="A4" s="47" t="s">
        <v>14</v>
      </c>
      <c r="B4" s="48" t="s">
        <v>15</v>
      </c>
      <c r="C4" s="48" t="s">
        <v>16</v>
      </c>
      <c r="D4" s="48" t="s">
        <v>17</v>
      </c>
      <c r="E4" s="48" t="s">
        <v>18</v>
      </c>
      <c r="F4" s="48" t="s">
        <v>19</v>
      </c>
      <c r="G4" s="6"/>
    </row>
    <row r="5" spans="1:7" ht="35.1" customHeight="1" x14ac:dyDescent="0.35">
      <c r="A5" s="74" t="s">
        <v>59</v>
      </c>
      <c r="B5" s="75">
        <v>787999.61</v>
      </c>
      <c r="C5" s="50">
        <v>0.03</v>
      </c>
      <c r="D5" s="51">
        <f>C5*B5</f>
        <v>23639.988299999997</v>
      </c>
      <c r="E5" s="51">
        <f>IF(D5&lt;=35000,D5,35000)</f>
        <v>23639.988299999997</v>
      </c>
      <c r="F5" s="52"/>
      <c r="G5" s="7"/>
    </row>
    <row r="6" spans="1:7" ht="35.1" customHeight="1" x14ac:dyDescent="0.35">
      <c r="A6" s="74" t="s">
        <v>60</v>
      </c>
      <c r="B6" s="1">
        <v>3082047.1</v>
      </c>
      <c r="C6" s="50">
        <v>0.03</v>
      </c>
      <c r="D6" s="51">
        <f>C6*B6</f>
        <v>92461.413</v>
      </c>
      <c r="E6" s="51">
        <f t="shared" ref="E6:E11" si="0">IF(D6&lt;=35000,D6,35000)</f>
        <v>35000</v>
      </c>
      <c r="F6" s="52"/>
      <c r="G6" s="7"/>
    </row>
    <row r="7" spans="1:7" ht="35.1" customHeight="1" x14ac:dyDescent="0.35">
      <c r="A7" s="74" t="s">
        <v>61</v>
      </c>
      <c r="B7" s="1">
        <v>2480497.1</v>
      </c>
      <c r="C7" s="50">
        <v>0.03</v>
      </c>
      <c r="D7" s="51">
        <f>C7*B7</f>
        <v>74414.913</v>
      </c>
      <c r="E7" s="51">
        <f t="shared" si="0"/>
        <v>35000</v>
      </c>
      <c r="F7" s="52"/>
      <c r="G7" s="7"/>
    </row>
    <row r="8" spans="1:7" ht="35.1" customHeight="1" x14ac:dyDescent="0.35">
      <c r="A8" s="74" t="s">
        <v>62</v>
      </c>
      <c r="B8" s="1">
        <v>3586376.8</v>
      </c>
      <c r="C8" s="50">
        <v>0.03</v>
      </c>
      <c r="D8" s="51">
        <f>C8*B8</f>
        <v>107591.30399999999</v>
      </c>
      <c r="E8" s="51">
        <f t="shared" si="0"/>
        <v>35000</v>
      </c>
      <c r="F8" s="52"/>
      <c r="G8" s="7"/>
    </row>
    <row r="9" spans="1:7" ht="35.1" customHeight="1" x14ac:dyDescent="0.35">
      <c r="A9" s="74" t="s">
        <v>63</v>
      </c>
      <c r="B9" s="1">
        <v>1964990.02</v>
      </c>
      <c r="C9" s="50">
        <v>0.03</v>
      </c>
      <c r="D9" s="51">
        <f t="shared" ref="D9:D11" si="1">C9*B9</f>
        <v>58949.700599999996</v>
      </c>
      <c r="E9" s="51">
        <f t="shared" si="0"/>
        <v>35000</v>
      </c>
      <c r="F9" s="52"/>
      <c r="G9" s="7"/>
    </row>
    <row r="10" spans="1:7" ht="35.1" customHeight="1" x14ac:dyDescent="0.35">
      <c r="A10" s="74" t="s">
        <v>64</v>
      </c>
      <c r="B10" s="1">
        <v>858841.03</v>
      </c>
      <c r="C10" s="50">
        <v>0.03</v>
      </c>
      <c r="D10" s="51">
        <f t="shared" si="1"/>
        <v>25765.230899999999</v>
      </c>
      <c r="E10" s="51">
        <f t="shared" si="0"/>
        <v>25765.230899999999</v>
      </c>
      <c r="F10" s="52"/>
      <c r="G10" s="7"/>
    </row>
    <row r="11" spans="1:7" ht="35.1" customHeight="1" x14ac:dyDescent="0.35">
      <c r="A11" s="74" t="s">
        <v>65</v>
      </c>
      <c r="B11" s="1">
        <v>126515.12</v>
      </c>
      <c r="C11" s="50">
        <v>0.03</v>
      </c>
      <c r="D11" s="51">
        <f t="shared" si="1"/>
        <v>3795.4535999999998</v>
      </c>
      <c r="E11" s="51">
        <f t="shared" si="0"/>
        <v>3795.4535999999998</v>
      </c>
      <c r="F11" s="52"/>
      <c r="G11" s="7"/>
    </row>
    <row r="12" spans="1:7" ht="35.1" customHeight="1" x14ac:dyDescent="0.35">
      <c r="A12" s="74" t="s">
        <v>66</v>
      </c>
      <c r="B12" s="1">
        <v>1823656.23</v>
      </c>
      <c r="C12" s="50">
        <v>0.03</v>
      </c>
      <c r="D12" s="51">
        <f>C12*B12</f>
        <v>54709.686900000001</v>
      </c>
      <c r="E12" s="51">
        <f t="shared" ref="E12:E59" si="2">IF(D12&lt;=35000,D12,35000)</f>
        <v>35000</v>
      </c>
      <c r="F12" s="52"/>
      <c r="G12" s="7"/>
    </row>
    <row r="13" spans="1:7" ht="35.1" customHeight="1" x14ac:dyDescent="0.35">
      <c r="A13" s="74" t="s">
        <v>67</v>
      </c>
      <c r="B13" s="75">
        <v>2154720.7799999998</v>
      </c>
      <c r="C13" s="50">
        <v>0.03</v>
      </c>
      <c r="D13" s="51">
        <f>C13*B13</f>
        <v>64641.623399999989</v>
      </c>
      <c r="E13" s="51">
        <f t="shared" si="2"/>
        <v>35000</v>
      </c>
      <c r="F13" s="52"/>
      <c r="G13" s="7"/>
    </row>
    <row r="14" spans="1:7" ht="35.1" customHeight="1" x14ac:dyDescent="0.35">
      <c r="A14" s="74" t="s">
        <v>68</v>
      </c>
      <c r="B14" s="1">
        <v>1970417.88</v>
      </c>
      <c r="C14" s="50">
        <v>0.03</v>
      </c>
      <c r="D14" s="51">
        <f>C14*B14</f>
        <v>59112.536399999997</v>
      </c>
      <c r="E14" s="51">
        <f t="shared" si="2"/>
        <v>35000</v>
      </c>
      <c r="F14" s="52"/>
      <c r="G14" s="7"/>
    </row>
    <row r="15" spans="1:7" ht="35.1" customHeight="1" x14ac:dyDescent="0.35">
      <c r="A15" s="74" t="s">
        <v>69</v>
      </c>
      <c r="B15" s="1">
        <v>1883844.02</v>
      </c>
      <c r="C15" s="50">
        <v>0.03</v>
      </c>
      <c r="D15" s="51">
        <f t="shared" ref="D15:D59" si="3">C15*B15</f>
        <v>56515.320599999999</v>
      </c>
      <c r="E15" s="51">
        <f t="shared" si="2"/>
        <v>35000</v>
      </c>
      <c r="F15" s="52"/>
      <c r="G15" s="7"/>
    </row>
    <row r="16" spans="1:7" ht="35.1" customHeight="1" x14ac:dyDescent="0.35">
      <c r="A16" s="49" t="s">
        <v>70</v>
      </c>
      <c r="B16" s="1">
        <v>2369915.36</v>
      </c>
      <c r="C16" s="50">
        <v>0.03</v>
      </c>
      <c r="D16" s="51">
        <f t="shared" si="3"/>
        <v>71097.460799999986</v>
      </c>
      <c r="E16" s="51">
        <f t="shared" si="2"/>
        <v>35000</v>
      </c>
      <c r="F16" s="52"/>
      <c r="G16" s="7"/>
    </row>
    <row r="17" spans="1:7" ht="35.1" customHeight="1" x14ac:dyDescent="0.35">
      <c r="A17" s="49" t="s">
        <v>71</v>
      </c>
      <c r="B17" s="1">
        <v>3291414.59</v>
      </c>
      <c r="C17" s="50">
        <v>0.03</v>
      </c>
      <c r="D17" s="51">
        <f t="shared" si="3"/>
        <v>98742.437699999995</v>
      </c>
      <c r="E17" s="51">
        <f t="shared" si="2"/>
        <v>35000</v>
      </c>
      <c r="F17" s="52"/>
      <c r="G17" s="7"/>
    </row>
    <row r="18" spans="1:7" ht="35.1" customHeight="1" x14ac:dyDescent="0.35">
      <c r="A18" s="74" t="s">
        <v>72</v>
      </c>
      <c r="B18" s="1">
        <v>1728906.13</v>
      </c>
      <c r="C18" s="50">
        <v>0.03</v>
      </c>
      <c r="D18" s="51">
        <f t="shared" si="3"/>
        <v>51867.183899999996</v>
      </c>
      <c r="E18" s="51">
        <f t="shared" si="2"/>
        <v>35000</v>
      </c>
      <c r="F18" s="52"/>
      <c r="G18" s="7"/>
    </row>
    <row r="19" spans="1:7" ht="35.1" customHeight="1" x14ac:dyDescent="0.35">
      <c r="A19" s="74" t="s">
        <v>73</v>
      </c>
      <c r="B19" s="1">
        <v>4637660.4000000004</v>
      </c>
      <c r="C19" s="50">
        <v>0.03</v>
      </c>
      <c r="D19" s="51">
        <f t="shared" si="3"/>
        <v>139129.81200000001</v>
      </c>
      <c r="E19" s="51">
        <f t="shared" si="2"/>
        <v>35000</v>
      </c>
      <c r="F19" s="52"/>
      <c r="G19" s="7"/>
    </row>
    <row r="20" spans="1:7" ht="35.1" customHeight="1" x14ac:dyDescent="0.35">
      <c r="A20" s="49" t="s">
        <v>74</v>
      </c>
      <c r="B20" s="1">
        <v>4806040.1500000004</v>
      </c>
      <c r="C20" s="50">
        <v>0.03</v>
      </c>
      <c r="D20" s="51">
        <f t="shared" si="3"/>
        <v>144181.20449999999</v>
      </c>
      <c r="E20" s="51">
        <f t="shared" si="2"/>
        <v>35000</v>
      </c>
      <c r="F20" s="52"/>
      <c r="G20" s="7"/>
    </row>
    <row r="21" spans="1:7" ht="35.1" customHeight="1" x14ac:dyDescent="0.35">
      <c r="A21" t="s">
        <v>75</v>
      </c>
      <c r="B21" s="1">
        <v>3760757</v>
      </c>
      <c r="C21" s="50">
        <v>0.03</v>
      </c>
      <c r="D21" s="51">
        <f t="shared" si="3"/>
        <v>112822.70999999999</v>
      </c>
      <c r="E21" s="51">
        <f t="shared" si="2"/>
        <v>35000</v>
      </c>
      <c r="F21" s="52"/>
      <c r="G21" s="7"/>
    </row>
    <row r="22" spans="1:7" ht="35.1" customHeight="1" x14ac:dyDescent="0.35">
      <c r="A22" t="s">
        <v>76</v>
      </c>
      <c r="B22" s="1">
        <v>2976313.73</v>
      </c>
      <c r="C22" s="50">
        <v>0.03</v>
      </c>
      <c r="D22" s="51">
        <f t="shared" si="3"/>
        <v>89289.411899999992</v>
      </c>
      <c r="E22" s="51">
        <f t="shared" si="2"/>
        <v>35000</v>
      </c>
      <c r="F22" s="52"/>
      <c r="G22" s="7"/>
    </row>
    <row r="23" spans="1:7" ht="35.1" customHeight="1" x14ac:dyDescent="0.35">
      <c r="A23" t="s">
        <v>77</v>
      </c>
      <c r="B23" s="1">
        <v>6434997.5800000001</v>
      </c>
      <c r="C23" s="50">
        <v>0.03</v>
      </c>
      <c r="D23" s="51">
        <f t="shared" si="3"/>
        <v>193049.92739999999</v>
      </c>
      <c r="E23" s="51">
        <f t="shared" si="2"/>
        <v>35000</v>
      </c>
      <c r="F23" s="52"/>
      <c r="G23" s="7"/>
    </row>
    <row r="24" spans="1:7" ht="35.1" customHeight="1" x14ac:dyDescent="0.35">
      <c r="A24" t="s">
        <v>78</v>
      </c>
      <c r="B24" s="1">
        <v>3573067.71</v>
      </c>
      <c r="C24" s="50">
        <v>0.03</v>
      </c>
      <c r="D24" s="51">
        <f t="shared" si="3"/>
        <v>107192.03129999999</v>
      </c>
      <c r="E24" s="51">
        <f t="shared" si="2"/>
        <v>35000</v>
      </c>
      <c r="F24" s="52"/>
      <c r="G24" s="7"/>
    </row>
    <row r="25" spans="1:7" ht="35.1" customHeight="1" x14ac:dyDescent="0.35">
      <c r="A25" t="s">
        <v>79</v>
      </c>
      <c r="B25" s="1">
        <v>5811824.3300000001</v>
      </c>
      <c r="C25" s="50">
        <v>0.03</v>
      </c>
      <c r="D25" s="51">
        <f t="shared" si="3"/>
        <v>174354.72990000001</v>
      </c>
      <c r="E25" s="51">
        <f t="shared" si="2"/>
        <v>35000</v>
      </c>
      <c r="F25" s="52"/>
      <c r="G25" s="7"/>
    </row>
    <row r="26" spans="1:7" ht="35.1" customHeight="1" x14ac:dyDescent="0.35">
      <c r="A26" t="s">
        <v>80</v>
      </c>
      <c r="B26" s="1">
        <v>3050055.88</v>
      </c>
      <c r="C26" s="50">
        <v>0.03</v>
      </c>
      <c r="D26" s="51">
        <f t="shared" si="3"/>
        <v>91501.676399999997</v>
      </c>
      <c r="E26" s="51">
        <f t="shared" si="2"/>
        <v>35000</v>
      </c>
      <c r="F26" s="52"/>
      <c r="G26" s="7"/>
    </row>
    <row r="27" spans="1:7" ht="35.1" customHeight="1" x14ac:dyDescent="0.35">
      <c r="A27" t="s">
        <v>81</v>
      </c>
      <c r="B27" s="1">
        <v>4063145.87</v>
      </c>
      <c r="C27" s="50">
        <v>0.03</v>
      </c>
      <c r="D27" s="51">
        <f t="shared" si="3"/>
        <v>121894.37609999999</v>
      </c>
      <c r="E27" s="51">
        <f t="shared" si="2"/>
        <v>35000</v>
      </c>
      <c r="F27" s="52"/>
      <c r="G27" s="7"/>
    </row>
    <row r="28" spans="1:7" ht="35.1" customHeight="1" x14ac:dyDescent="0.35">
      <c r="A28" t="s">
        <v>82</v>
      </c>
      <c r="B28" s="1">
        <v>3268189.92</v>
      </c>
      <c r="C28" s="50">
        <v>0.03</v>
      </c>
      <c r="D28" s="51">
        <f t="shared" si="3"/>
        <v>98045.6976</v>
      </c>
      <c r="E28" s="51">
        <f t="shared" si="2"/>
        <v>35000</v>
      </c>
      <c r="F28" s="52"/>
      <c r="G28" s="7"/>
    </row>
    <row r="29" spans="1:7" ht="35.1" customHeight="1" x14ac:dyDescent="0.35">
      <c r="A29" t="s">
        <v>83</v>
      </c>
      <c r="B29" s="1">
        <v>2689470.92</v>
      </c>
      <c r="C29" s="50">
        <v>0.03</v>
      </c>
      <c r="D29" s="51">
        <f t="shared" si="3"/>
        <v>80684.127599999993</v>
      </c>
      <c r="E29" s="51">
        <f t="shared" si="2"/>
        <v>35000</v>
      </c>
      <c r="F29" s="52"/>
      <c r="G29" s="7"/>
    </row>
    <row r="30" spans="1:7" ht="35.1" customHeight="1" x14ac:dyDescent="0.35">
      <c r="A30" t="s">
        <v>84</v>
      </c>
      <c r="B30" s="1">
        <v>4089901.21</v>
      </c>
      <c r="C30" s="50">
        <v>0.03</v>
      </c>
      <c r="D30" s="51">
        <f t="shared" si="3"/>
        <v>122697.03629999999</v>
      </c>
      <c r="E30" s="51">
        <f t="shared" si="2"/>
        <v>35000</v>
      </c>
      <c r="F30" s="52"/>
      <c r="G30" s="7"/>
    </row>
    <row r="31" spans="1:7" ht="35.1" customHeight="1" x14ac:dyDescent="0.35">
      <c r="A31" t="s">
        <v>85</v>
      </c>
      <c r="B31" s="1">
        <v>6261826.5899999999</v>
      </c>
      <c r="C31" s="50">
        <v>0.03</v>
      </c>
      <c r="D31" s="51">
        <f t="shared" si="3"/>
        <v>187854.7977</v>
      </c>
      <c r="E31" s="51">
        <f t="shared" si="2"/>
        <v>35000</v>
      </c>
      <c r="F31" s="52"/>
      <c r="G31" s="7"/>
    </row>
    <row r="32" spans="1:7" ht="35.1" customHeight="1" x14ac:dyDescent="0.35">
      <c r="A32" t="s">
        <v>86</v>
      </c>
      <c r="B32" s="1">
        <v>2568983.4300000002</v>
      </c>
      <c r="C32" s="50">
        <v>0.03</v>
      </c>
      <c r="D32" s="51">
        <f t="shared" si="3"/>
        <v>77069.502900000007</v>
      </c>
      <c r="E32" s="51">
        <f t="shared" si="2"/>
        <v>35000</v>
      </c>
      <c r="F32" s="52"/>
      <c r="G32" s="7"/>
    </row>
    <row r="33" spans="1:7" ht="35.1" customHeight="1" x14ac:dyDescent="0.35">
      <c r="A33" t="s">
        <v>87</v>
      </c>
      <c r="B33" s="1">
        <v>1290643.8700000001</v>
      </c>
      <c r="C33" s="50">
        <v>0.03</v>
      </c>
      <c r="D33" s="51">
        <f t="shared" si="3"/>
        <v>38719.316100000004</v>
      </c>
      <c r="E33" s="51">
        <f t="shared" si="2"/>
        <v>35000</v>
      </c>
      <c r="F33" s="52"/>
      <c r="G33" s="7"/>
    </row>
    <row r="34" spans="1:7" ht="35.1" customHeight="1" x14ac:dyDescent="0.35">
      <c r="A34" t="s">
        <v>88</v>
      </c>
      <c r="B34" s="1">
        <v>492329.59</v>
      </c>
      <c r="C34" s="50">
        <v>0.03</v>
      </c>
      <c r="D34" s="51">
        <f t="shared" si="3"/>
        <v>14769.887699999999</v>
      </c>
      <c r="E34" s="51">
        <f t="shared" si="2"/>
        <v>14769.887699999999</v>
      </c>
      <c r="F34" s="52"/>
      <c r="G34" s="7"/>
    </row>
    <row r="35" spans="1:7" ht="35.1" customHeight="1" x14ac:dyDescent="0.35">
      <c r="A35" t="s">
        <v>89</v>
      </c>
      <c r="B35" s="1">
        <v>4766673.22</v>
      </c>
      <c r="C35" s="50">
        <v>0.03</v>
      </c>
      <c r="D35" s="51">
        <f t="shared" si="3"/>
        <v>143000.1966</v>
      </c>
      <c r="E35" s="51">
        <f t="shared" si="2"/>
        <v>35000</v>
      </c>
      <c r="F35" s="52"/>
      <c r="G35" s="7"/>
    </row>
    <row r="36" spans="1:7" ht="35.1" customHeight="1" x14ac:dyDescent="0.35">
      <c r="A36" t="s">
        <v>90</v>
      </c>
      <c r="B36" s="1">
        <v>3929292.39</v>
      </c>
      <c r="C36" s="50">
        <v>0.03</v>
      </c>
      <c r="D36" s="51">
        <f t="shared" si="3"/>
        <v>117878.7717</v>
      </c>
      <c r="E36" s="51">
        <f t="shared" si="2"/>
        <v>35000</v>
      </c>
      <c r="F36" s="52"/>
      <c r="G36" s="7"/>
    </row>
    <row r="37" spans="1:7" ht="35.1" customHeight="1" x14ac:dyDescent="0.35">
      <c r="A37" t="s">
        <v>91</v>
      </c>
      <c r="B37" s="1">
        <v>2242264.66</v>
      </c>
      <c r="C37" s="50">
        <v>0.03</v>
      </c>
      <c r="D37" s="51">
        <f t="shared" si="3"/>
        <v>67267.939800000007</v>
      </c>
      <c r="E37" s="51">
        <f t="shared" si="2"/>
        <v>35000</v>
      </c>
      <c r="F37" s="52"/>
      <c r="G37" s="7"/>
    </row>
    <row r="38" spans="1:7" ht="35.1" customHeight="1" x14ac:dyDescent="0.35">
      <c r="A38" t="s">
        <v>92</v>
      </c>
      <c r="B38" s="1">
        <v>3553485.53</v>
      </c>
      <c r="C38" s="50">
        <v>0.03</v>
      </c>
      <c r="D38" s="51">
        <f t="shared" si="3"/>
        <v>106604.56589999999</v>
      </c>
      <c r="E38" s="51">
        <f t="shared" si="2"/>
        <v>35000</v>
      </c>
      <c r="F38" s="52"/>
      <c r="G38" s="7"/>
    </row>
    <row r="39" spans="1:7" ht="35.1" customHeight="1" x14ac:dyDescent="0.35">
      <c r="A39" t="s">
        <v>93</v>
      </c>
      <c r="B39" s="1">
        <v>3258644.49</v>
      </c>
      <c r="C39" s="50">
        <v>0.03</v>
      </c>
      <c r="D39" s="51">
        <f t="shared" si="3"/>
        <v>97759.334700000007</v>
      </c>
      <c r="E39" s="51">
        <f t="shared" si="2"/>
        <v>35000</v>
      </c>
      <c r="F39" s="52"/>
      <c r="G39" s="7"/>
    </row>
    <row r="40" spans="1:7" ht="35.1" customHeight="1" x14ac:dyDescent="0.35">
      <c r="A40" t="s">
        <v>94</v>
      </c>
      <c r="B40" s="1">
        <v>3250904.15</v>
      </c>
      <c r="C40" s="50">
        <v>0.03</v>
      </c>
      <c r="D40" s="51">
        <f t="shared" si="3"/>
        <v>97527.124499999991</v>
      </c>
      <c r="E40" s="51">
        <f t="shared" si="2"/>
        <v>35000</v>
      </c>
      <c r="F40" s="52"/>
      <c r="G40" s="7"/>
    </row>
    <row r="41" spans="1:7" ht="35.1" customHeight="1" x14ac:dyDescent="0.35">
      <c r="A41" t="s">
        <v>95</v>
      </c>
      <c r="B41" s="1">
        <v>7045826.7699999996</v>
      </c>
      <c r="C41" s="50">
        <v>0.03</v>
      </c>
      <c r="D41" s="51">
        <f t="shared" si="3"/>
        <v>211374.80309999999</v>
      </c>
      <c r="E41" s="51">
        <f t="shared" si="2"/>
        <v>35000</v>
      </c>
      <c r="F41" s="52"/>
      <c r="G41" s="7"/>
    </row>
    <row r="42" spans="1:7" ht="35.1" customHeight="1" x14ac:dyDescent="0.35">
      <c r="A42" t="s">
        <v>96</v>
      </c>
      <c r="B42" s="1">
        <v>5154089.4000000004</v>
      </c>
      <c r="C42" s="50">
        <v>0.03</v>
      </c>
      <c r="D42" s="51">
        <f t="shared" si="3"/>
        <v>154622.682</v>
      </c>
      <c r="E42" s="51">
        <f t="shared" si="2"/>
        <v>35000</v>
      </c>
      <c r="F42" s="52"/>
      <c r="G42" s="7"/>
    </row>
    <row r="43" spans="1:7" ht="35.1" customHeight="1" x14ac:dyDescent="0.35">
      <c r="A43" t="s">
        <v>97</v>
      </c>
      <c r="B43" s="1">
        <v>3289086.1</v>
      </c>
      <c r="C43" s="50">
        <v>0.03</v>
      </c>
      <c r="D43" s="51">
        <f t="shared" si="3"/>
        <v>98672.582999999999</v>
      </c>
      <c r="E43" s="51">
        <f t="shared" si="2"/>
        <v>35000</v>
      </c>
      <c r="F43" s="52"/>
      <c r="G43" s="7"/>
    </row>
    <row r="44" spans="1:7" ht="35.1" customHeight="1" x14ac:dyDescent="0.35">
      <c r="A44" t="s">
        <v>98</v>
      </c>
      <c r="B44" s="1">
        <v>3711124.72</v>
      </c>
      <c r="C44" s="50">
        <v>0.03</v>
      </c>
      <c r="D44" s="51">
        <f t="shared" si="3"/>
        <v>111333.74160000001</v>
      </c>
      <c r="E44" s="51">
        <f t="shared" si="2"/>
        <v>35000</v>
      </c>
      <c r="F44" s="52"/>
      <c r="G44" s="7"/>
    </row>
    <row r="45" spans="1:7" ht="35.1" customHeight="1" x14ac:dyDescent="0.35">
      <c r="A45" t="s">
        <v>99</v>
      </c>
      <c r="B45" s="1">
        <v>2958375.66</v>
      </c>
      <c r="C45" s="50">
        <v>0.03</v>
      </c>
      <c r="D45" s="51">
        <f t="shared" si="3"/>
        <v>88751.269799999995</v>
      </c>
      <c r="E45" s="51">
        <f t="shared" si="2"/>
        <v>35000</v>
      </c>
      <c r="F45" s="52"/>
      <c r="G45" s="7"/>
    </row>
    <row r="46" spans="1:7" ht="35.1" customHeight="1" x14ac:dyDescent="0.35">
      <c r="A46" t="s">
        <v>100</v>
      </c>
      <c r="B46" s="1">
        <v>2174128.4300000002</v>
      </c>
      <c r="C46" s="50">
        <v>0.03</v>
      </c>
      <c r="D46" s="51">
        <f t="shared" si="3"/>
        <v>65223.852900000005</v>
      </c>
      <c r="E46" s="51">
        <f t="shared" si="2"/>
        <v>35000</v>
      </c>
      <c r="F46" s="52"/>
      <c r="G46" s="7"/>
    </row>
    <row r="47" spans="1:7" ht="35.1" customHeight="1" x14ac:dyDescent="0.35">
      <c r="A47" t="s">
        <v>101</v>
      </c>
      <c r="B47" s="1">
        <v>3364705.95</v>
      </c>
      <c r="C47" s="50">
        <v>0.03</v>
      </c>
      <c r="D47" s="51">
        <f t="shared" si="3"/>
        <v>100941.17850000001</v>
      </c>
      <c r="E47" s="51">
        <f t="shared" si="2"/>
        <v>35000</v>
      </c>
      <c r="F47" s="52"/>
      <c r="G47" s="7"/>
    </row>
    <row r="48" spans="1:7" ht="35.1" customHeight="1" x14ac:dyDescent="0.35">
      <c r="A48" t="s">
        <v>102</v>
      </c>
      <c r="B48" s="1">
        <v>3924192.22</v>
      </c>
      <c r="C48" s="50">
        <v>0.03</v>
      </c>
      <c r="D48" s="51">
        <f t="shared" si="3"/>
        <v>117725.7666</v>
      </c>
      <c r="E48" s="51">
        <f t="shared" si="2"/>
        <v>35000</v>
      </c>
      <c r="F48" s="52"/>
      <c r="G48" s="7"/>
    </row>
    <row r="49" spans="1:7" ht="35.1" customHeight="1" x14ac:dyDescent="0.35">
      <c r="A49" t="s">
        <v>103</v>
      </c>
      <c r="B49" s="1">
        <v>6644067.1100000003</v>
      </c>
      <c r="C49" s="50">
        <v>0.03</v>
      </c>
      <c r="D49" s="51">
        <f t="shared" si="3"/>
        <v>199322.01329999999</v>
      </c>
      <c r="E49" s="51">
        <f t="shared" si="2"/>
        <v>35000</v>
      </c>
      <c r="F49" s="52"/>
      <c r="G49" s="7"/>
    </row>
    <row r="50" spans="1:7" ht="35.1" customHeight="1" x14ac:dyDescent="0.35">
      <c r="A50" t="s">
        <v>104</v>
      </c>
      <c r="B50" s="1">
        <v>6176545.5599999996</v>
      </c>
      <c r="C50" s="50">
        <v>0.03</v>
      </c>
      <c r="D50" s="51">
        <f t="shared" si="3"/>
        <v>185296.36679999999</v>
      </c>
      <c r="E50" s="51">
        <f t="shared" si="2"/>
        <v>35000</v>
      </c>
      <c r="F50" s="52"/>
      <c r="G50" s="7"/>
    </row>
    <row r="51" spans="1:7" ht="35.1" customHeight="1" x14ac:dyDescent="0.35">
      <c r="A51" t="s">
        <v>105</v>
      </c>
      <c r="B51" s="1">
        <v>4150445.33</v>
      </c>
      <c r="C51" s="50">
        <v>0.03</v>
      </c>
      <c r="D51" s="51">
        <f t="shared" si="3"/>
        <v>124513.3599</v>
      </c>
      <c r="E51" s="51">
        <f t="shared" si="2"/>
        <v>35000</v>
      </c>
      <c r="F51" s="52"/>
      <c r="G51" s="7"/>
    </row>
    <row r="52" spans="1:7" ht="35.1" customHeight="1" x14ac:dyDescent="0.35">
      <c r="A52" t="s">
        <v>106</v>
      </c>
      <c r="B52" s="1">
        <v>2871322.65</v>
      </c>
      <c r="C52" s="50">
        <v>0.03</v>
      </c>
      <c r="D52" s="51">
        <f t="shared" si="3"/>
        <v>86139.679499999998</v>
      </c>
      <c r="E52" s="51">
        <f t="shared" si="2"/>
        <v>35000</v>
      </c>
      <c r="F52" s="52"/>
      <c r="G52" s="7"/>
    </row>
    <row r="53" spans="1:7" ht="35.1" customHeight="1" x14ac:dyDescent="0.35">
      <c r="A53" t="s">
        <v>107</v>
      </c>
      <c r="B53" s="1">
        <v>2398428.67</v>
      </c>
      <c r="C53" s="50">
        <v>0.03</v>
      </c>
      <c r="D53" s="51">
        <f t="shared" si="3"/>
        <v>71952.860099999991</v>
      </c>
      <c r="E53" s="51">
        <f t="shared" si="2"/>
        <v>35000</v>
      </c>
      <c r="F53" s="52"/>
      <c r="G53" s="7"/>
    </row>
    <row r="54" spans="1:7" ht="35.1" customHeight="1" x14ac:dyDescent="0.35">
      <c r="A54" t="s">
        <v>108</v>
      </c>
      <c r="B54" s="1">
        <v>6068820.2699999996</v>
      </c>
      <c r="C54" s="50">
        <v>0.03</v>
      </c>
      <c r="D54" s="51">
        <f t="shared" si="3"/>
        <v>182064.60809999998</v>
      </c>
      <c r="E54" s="51">
        <f t="shared" si="2"/>
        <v>35000</v>
      </c>
      <c r="F54" s="52"/>
      <c r="G54" s="7"/>
    </row>
    <row r="55" spans="1:7" ht="35.1" customHeight="1" x14ac:dyDescent="0.35">
      <c r="A55" t="s">
        <v>109</v>
      </c>
      <c r="B55" s="1">
        <v>3092623.57</v>
      </c>
      <c r="C55" s="50">
        <v>0.03</v>
      </c>
      <c r="D55" s="51">
        <f t="shared" si="3"/>
        <v>92778.707099999985</v>
      </c>
      <c r="E55" s="51">
        <f t="shared" si="2"/>
        <v>35000</v>
      </c>
      <c r="F55" s="52"/>
      <c r="G55" s="7"/>
    </row>
    <row r="56" spans="1:7" ht="35.1" customHeight="1" x14ac:dyDescent="0.35">
      <c r="A56" t="s">
        <v>110</v>
      </c>
      <c r="B56" s="1">
        <v>3066601.26</v>
      </c>
      <c r="C56" s="50">
        <v>0.03</v>
      </c>
      <c r="D56" s="51">
        <f t="shared" si="3"/>
        <v>91998.037799999991</v>
      </c>
      <c r="E56" s="51">
        <f t="shared" si="2"/>
        <v>35000</v>
      </c>
      <c r="F56" s="52"/>
      <c r="G56" s="7"/>
    </row>
    <row r="57" spans="1:7" ht="35.1" customHeight="1" x14ac:dyDescent="0.35">
      <c r="A57" t="s">
        <v>111</v>
      </c>
      <c r="B57" s="1">
        <v>1269805.08</v>
      </c>
      <c r="C57" s="50">
        <v>0.03</v>
      </c>
      <c r="D57" s="51">
        <f t="shared" si="3"/>
        <v>38094.152399999999</v>
      </c>
      <c r="E57" s="51">
        <f t="shared" si="2"/>
        <v>35000</v>
      </c>
      <c r="F57" s="52"/>
      <c r="G57" s="7"/>
    </row>
    <row r="58" spans="1:7" ht="35.1" customHeight="1" x14ac:dyDescent="0.35">
      <c r="A58" t="s">
        <v>112</v>
      </c>
      <c r="B58" s="1">
        <v>3537359.03</v>
      </c>
      <c r="C58" s="50">
        <v>0.03</v>
      </c>
      <c r="D58" s="51">
        <f t="shared" si="3"/>
        <v>106120.77089999999</v>
      </c>
      <c r="E58" s="51">
        <f t="shared" si="2"/>
        <v>35000</v>
      </c>
      <c r="F58" s="52"/>
      <c r="G58" s="7"/>
    </row>
    <row r="59" spans="1:7" ht="35.1" customHeight="1" x14ac:dyDescent="0.35">
      <c r="A59" t="s">
        <v>113</v>
      </c>
      <c r="B59" s="1">
        <v>2787895.48</v>
      </c>
      <c r="C59" s="50">
        <v>0.03</v>
      </c>
      <c r="D59" s="51">
        <f t="shared" si="3"/>
        <v>83636.864399999991</v>
      </c>
      <c r="E59" s="51">
        <f t="shared" si="2"/>
        <v>35000</v>
      </c>
      <c r="F59" s="52"/>
      <c r="G59" s="7"/>
    </row>
    <row r="60" spans="1:7" ht="35.1" customHeight="1" thickBot="1" x14ac:dyDescent="0.4">
      <c r="A60" s="114" t="s">
        <v>20</v>
      </c>
      <c r="B60" s="114"/>
      <c r="C60" s="114"/>
      <c r="D60" s="115"/>
      <c r="E60" s="42">
        <f>SUM(E12:E59)</f>
        <v>1659769.8876999998</v>
      </c>
      <c r="F60" s="14"/>
      <c r="G60" s="7"/>
    </row>
  </sheetData>
  <mergeCells count="4">
    <mergeCell ref="A60:D60"/>
    <mergeCell ref="B2:F2"/>
    <mergeCell ref="A3:F3"/>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904F-028E-AE49-A278-FCE3BEC46A8F}">
  <sheetPr>
    <tabColor rgb="FF174A7C"/>
  </sheetPr>
  <dimension ref="A2:I64"/>
  <sheetViews>
    <sheetView showGridLines="0" tabSelected="1" topLeftCell="C1" zoomScale="70" zoomScaleNormal="70" workbookViewId="0">
      <pane ySplit="7" topLeftCell="A8" activePane="bottomLeft" state="frozen"/>
      <selection pane="bottomLeft" activeCell="G12" sqref="G12"/>
    </sheetView>
  </sheetViews>
  <sheetFormatPr defaultColWidth="0" defaultRowHeight="18" x14ac:dyDescent="0.35"/>
  <cols>
    <col min="1" max="1" width="11" style="2" customWidth="1"/>
    <col min="2" max="3" width="17.125" style="2" customWidth="1"/>
    <col min="4" max="4" width="20.625" style="17" customWidth="1"/>
    <col min="5" max="5" width="37" style="17" customWidth="1"/>
    <col min="6" max="6" width="46" style="2" customWidth="1"/>
    <col min="7" max="7" width="34.375" style="2" customWidth="1"/>
    <col min="8" max="8" width="45.125" style="2" customWidth="1"/>
    <col min="9" max="9" width="11" style="2" customWidth="1"/>
    <col min="10" max="16384" width="11" style="2" hidden="1"/>
  </cols>
  <sheetData>
    <row r="2" spans="2:8" s="18" customFormat="1" ht="23.25" x14ac:dyDescent="0.35">
      <c r="B2" s="124" t="s">
        <v>11</v>
      </c>
      <c r="C2" s="124"/>
      <c r="D2" s="126" t="s">
        <v>114</v>
      </c>
      <c r="E2" s="126"/>
      <c r="F2" s="126"/>
      <c r="G2" s="126"/>
      <c r="H2" s="126"/>
    </row>
    <row r="3" spans="2:8" s="18" customFormat="1" ht="23.25" x14ac:dyDescent="0.35">
      <c r="B3" s="124" t="s">
        <v>12</v>
      </c>
      <c r="C3" s="124"/>
      <c r="D3" s="125" t="s">
        <v>115</v>
      </c>
      <c r="E3" s="125"/>
      <c r="F3" s="125"/>
      <c r="G3" s="125"/>
      <c r="H3" s="125"/>
    </row>
    <row r="4" spans="2:8" s="18" customFormat="1" ht="15.75" x14ac:dyDescent="0.25">
      <c r="B4" s="127" t="s">
        <v>21</v>
      </c>
      <c r="C4" s="128"/>
      <c r="D4" s="128"/>
      <c r="E4" s="128"/>
      <c r="F4" s="128"/>
      <c r="G4" s="128"/>
      <c r="H4" s="129"/>
    </row>
    <row r="5" spans="2:8" s="18" customFormat="1" ht="15.75" x14ac:dyDescent="0.25">
      <c r="B5" s="130"/>
      <c r="C5" s="131"/>
      <c r="D5" s="131"/>
      <c r="E5" s="131"/>
      <c r="F5" s="131"/>
      <c r="G5" s="131"/>
      <c r="H5" s="132"/>
    </row>
    <row r="6" spans="2:8" s="18" customFormat="1" ht="15.75" x14ac:dyDescent="0.25">
      <c r="B6" s="133"/>
      <c r="C6" s="134"/>
      <c r="D6" s="134"/>
      <c r="E6" s="134"/>
      <c r="F6" s="134"/>
      <c r="G6" s="134"/>
      <c r="H6" s="135"/>
    </row>
    <row r="7" spans="2:8" s="19" customFormat="1" ht="72" x14ac:dyDescent="0.3">
      <c r="B7" s="48" t="s">
        <v>22</v>
      </c>
      <c r="C7" s="48" t="s">
        <v>23</v>
      </c>
      <c r="D7" s="53" t="s">
        <v>24</v>
      </c>
      <c r="E7" s="48" t="s">
        <v>25</v>
      </c>
      <c r="F7" s="48" t="s">
        <v>26</v>
      </c>
      <c r="G7" s="48" t="s">
        <v>27</v>
      </c>
      <c r="H7" s="48" t="s">
        <v>28</v>
      </c>
    </row>
    <row r="8" spans="2:8" ht="409.5" x14ac:dyDescent="0.35">
      <c r="B8" s="54">
        <v>72130</v>
      </c>
      <c r="C8" s="55">
        <v>10500</v>
      </c>
      <c r="D8" s="56">
        <f>270033.56+231906.22</f>
        <v>501939.78</v>
      </c>
      <c r="E8" s="78" t="s">
        <v>126</v>
      </c>
      <c r="F8" s="68"/>
      <c r="G8" s="57">
        <v>100</v>
      </c>
      <c r="H8" s="58" t="s">
        <v>116</v>
      </c>
    </row>
    <row r="9" spans="2:8" x14ac:dyDescent="0.35">
      <c r="B9" s="54">
        <v>72130</v>
      </c>
      <c r="C9" s="55">
        <v>17200</v>
      </c>
      <c r="D9" s="56">
        <v>93172.51</v>
      </c>
      <c r="E9" s="57" t="s">
        <v>42</v>
      </c>
      <c r="F9" s="68"/>
      <c r="G9" s="57">
        <v>100</v>
      </c>
      <c r="H9" s="58" t="s">
        <v>120</v>
      </c>
    </row>
    <row r="10" spans="2:8" ht="409.5" x14ac:dyDescent="0.35">
      <c r="B10" s="54">
        <v>72130</v>
      </c>
      <c r="C10" s="55">
        <v>18900</v>
      </c>
      <c r="D10" s="56">
        <v>673129.83</v>
      </c>
      <c r="E10" s="57" t="s">
        <v>42</v>
      </c>
      <c r="F10" s="68"/>
      <c r="G10" s="57">
        <v>100</v>
      </c>
      <c r="H10" s="76" t="s">
        <v>119</v>
      </c>
    </row>
    <row r="11" spans="2:8" ht="409.5" x14ac:dyDescent="0.35">
      <c r="B11" s="54">
        <v>72130</v>
      </c>
      <c r="C11" s="55" t="s">
        <v>117</v>
      </c>
      <c r="D11" s="56">
        <f>225661.32+6533.97</f>
        <v>232195.29</v>
      </c>
      <c r="E11" s="57" t="s">
        <v>42</v>
      </c>
      <c r="F11" s="68"/>
      <c r="G11" s="57">
        <v>100</v>
      </c>
      <c r="H11" s="77" t="s">
        <v>118</v>
      </c>
    </row>
    <row r="12" spans="2:8" x14ac:dyDescent="0.35">
      <c r="B12" s="54">
        <v>72130</v>
      </c>
      <c r="C12" s="55">
        <v>33000</v>
      </c>
      <c r="D12" s="56">
        <v>144</v>
      </c>
      <c r="E12" s="57" t="s">
        <v>127</v>
      </c>
      <c r="F12" s="68"/>
      <c r="G12" s="57"/>
      <c r="H12" s="58" t="s">
        <v>125</v>
      </c>
    </row>
    <row r="13" spans="2:8" ht="318.75" x14ac:dyDescent="0.35">
      <c r="B13" s="54">
        <v>72130</v>
      </c>
      <c r="C13" s="55">
        <v>32000</v>
      </c>
      <c r="D13" s="56">
        <v>3300</v>
      </c>
      <c r="E13" s="57" t="s">
        <v>49</v>
      </c>
      <c r="F13" s="68"/>
      <c r="G13" s="57"/>
      <c r="H13" s="77" t="s">
        <v>124</v>
      </c>
    </row>
    <row r="14" spans="2:8" ht="131.25" x14ac:dyDescent="0.35">
      <c r="B14" s="54">
        <v>72130</v>
      </c>
      <c r="C14" s="55">
        <v>35500</v>
      </c>
      <c r="D14" s="56">
        <v>7279.56</v>
      </c>
      <c r="E14" s="57" t="s">
        <v>127</v>
      </c>
      <c r="F14" s="68"/>
      <c r="G14" s="57"/>
      <c r="H14" s="77" t="s">
        <v>121</v>
      </c>
    </row>
    <row r="15" spans="2:8" ht="262.5" x14ac:dyDescent="0.35">
      <c r="B15" s="54">
        <v>72130</v>
      </c>
      <c r="C15" s="55">
        <v>39900</v>
      </c>
      <c r="D15" s="56">
        <v>136528.03</v>
      </c>
      <c r="E15" s="57" t="s">
        <v>127</v>
      </c>
      <c r="F15" s="68"/>
      <c r="G15" s="57"/>
      <c r="H15" s="76" t="s">
        <v>122</v>
      </c>
    </row>
    <row r="16" spans="2:8" ht="93.75" x14ac:dyDescent="0.35">
      <c r="B16" s="54">
        <v>72130</v>
      </c>
      <c r="C16" s="55">
        <v>49900</v>
      </c>
      <c r="D16" s="56">
        <v>12080.89</v>
      </c>
      <c r="E16" s="57" t="s">
        <v>127</v>
      </c>
      <c r="F16" s="68"/>
      <c r="G16" s="57"/>
      <c r="H16" s="77" t="s">
        <v>123</v>
      </c>
    </row>
    <row r="17" spans="2:8" x14ac:dyDescent="0.35">
      <c r="B17" s="54"/>
      <c r="C17" s="55"/>
      <c r="D17" s="56"/>
      <c r="E17" s="57"/>
      <c r="F17" s="68"/>
      <c r="G17" s="57"/>
      <c r="H17" s="58"/>
    </row>
    <row r="18" spans="2:8" x14ac:dyDescent="0.35">
      <c r="B18" s="54"/>
      <c r="C18" s="55"/>
      <c r="D18" s="56"/>
      <c r="E18" s="57"/>
      <c r="F18" s="68"/>
      <c r="G18" s="57"/>
      <c r="H18" s="58"/>
    </row>
    <row r="19" spans="2:8" x14ac:dyDescent="0.35">
      <c r="B19" s="54"/>
      <c r="C19" s="55"/>
      <c r="D19" s="56"/>
      <c r="E19" s="57"/>
      <c r="F19" s="68"/>
      <c r="G19" s="57"/>
      <c r="H19" s="58"/>
    </row>
    <row r="20" spans="2:8" x14ac:dyDescent="0.35">
      <c r="B20" s="54"/>
      <c r="C20" s="55"/>
      <c r="D20" s="56"/>
      <c r="E20" s="57"/>
      <c r="F20" s="68"/>
      <c r="G20" s="57"/>
      <c r="H20" s="58"/>
    </row>
    <row r="21" spans="2:8" x14ac:dyDescent="0.35">
      <c r="B21" s="54"/>
      <c r="C21" s="55"/>
      <c r="D21" s="56"/>
      <c r="E21" s="57"/>
      <c r="F21" s="68"/>
      <c r="G21" s="57"/>
      <c r="H21" s="58"/>
    </row>
    <row r="22" spans="2:8" x14ac:dyDescent="0.35">
      <c r="B22" s="54"/>
      <c r="C22" s="55"/>
      <c r="D22" s="56"/>
      <c r="E22" s="57"/>
      <c r="F22" s="68"/>
      <c r="G22" s="57"/>
      <c r="H22" s="58"/>
    </row>
    <row r="23" spans="2:8" x14ac:dyDescent="0.35">
      <c r="B23" s="54"/>
      <c r="C23" s="55"/>
      <c r="D23" s="56"/>
      <c r="E23" s="57"/>
      <c r="F23" s="68"/>
      <c r="G23" s="57"/>
      <c r="H23" s="58"/>
    </row>
    <row r="24" spans="2:8" x14ac:dyDescent="0.35">
      <c r="B24" s="54"/>
      <c r="C24" s="55"/>
      <c r="D24" s="56"/>
      <c r="E24" s="57"/>
      <c r="F24" s="68"/>
      <c r="G24" s="57"/>
      <c r="H24" s="58"/>
    </row>
    <row r="25" spans="2:8" x14ac:dyDescent="0.35">
      <c r="B25" s="54"/>
      <c r="C25" s="55"/>
      <c r="D25" s="56"/>
      <c r="E25" s="57"/>
      <c r="F25" s="68"/>
      <c r="G25" s="57"/>
      <c r="H25" s="58"/>
    </row>
    <row r="26" spans="2:8" x14ac:dyDescent="0.35">
      <c r="B26" s="54"/>
      <c r="C26" s="55"/>
      <c r="D26" s="56"/>
      <c r="E26" s="57"/>
      <c r="F26" s="68"/>
      <c r="G26" s="57"/>
      <c r="H26" s="58"/>
    </row>
    <row r="27" spans="2:8" x14ac:dyDescent="0.35">
      <c r="B27" s="54"/>
      <c r="C27" s="55"/>
      <c r="D27" s="56"/>
      <c r="E27" s="57"/>
      <c r="F27" s="68"/>
      <c r="G27" s="57"/>
      <c r="H27" s="58"/>
    </row>
    <row r="28" spans="2:8" x14ac:dyDescent="0.35">
      <c r="B28" s="54"/>
      <c r="C28" s="55"/>
      <c r="D28" s="56"/>
      <c r="E28" s="57"/>
      <c r="F28" s="68"/>
      <c r="G28" s="57"/>
      <c r="H28" s="58"/>
    </row>
    <row r="29" spans="2:8" x14ac:dyDescent="0.35">
      <c r="B29" s="54"/>
      <c r="C29" s="55"/>
      <c r="D29" s="56"/>
      <c r="E29" s="57"/>
      <c r="F29" s="68"/>
      <c r="G29" s="57"/>
      <c r="H29" s="58"/>
    </row>
    <row r="30" spans="2:8" x14ac:dyDescent="0.35">
      <c r="B30" s="54"/>
      <c r="C30" s="55"/>
      <c r="D30" s="56"/>
      <c r="E30" s="57"/>
      <c r="F30" s="68"/>
      <c r="G30" s="57"/>
      <c r="H30" s="58"/>
    </row>
    <row r="31" spans="2:8" x14ac:dyDescent="0.35">
      <c r="B31" s="54"/>
      <c r="C31" s="55"/>
      <c r="D31" s="56"/>
      <c r="E31" s="57"/>
      <c r="F31" s="68"/>
      <c r="G31" s="57"/>
      <c r="H31" s="58"/>
    </row>
    <row r="32" spans="2:8" x14ac:dyDescent="0.35">
      <c r="B32" s="54"/>
      <c r="C32" s="55"/>
      <c r="D32" s="56"/>
      <c r="E32" s="57"/>
      <c r="F32" s="68"/>
      <c r="G32" s="57"/>
      <c r="H32" s="58"/>
    </row>
    <row r="33" spans="2:8" x14ac:dyDescent="0.35">
      <c r="B33" s="54"/>
      <c r="C33" s="55"/>
      <c r="D33" s="56"/>
      <c r="E33" s="57"/>
      <c r="F33" s="68"/>
      <c r="G33" s="57"/>
      <c r="H33" s="58"/>
    </row>
    <row r="34" spans="2:8" x14ac:dyDescent="0.35">
      <c r="B34" s="54"/>
      <c r="C34" s="55"/>
      <c r="D34" s="56"/>
      <c r="E34" s="57"/>
      <c r="F34" s="68"/>
      <c r="G34" s="57"/>
      <c r="H34" s="58"/>
    </row>
    <row r="35" spans="2:8" x14ac:dyDescent="0.35">
      <c r="B35" s="54"/>
      <c r="C35" s="55"/>
      <c r="D35" s="56"/>
      <c r="E35" s="57"/>
      <c r="F35" s="68"/>
      <c r="G35" s="57"/>
      <c r="H35" s="58"/>
    </row>
    <row r="36" spans="2:8" x14ac:dyDescent="0.35">
      <c r="B36" s="54"/>
      <c r="C36" s="55"/>
      <c r="D36" s="56"/>
      <c r="E36" s="57"/>
      <c r="F36" s="68"/>
      <c r="G36" s="57"/>
      <c r="H36" s="58"/>
    </row>
    <row r="37" spans="2:8" x14ac:dyDescent="0.35">
      <c r="B37" s="54"/>
      <c r="C37" s="55"/>
      <c r="D37" s="56"/>
      <c r="E37" s="57"/>
      <c r="F37" s="68"/>
      <c r="G37" s="57"/>
      <c r="H37" s="58"/>
    </row>
    <row r="38" spans="2:8" x14ac:dyDescent="0.35">
      <c r="B38" s="54"/>
      <c r="C38" s="55"/>
      <c r="D38" s="56"/>
      <c r="E38" s="57"/>
      <c r="F38" s="68"/>
      <c r="G38" s="57"/>
      <c r="H38" s="58"/>
    </row>
    <row r="39" spans="2:8" x14ac:dyDescent="0.35">
      <c r="B39" s="54"/>
      <c r="C39" s="55"/>
      <c r="D39" s="56"/>
      <c r="E39" s="57"/>
      <c r="F39" s="68"/>
      <c r="G39" s="57"/>
      <c r="H39" s="58"/>
    </row>
    <row r="40" spans="2:8" x14ac:dyDescent="0.35">
      <c r="B40" s="54"/>
      <c r="C40" s="55"/>
      <c r="D40" s="56"/>
      <c r="E40" s="57"/>
      <c r="F40" s="68"/>
      <c r="G40" s="57"/>
      <c r="H40" s="58"/>
    </row>
    <row r="41" spans="2:8" x14ac:dyDescent="0.35">
      <c r="B41" s="54"/>
      <c r="C41" s="55"/>
      <c r="D41" s="56"/>
      <c r="E41" s="57"/>
      <c r="F41" s="68"/>
      <c r="G41" s="57"/>
      <c r="H41" s="58"/>
    </row>
    <row r="42" spans="2:8" x14ac:dyDescent="0.35">
      <c r="B42" s="54"/>
      <c r="C42" s="55"/>
      <c r="D42" s="56"/>
      <c r="E42" s="57"/>
      <c r="F42" s="68"/>
      <c r="G42" s="57"/>
      <c r="H42" s="58"/>
    </row>
    <row r="43" spans="2:8" x14ac:dyDescent="0.35">
      <c r="B43" s="54"/>
      <c r="C43" s="55"/>
      <c r="D43" s="56"/>
      <c r="E43" s="57"/>
      <c r="F43" s="68"/>
      <c r="G43" s="57"/>
      <c r="H43" s="58"/>
    </row>
    <row r="44" spans="2:8" x14ac:dyDescent="0.35">
      <c r="B44" s="54"/>
      <c r="C44" s="55"/>
      <c r="D44" s="56"/>
      <c r="E44" s="57"/>
      <c r="F44" s="68"/>
      <c r="G44" s="57"/>
      <c r="H44" s="58"/>
    </row>
    <row r="45" spans="2:8" x14ac:dyDescent="0.35">
      <c r="B45" s="54"/>
      <c r="C45" s="55"/>
      <c r="D45" s="56"/>
      <c r="E45" s="57"/>
      <c r="F45" s="68"/>
      <c r="G45" s="57"/>
      <c r="H45" s="58"/>
    </row>
    <row r="46" spans="2:8" x14ac:dyDescent="0.35">
      <c r="B46" s="54"/>
      <c r="C46" s="55"/>
      <c r="D46" s="56"/>
      <c r="E46" s="57"/>
      <c r="F46" s="68"/>
      <c r="G46" s="57"/>
      <c r="H46" s="58"/>
    </row>
    <row r="47" spans="2:8" x14ac:dyDescent="0.35">
      <c r="B47" s="136" t="s">
        <v>29</v>
      </c>
      <c r="C47" s="137"/>
      <c r="D47" s="140">
        <f>SUM(D8:D46)</f>
        <v>1659769.8900000001</v>
      </c>
      <c r="E47" s="142"/>
      <c r="F47" s="143"/>
      <c r="G47" s="143"/>
      <c r="H47" s="144"/>
    </row>
    <row r="48" spans="2:8" ht="18.75" thickBot="1" x14ac:dyDescent="0.4">
      <c r="B48" s="138"/>
      <c r="C48" s="139"/>
      <c r="D48" s="141"/>
      <c r="E48" s="145"/>
      <c r="F48" s="146"/>
      <c r="G48" s="146"/>
      <c r="H48" s="147"/>
    </row>
    <row r="49" spans="2:8" ht="18.75" thickBot="1" x14ac:dyDescent="0.4">
      <c r="B49" s="15"/>
      <c r="C49" s="15"/>
      <c r="D49" s="16"/>
      <c r="E49" s="16"/>
      <c r="F49" s="15"/>
      <c r="G49" s="15"/>
      <c r="H49" s="15"/>
    </row>
    <row r="50" spans="2:8" ht="36" x14ac:dyDescent="0.35">
      <c r="B50" s="120" t="s">
        <v>30</v>
      </c>
      <c r="C50" s="121"/>
      <c r="D50" s="48" t="s">
        <v>31</v>
      </c>
      <c r="E50" s="59" t="s">
        <v>32</v>
      </c>
      <c r="F50" s="60" t="s">
        <v>33</v>
      </c>
      <c r="G50" s="15"/>
      <c r="H50" s="15"/>
    </row>
    <row r="51" spans="2:8" ht="18.75" thickBot="1" x14ac:dyDescent="0.4">
      <c r="B51" s="122"/>
      <c r="C51" s="123"/>
      <c r="D51" s="29">
        <f>'3. Authorizer Fee Revenues'!E60</f>
        <v>1659769.8876999998</v>
      </c>
      <c r="E51" s="30">
        <f>D47</f>
        <v>1659769.8900000001</v>
      </c>
      <c r="F51" s="31">
        <f>D51-E51</f>
        <v>-2.3000002838671207E-3</v>
      </c>
      <c r="G51" s="15"/>
      <c r="H51" s="15"/>
    </row>
    <row r="52" spans="2:8" x14ac:dyDescent="0.35">
      <c r="D52" s="16"/>
      <c r="E52" s="16"/>
      <c r="F52" s="15"/>
      <c r="G52" s="15"/>
      <c r="H52" s="15"/>
    </row>
    <row r="53" spans="2:8" x14ac:dyDescent="0.35">
      <c r="B53" s="15"/>
      <c r="C53" s="15"/>
      <c r="D53" s="2"/>
      <c r="E53" s="2"/>
      <c r="F53" s="15"/>
      <c r="G53" s="15"/>
      <c r="H53" s="15"/>
    </row>
    <row r="54" spans="2:8" x14ac:dyDescent="0.35">
      <c r="B54" s="15"/>
      <c r="C54" s="15"/>
      <c r="D54" s="16"/>
      <c r="E54" s="16"/>
      <c r="F54" s="15"/>
      <c r="G54" s="15"/>
      <c r="H54" s="15"/>
    </row>
    <row r="55" spans="2:8" x14ac:dyDescent="0.35">
      <c r="B55" s="15"/>
      <c r="C55" s="15"/>
      <c r="D55" s="16"/>
      <c r="E55" s="16"/>
      <c r="F55" s="15"/>
      <c r="G55" s="15"/>
      <c r="H55" s="15"/>
    </row>
    <row r="56" spans="2:8" x14ac:dyDescent="0.35">
      <c r="B56" s="15"/>
      <c r="C56" s="15"/>
      <c r="D56" s="16"/>
      <c r="E56" s="16"/>
      <c r="F56" s="15"/>
      <c r="G56" s="15"/>
      <c r="H56" s="15"/>
    </row>
    <row r="57" spans="2:8" x14ac:dyDescent="0.35">
      <c r="B57" s="15"/>
      <c r="C57" s="15"/>
      <c r="D57" s="16"/>
      <c r="E57" s="16"/>
      <c r="F57" s="15"/>
      <c r="G57" s="15"/>
      <c r="H57" s="15"/>
    </row>
    <row r="58" spans="2:8" x14ac:dyDescent="0.35">
      <c r="B58" s="15"/>
      <c r="C58" s="15"/>
      <c r="D58" s="16"/>
      <c r="E58" s="16"/>
      <c r="F58" s="15"/>
      <c r="G58" s="15"/>
      <c r="H58" s="15"/>
    </row>
    <row r="59" spans="2:8" x14ac:dyDescent="0.35">
      <c r="B59" s="15"/>
      <c r="C59" s="15"/>
      <c r="D59" s="16"/>
      <c r="E59" s="16"/>
      <c r="F59" s="15"/>
      <c r="G59" s="15"/>
      <c r="H59" s="15"/>
    </row>
    <row r="60" spans="2:8" x14ac:dyDescent="0.35">
      <c r="B60" s="15"/>
      <c r="C60" s="15"/>
      <c r="D60" s="16"/>
      <c r="E60" s="16"/>
      <c r="F60" s="15"/>
      <c r="G60" s="15"/>
      <c r="H60" s="15"/>
    </row>
    <row r="61" spans="2:8" x14ac:dyDescent="0.35">
      <c r="B61" s="15"/>
      <c r="C61" s="15"/>
      <c r="D61" s="16"/>
      <c r="E61" s="16"/>
      <c r="F61" s="15"/>
      <c r="G61" s="15"/>
      <c r="H61" s="15"/>
    </row>
    <row r="62" spans="2:8" x14ac:dyDescent="0.35">
      <c r="B62" s="15"/>
      <c r="C62" s="15"/>
      <c r="D62" s="16"/>
      <c r="E62" s="16"/>
      <c r="F62" s="15"/>
      <c r="G62" s="15"/>
      <c r="H62" s="15"/>
    </row>
    <row r="63" spans="2:8" x14ac:dyDescent="0.35">
      <c r="B63" s="15"/>
      <c r="C63" s="15"/>
      <c r="D63" s="16"/>
      <c r="E63" s="16"/>
      <c r="F63" s="15"/>
      <c r="G63" s="15"/>
      <c r="H63" s="15"/>
    </row>
    <row r="64" spans="2:8" x14ac:dyDescent="0.35">
      <c r="B64" s="15"/>
      <c r="C64" s="15"/>
      <c r="D64" s="16"/>
      <c r="E64" s="16"/>
      <c r="F64" s="15"/>
      <c r="G64" s="15"/>
      <c r="H64" s="15"/>
    </row>
  </sheetData>
  <mergeCells count="9">
    <mergeCell ref="B50:C51"/>
    <mergeCell ref="B3:C3"/>
    <mergeCell ref="B2:C2"/>
    <mergeCell ref="D3:H3"/>
    <mergeCell ref="D2:H2"/>
    <mergeCell ref="B4:H6"/>
    <mergeCell ref="B47:C48"/>
    <mergeCell ref="D47:D48"/>
    <mergeCell ref="E47:H48"/>
  </mergeCells>
  <dataValidations count="1">
    <dataValidation type="list" allowBlank="1" showInputMessage="1" showErrorMessage="1" sqref="E8:E46" xr:uid="{0D84FA95-7685-4755-B729-55046BB7FB32}">
      <formula1>"Charter Application Process,Interim Review Process,Charter Renewal Process,Monitoring and Oversight,Personnel,Operational Expenses,Annual Reporting,Support Services"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C2D9-1D49-E34E-9DE0-8E5A155FCC72}">
  <sheetPr>
    <tabColor rgb="FF6E7073"/>
  </sheetPr>
  <dimension ref="A3:H14"/>
  <sheetViews>
    <sheetView showGridLines="0" topLeftCell="A7" zoomScale="70" zoomScaleNormal="70" workbookViewId="0">
      <selection activeCell="B11" sqref="B11"/>
    </sheetView>
  </sheetViews>
  <sheetFormatPr defaultColWidth="0" defaultRowHeight="18" x14ac:dyDescent="0.35"/>
  <cols>
    <col min="1" max="1" width="11" style="2" customWidth="1"/>
    <col min="2" max="2" width="36.375" style="2" customWidth="1"/>
    <col min="3" max="3" width="17.125" style="2" customWidth="1"/>
    <col min="4" max="4" width="13.875" style="21" customWidth="1"/>
    <col min="5" max="5" width="14.375" style="2" customWidth="1"/>
    <col min="6" max="6" width="17.75" style="2" customWidth="1"/>
    <col min="7" max="7" width="41.5" style="2" customWidth="1"/>
    <col min="8" max="8" width="11" style="2" customWidth="1"/>
    <col min="9" max="16384" width="11" style="2" hidden="1"/>
  </cols>
  <sheetData>
    <row r="3" spans="2:7" ht="20.25" x14ac:dyDescent="0.35">
      <c r="B3" s="20" t="s">
        <v>11</v>
      </c>
      <c r="C3" s="150" t="s">
        <v>34</v>
      </c>
      <c r="D3" s="150"/>
      <c r="E3" s="150"/>
      <c r="F3" s="150"/>
      <c r="G3" s="150"/>
    </row>
    <row r="4" spans="2:7" ht="20.25" x14ac:dyDescent="0.35">
      <c r="B4" s="20" t="s">
        <v>12</v>
      </c>
      <c r="C4" s="150"/>
      <c r="D4" s="150"/>
      <c r="E4" s="150"/>
      <c r="F4" s="150"/>
      <c r="G4" s="150"/>
    </row>
    <row r="5" spans="2:7" x14ac:dyDescent="0.35">
      <c r="B5" s="160" t="s">
        <v>13</v>
      </c>
      <c r="C5" s="161"/>
      <c r="D5" s="161"/>
      <c r="E5" s="161"/>
      <c r="F5" s="161"/>
      <c r="G5" s="162"/>
    </row>
    <row r="6" spans="2:7" x14ac:dyDescent="0.35">
      <c r="B6" s="163"/>
      <c r="C6" s="164"/>
      <c r="D6" s="164"/>
      <c r="E6" s="164"/>
      <c r="F6" s="164"/>
      <c r="G6" s="165"/>
    </row>
    <row r="7" spans="2:7" x14ac:dyDescent="0.35">
      <c r="B7" s="151" t="s">
        <v>14</v>
      </c>
      <c r="C7" s="154" t="s">
        <v>15</v>
      </c>
      <c r="D7" s="154" t="s">
        <v>35</v>
      </c>
      <c r="E7" s="157" t="s">
        <v>17</v>
      </c>
      <c r="F7" s="157" t="s">
        <v>18</v>
      </c>
      <c r="G7" s="157" t="s">
        <v>36</v>
      </c>
    </row>
    <row r="8" spans="2:7" x14ac:dyDescent="0.35">
      <c r="B8" s="152"/>
      <c r="C8" s="155"/>
      <c r="D8" s="155"/>
      <c r="E8" s="158"/>
      <c r="F8" s="158"/>
      <c r="G8" s="158"/>
    </row>
    <row r="9" spans="2:7" x14ac:dyDescent="0.35">
      <c r="B9" s="153"/>
      <c r="C9" s="156"/>
      <c r="D9" s="156"/>
      <c r="E9" s="159"/>
      <c r="F9" s="159"/>
      <c r="G9" s="159"/>
    </row>
    <row r="10" spans="2:7" x14ac:dyDescent="0.35">
      <c r="B10" s="27" t="s">
        <v>37</v>
      </c>
      <c r="C10" s="11">
        <v>1000000</v>
      </c>
      <c r="D10" s="10">
        <v>0.03</v>
      </c>
      <c r="E10" s="11">
        <f>D10*C10</f>
        <v>30000</v>
      </c>
      <c r="F10" s="11">
        <f>IF(E10&lt;=35000,E10,35000)</f>
        <v>30000</v>
      </c>
      <c r="G10" s="5"/>
    </row>
    <row r="11" spans="2:7" x14ac:dyDescent="0.35">
      <c r="B11" s="28" t="s">
        <v>38</v>
      </c>
      <c r="C11" s="13">
        <v>3000000</v>
      </c>
      <c r="D11" s="12">
        <v>0.03</v>
      </c>
      <c r="E11" s="13">
        <f>D11*C11</f>
        <v>90000</v>
      </c>
      <c r="F11" s="11">
        <f t="shared" ref="F11:F13" si="0">IF(E11&lt;=35000,E11,35000)</f>
        <v>35000</v>
      </c>
      <c r="G11" s="23"/>
    </row>
    <row r="12" spans="2:7" x14ac:dyDescent="0.35">
      <c r="B12" s="27" t="s">
        <v>39</v>
      </c>
      <c r="C12" s="11">
        <v>4000000</v>
      </c>
      <c r="D12" s="10">
        <v>0.03</v>
      </c>
      <c r="E12" s="11">
        <f>D12*C12</f>
        <v>120000</v>
      </c>
      <c r="F12" s="11">
        <f t="shared" si="0"/>
        <v>35000</v>
      </c>
      <c r="G12" s="5"/>
    </row>
    <row r="13" spans="2:7" x14ac:dyDescent="0.35">
      <c r="B13" s="28" t="s">
        <v>40</v>
      </c>
      <c r="C13" s="13">
        <v>1500000</v>
      </c>
      <c r="D13" s="12">
        <v>0.03</v>
      </c>
      <c r="E13" s="13">
        <f>D13*C13</f>
        <v>45000</v>
      </c>
      <c r="F13" s="11">
        <f t="shared" si="0"/>
        <v>35000</v>
      </c>
      <c r="G13" s="24"/>
    </row>
    <row r="14" spans="2:7" ht="21" x14ac:dyDescent="0.35">
      <c r="B14" s="148" t="s">
        <v>20</v>
      </c>
      <c r="C14" s="148"/>
      <c r="D14" s="148"/>
      <c r="E14" s="149"/>
      <c r="F14" s="25">
        <f>SUM(F10:F13)</f>
        <v>135000</v>
      </c>
      <c r="G14" s="26"/>
    </row>
  </sheetData>
  <mergeCells count="10">
    <mergeCell ref="B14:E14"/>
    <mergeCell ref="C3:G3"/>
    <mergeCell ref="C4:G4"/>
    <mergeCell ref="B7:B9"/>
    <mergeCell ref="C7:C9"/>
    <mergeCell ref="D7:D9"/>
    <mergeCell ref="E7:E9"/>
    <mergeCell ref="F7:F9"/>
    <mergeCell ref="G7:G9"/>
    <mergeCell ref="B5: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A3C0-42BC-C544-9736-DF6012262431}">
  <sheetPr>
    <tabColor rgb="FF6E7073"/>
  </sheetPr>
  <dimension ref="A2:I24"/>
  <sheetViews>
    <sheetView showGridLines="0" topLeftCell="A4" zoomScale="70" zoomScaleNormal="70" workbookViewId="0">
      <selection activeCell="H7" sqref="H7"/>
    </sheetView>
  </sheetViews>
  <sheetFormatPr defaultColWidth="0" defaultRowHeight="15.75" x14ac:dyDescent="0.25"/>
  <cols>
    <col min="1" max="1" width="11" customWidth="1"/>
    <col min="2" max="2" width="12.125" customWidth="1"/>
    <col min="3" max="3" width="14.5" customWidth="1"/>
    <col min="4" max="5" width="19.375" customWidth="1"/>
    <col min="6" max="6" width="25" customWidth="1"/>
    <col min="7" max="7" width="49.625" customWidth="1"/>
    <col min="8" max="8" width="57.75" customWidth="1"/>
    <col min="9" max="9" width="11" customWidth="1"/>
    <col min="10" max="16384" width="11" hidden="1"/>
  </cols>
  <sheetData>
    <row r="2" spans="2:8" s="18" customFormat="1" ht="19.5" x14ac:dyDescent="0.3">
      <c r="B2" s="124" t="s">
        <v>11</v>
      </c>
      <c r="C2" s="124"/>
      <c r="D2" s="150" t="s">
        <v>34</v>
      </c>
      <c r="E2" s="150"/>
      <c r="F2" s="150"/>
      <c r="G2" s="150"/>
      <c r="H2" s="150"/>
    </row>
    <row r="3" spans="2:8" s="18" customFormat="1" ht="19.5" x14ac:dyDescent="0.3">
      <c r="B3" s="124" t="s">
        <v>12</v>
      </c>
      <c r="C3" s="124"/>
      <c r="D3" s="150"/>
      <c r="E3" s="150"/>
      <c r="F3" s="150"/>
      <c r="G3" s="150"/>
      <c r="H3" s="150"/>
    </row>
    <row r="4" spans="2:8" s="18" customFormat="1" ht="33" customHeight="1" x14ac:dyDescent="0.45">
      <c r="B4" s="170" t="s">
        <v>41</v>
      </c>
      <c r="C4" s="170"/>
      <c r="D4" s="170"/>
      <c r="E4" s="170"/>
      <c r="F4" s="170"/>
      <c r="G4" s="170"/>
      <c r="H4" s="170"/>
    </row>
    <row r="5" spans="2:8" s="19" customFormat="1" ht="57" customHeight="1" x14ac:dyDescent="0.3">
      <c r="B5" s="48" t="s">
        <v>22</v>
      </c>
      <c r="C5" s="48" t="s">
        <v>23</v>
      </c>
      <c r="D5" s="53" t="s">
        <v>24</v>
      </c>
      <c r="E5" s="48" t="s">
        <v>25</v>
      </c>
      <c r="F5" s="53" t="s">
        <v>26</v>
      </c>
      <c r="G5" s="48" t="s">
        <v>27</v>
      </c>
      <c r="H5" s="48" t="s">
        <v>28</v>
      </c>
    </row>
    <row r="6" spans="2:8" ht="90" x14ac:dyDescent="0.25">
      <c r="B6" s="54">
        <v>72510</v>
      </c>
      <c r="C6" s="55">
        <v>105</v>
      </c>
      <c r="D6" s="11">
        <v>100000</v>
      </c>
      <c r="E6" s="62" t="s">
        <v>42</v>
      </c>
      <c r="F6" s="61" t="s">
        <v>43</v>
      </c>
      <c r="G6" s="66" t="s">
        <v>44</v>
      </c>
      <c r="H6" s="63" t="s">
        <v>45</v>
      </c>
    </row>
    <row r="7" spans="2:8" ht="234" x14ac:dyDescent="0.25">
      <c r="B7" s="54">
        <v>72510</v>
      </c>
      <c r="C7" s="55">
        <v>399</v>
      </c>
      <c r="D7" s="11">
        <v>25000</v>
      </c>
      <c r="E7" s="62" t="s">
        <v>42</v>
      </c>
      <c r="F7" s="61" t="s">
        <v>46</v>
      </c>
      <c r="G7" s="69" t="s">
        <v>47</v>
      </c>
      <c r="H7" s="64" t="s">
        <v>48</v>
      </c>
    </row>
    <row r="8" spans="2:8" ht="113.25" customHeight="1" thickBot="1" x14ac:dyDescent="0.3">
      <c r="B8" s="54">
        <v>72320</v>
      </c>
      <c r="C8" s="55">
        <v>524</v>
      </c>
      <c r="D8" s="65">
        <v>3000</v>
      </c>
      <c r="E8" s="57" t="s">
        <v>49</v>
      </c>
      <c r="F8" s="11" t="s">
        <v>50</v>
      </c>
      <c r="G8" s="57" t="s">
        <v>51</v>
      </c>
      <c r="H8" s="63" t="s">
        <v>52</v>
      </c>
    </row>
    <row r="9" spans="2:8" ht="77.25" customHeight="1" thickTop="1" x14ac:dyDescent="0.25">
      <c r="B9" s="136" t="s">
        <v>29</v>
      </c>
      <c r="C9" s="137"/>
      <c r="D9" s="171">
        <f>SUM(D6:D8)</f>
        <v>128000</v>
      </c>
      <c r="E9" s="173"/>
      <c r="F9" s="174"/>
      <c r="G9" s="174"/>
      <c r="H9" s="175"/>
    </row>
    <row r="10" spans="2:8" ht="16.5" customHeight="1" thickBot="1" x14ac:dyDescent="0.3">
      <c r="B10" s="138"/>
      <c r="C10" s="139"/>
      <c r="D10" s="172"/>
      <c r="E10" s="176"/>
      <c r="F10" s="177"/>
      <c r="G10" s="177"/>
      <c r="H10" s="178"/>
    </row>
    <row r="11" spans="2:8" ht="16.5" thickBot="1" x14ac:dyDescent="0.3"/>
    <row r="12" spans="2:8" ht="36" x14ac:dyDescent="0.25">
      <c r="B12" s="166" t="s">
        <v>30</v>
      </c>
      <c r="C12" s="167"/>
      <c r="D12" s="48" t="s">
        <v>31</v>
      </c>
      <c r="E12" s="59" t="s">
        <v>32</v>
      </c>
      <c r="F12" s="60" t="s">
        <v>33</v>
      </c>
    </row>
    <row r="13" spans="2:8" ht="18.75" thickBot="1" x14ac:dyDescent="0.4">
      <c r="B13" s="168"/>
      <c r="C13" s="169"/>
      <c r="D13" s="29">
        <f>'5. SAMPLE Fee Revenue'!F14</f>
        <v>135000</v>
      </c>
      <c r="E13" s="30">
        <f>D9</f>
        <v>128000</v>
      </c>
      <c r="F13" s="32">
        <f>D13-E13</f>
        <v>7000</v>
      </c>
    </row>
    <row r="24" spans="7:7" x14ac:dyDescent="0.25">
      <c r="G24" s="1"/>
    </row>
  </sheetData>
  <mergeCells count="9">
    <mergeCell ref="B12:C13"/>
    <mergeCell ref="B2:C2"/>
    <mergeCell ref="D2:H2"/>
    <mergeCell ref="B3:C3"/>
    <mergeCell ref="D3:H3"/>
    <mergeCell ref="B4:H4"/>
    <mergeCell ref="B9:C10"/>
    <mergeCell ref="D9:D10"/>
    <mergeCell ref="E9:H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B77628CFCC8A41AB9A9BA4D2337E3B" ma:contentTypeVersion="18" ma:contentTypeDescription="Create a new document." ma:contentTypeScope="" ma:versionID="fb04358a9a3a14aa7e24bd99af4db4a9">
  <xsd:schema xmlns:xsd="http://www.w3.org/2001/XMLSchema" xmlns:xs="http://www.w3.org/2001/XMLSchema" xmlns:p="http://schemas.microsoft.com/office/2006/metadata/properties" xmlns:ns2="c345d530-821c-4a81-81a7-e5f152045dd8" xmlns:ns3="8d756648-2306-44d2-953f-b82521dbfd3c" targetNamespace="http://schemas.microsoft.com/office/2006/metadata/properties" ma:root="true" ma:fieldsID="69f62571d05d1b9a09118a3624c9fb83" ns2:_="" ns3:_="">
    <xsd:import namespace="c345d530-821c-4a81-81a7-e5f152045dd8"/>
    <xsd:import namespace="8d756648-2306-44d2-953f-b82521dbfd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5d530-821c-4a81-81a7-e5f152045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756648-2306-44d2-953f-b82521dbfd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330564c-5545-4552-bf09-440dbc9dd835}" ma:internalName="TaxCatchAll" ma:showField="CatchAllData" ma:web="8d756648-2306-44d2-953f-b82521dbfd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756648-2306-44d2-953f-b82521dbfd3c" xsi:nil="true"/>
    <SharedWithUsers xmlns="8d756648-2306-44d2-953f-b82521dbfd3c">
      <UserInfo>
        <DisplayName>Trudy Hughes</DisplayName>
        <AccountId>420</AccountId>
        <AccountType/>
      </UserInfo>
      <UserInfo>
        <DisplayName>Gillian Jones</DisplayName>
        <AccountId>18806</AccountId>
        <AccountType/>
      </UserInfo>
    </SharedWithUsers>
    <lcf76f155ced4ddcb4097134ff3c332f xmlns="c345d530-821c-4a81-81a7-e5f152045dd8">
      <Terms xmlns="http://schemas.microsoft.com/office/infopath/2007/PartnerControls"/>
    </lcf76f155ced4ddcb4097134ff3c332f>
    <MediaLengthInSeconds xmlns="c345d530-821c-4a81-81a7-e5f152045d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D88454-0698-42BE-80CC-46C272D68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5d530-821c-4a81-81a7-e5f152045dd8"/>
    <ds:schemaRef ds:uri="8d756648-2306-44d2-953f-b82521dbf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4002AF-79EF-4C26-B14A-E00C9428A839}">
  <ds:schemaRefs>
    <ds:schemaRef ds:uri="http://schemas.microsoft.com/office/2006/metadata/properties"/>
    <ds:schemaRef ds:uri="http://schemas.microsoft.com/office/infopath/2007/PartnerControls"/>
    <ds:schemaRef ds:uri="8d756648-2306-44d2-953f-b82521dbfd3c"/>
    <ds:schemaRef ds:uri="c345d530-821c-4a81-81a7-e5f152045dd8"/>
  </ds:schemaRefs>
</ds:datastoreItem>
</file>

<file path=customXml/itemProps3.xml><?xml version="1.0" encoding="utf-8"?>
<ds:datastoreItem xmlns:ds="http://schemas.openxmlformats.org/officeDocument/2006/customXml" ds:itemID="{16649D5F-D63A-48E5-A52A-239C50C09E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Guidelines and Resources</vt:lpstr>
      <vt:lpstr>3. Authorizer Fee Revenues</vt:lpstr>
      <vt:lpstr>4. Authorizer Fee Expenses</vt:lpstr>
      <vt:lpstr>5. SAMPLE Fee Revenue</vt:lpstr>
      <vt:lpstr>6. SAMPLE Fee Expense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Swann</dc:creator>
  <cp:keywords/>
  <dc:description/>
  <cp:lastModifiedBy>Ali Reid</cp:lastModifiedBy>
  <cp:revision/>
  <dcterms:created xsi:type="dcterms:W3CDTF">2020-11-02T02:14:40Z</dcterms:created>
  <dcterms:modified xsi:type="dcterms:W3CDTF">2025-12-02T14:36:30Z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0x01010099B77628CFCC8A41AB9A9BA4D2337E3B</vt:lpwstr>
  </property>
  <property fmtid="{D5CDD505-2E9C-101B-9397-08002B2CF9AE}" pid="3" name="MediaServiceImageTags">
    <vt:lpwstr/>
  </property>
  <property fmtid="{D5CDD505-2E9C-101B-9397-08002B2CF9AE}" pid="4" name="Order">
    <vt:r8>38103200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