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ca20466\Desktop\"/>
    </mc:Choice>
  </mc:AlternateContent>
  <xr:revisionPtr revIDLastSave="0" documentId="8_{181CB990-33F5-4F21-BB93-7AB6EE6F9D04}" xr6:coauthVersionLast="47" xr6:coauthVersionMax="47" xr10:uidLastSave="{00000000-0000-0000-0000-000000000000}"/>
  <bookViews>
    <workbookView xWindow="-120" yWindow="-120" windowWidth="29040" windowHeight="15720" firstSheet="3" activeTab="3" xr2:uid="{5E5695D9-CB5E-8C41-AFDE-08AEE1F31F15}"/>
  </bookViews>
  <sheets>
    <sheet name="1. Instructions" sheetId="1" r:id="rId1"/>
    <sheet name="2. Guidelines and Resources" sheetId="6" r:id="rId2"/>
    <sheet name="3. Authorizer Fee Revenues" sheetId="2" r:id="rId3"/>
    <sheet name="4. Authorizer Fee Expenses" sheetId="3" r:id="rId4"/>
    <sheet name="5. SAMPLE Fee Revenue" sheetId="5" r:id="rId5"/>
    <sheet name="6. SAMPLE Fee Expense Page" sheetId="8" r:id="rId6"/>
  </sheets>
  <externalReferences>
    <externalReference r:id="rId7"/>
  </externalReferences>
  <definedNames>
    <definedName name="_xlnm._FilterDatabase" localSheetId="3" hidden="1">'4. Authorizer Fee Expenses'!$B$7:$H$50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3" l="1"/>
  <c r="D16" i="3"/>
  <c r="D24" i="3"/>
  <c r="D25" i="3"/>
  <c r="D18" i="3"/>
  <c r="D12" i="3"/>
  <c r="E22" i="2"/>
  <c r="E6" i="2"/>
  <c r="E7" i="2"/>
  <c r="E8" i="2"/>
  <c r="E9" i="2"/>
  <c r="E10" i="2"/>
  <c r="E11" i="2"/>
  <c r="E12" i="2"/>
  <c r="E13" i="2"/>
  <c r="E14" i="2"/>
  <c r="E15" i="2"/>
  <c r="E16" i="2"/>
  <c r="E17" i="2"/>
  <c r="E18" i="2"/>
  <c r="E19" i="2"/>
  <c r="E20" i="2"/>
  <c r="E21" i="2"/>
  <c r="E5" i="2"/>
  <c r="D16" i="2"/>
  <c r="D17" i="2"/>
  <c r="A5" i="2"/>
  <c r="A6" i="2"/>
  <c r="A7" i="2"/>
  <c r="A8" i="2"/>
  <c r="A9" i="2"/>
  <c r="A10" i="2"/>
  <c r="A11" i="2"/>
  <c r="A12" i="2"/>
  <c r="A13" i="2"/>
  <c r="A14" i="2"/>
  <c r="A15" i="2"/>
  <c r="A16" i="2"/>
  <c r="A17" i="2"/>
  <c r="A18" i="2"/>
  <c r="A19" i="2"/>
  <c r="A20" i="2"/>
  <c r="A21" i="2"/>
  <c r="D14" i="2"/>
  <c r="D15" i="2"/>
  <c r="D11" i="2"/>
  <c r="D10" i="2"/>
  <c r="D9" i="2"/>
  <c r="D8" i="2"/>
  <c r="D7" i="2"/>
  <c r="D6" i="2"/>
  <c r="D5" i="2"/>
  <c r="D9" i="8"/>
  <c r="E13" i="8" s="1"/>
  <c r="D13" i="2" l="1"/>
  <c r="D19" i="2"/>
  <c r="D20" i="2"/>
  <c r="D21" i="2"/>
  <c r="E13" i="5"/>
  <c r="F13" i="5" s="1"/>
  <c r="E12" i="5"/>
  <c r="F12" i="5" s="1"/>
  <c r="E11" i="5"/>
  <c r="F11" i="5" s="1"/>
  <c r="E10" i="5"/>
  <c r="F10" i="5" s="1"/>
  <c r="F14" i="5" l="1"/>
  <c r="D13" i="8" s="1"/>
  <c r="F13" i="8" s="1"/>
  <c r="D18" i="2"/>
  <c r="D12" i="2"/>
  <c r="D50" i="3" l="1"/>
  <c r="D46" i="3"/>
  <c r="E50" i="3" s="1"/>
  <c r="F50" i="3" l="1"/>
</calcChain>
</file>

<file path=xl/sharedStrings.xml><?xml version="1.0" encoding="utf-8"?>
<sst xmlns="http://schemas.openxmlformats.org/spreadsheetml/2006/main" count="167" uniqueCount="109">
  <si>
    <t>Authorizer Fee Worksheet Instructions</t>
  </si>
  <si>
    <t>How To Use This Worksheet</t>
  </si>
  <si>
    <r>
      <t xml:space="preserve">1. Instructions: </t>
    </r>
    <r>
      <rPr>
        <sz val="12"/>
        <color theme="1"/>
        <rFont val="Open Sans"/>
        <family val="2"/>
      </rPr>
      <t>Authorizers must complete this template to report their use of charter school authorizer fees for the previous school year (July 1 - June 30, the "report year"). Submit the completed report throught the Authorizer Reporting Upload Form using the link below by December 1 each year. The Tennessee State Board of Education (State Board) will post each report on its website and authorizers should do the same, in accordance with the Quality Charter Authorizing Standards.</t>
    </r>
  </si>
  <si>
    <t>Authorizer Reporting Upload Form Link</t>
  </si>
  <si>
    <r>
      <t xml:space="preserve">2. Guidance and Resources: </t>
    </r>
    <r>
      <rPr>
        <sz val="12"/>
        <color theme="1"/>
        <rFont val="Open Sans"/>
        <family val="2"/>
      </rPr>
      <t xml:space="preserve">This tab explains the statutory basis of the authorizer fee and provides a hyperlink to the  State Board Rule that frames allowable costs related to the authorizer fee. </t>
    </r>
  </si>
  <si>
    <r>
      <rPr>
        <b/>
        <sz val="12"/>
        <color rgb="FF000000"/>
        <rFont val="Open Sans"/>
      </rPr>
      <t>3. Authorizer Fee Revenues:</t>
    </r>
    <r>
      <rPr>
        <sz val="12"/>
        <color rgb="FF000000"/>
        <rFont val="Open Sans"/>
      </rPr>
      <t xml:space="preserve"> This tab calculates the fee revenue collected by authorizers from each charter school during the report year.  Enter the name of each school for which you serve as authorizer, the total state and local funding that the school collected during the report year, and the applicable fee percentage determined by statute.  The worksheet will calculate the remainder of the columns to determine the fee revenue that should have been collected by the authorizer.  Please add additional lines as needed.  </t>
    </r>
  </si>
  <si>
    <r>
      <rPr>
        <b/>
        <sz val="12"/>
        <color rgb="FF000000"/>
        <rFont val="Open Sans"/>
      </rPr>
      <t>4. Authorizer Fee Expenses:</t>
    </r>
    <r>
      <rPr>
        <sz val="12"/>
        <color rgb="FF000000"/>
        <rFont val="Open Sans"/>
      </rPr>
      <t xml:space="preserve"> This tab itemizes the expenses incurred by the authorizer in support of its charter schools during the report year. Enter the applicable account and line item numbers, amount, description and rationale for every expense incurred during the report year on behalf of charter schools. Account and line item numbers are provided by the Comptroller's Office and are available using the link below. Each expense should align with an Allowable Expense in Tab 3. Salaries should include benefits. If the authorizer employs or contracts with personnel whose work is not fully dedicated to charter schools, indicate the percentage of their time devoted to charter activities and provide a description of the activities. Please add additional lines as needed.</t>
    </r>
  </si>
  <si>
    <t>TN Comptroller of the Treasury Chart of Accounts</t>
  </si>
  <si>
    <r>
      <rPr>
        <b/>
        <sz val="12"/>
        <color rgb="FF000000"/>
        <rFont val="Open Sans"/>
      </rPr>
      <t xml:space="preserve">5. Sample Revenue Page </t>
    </r>
    <r>
      <rPr>
        <sz val="12"/>
        <color rgb="FF000000"/>
        <rFont val="Open Sans"/>
      </rPr>
      <t xml:space="preserve">- This is an example of a completed revenue page (Tab 4).  </t>
    </r>
  </si>
  <si>
    <r>
      <rPr>
        <b/>
        <sz val="12"/>
        <color rgb="FF000000"/>
        <rFont val="Open Sans"/>
      </rPr>
      <t xml:space="preserve">6. Sample Expense Page - </t>
    </r>
    <r>
      <rPr>
        <sz val="12"/>
        <color rgb="FF000000"/>
        <rFont val="Open Sans"/>
      </rPr>
      <t>This is an example of a completed expense page (Tab 5).</t>
    </r>
  </si>
  <si>
    <t>Guidance &amp; Resources</t>
  </si>
  <si>
    <r>
      <t xml:space="preserve">
</t>
    </r>
    <r>
      <rPr>
        <b/>
        <sz val="16"/>
        <color theme="1"/>
        <rFont val="Open Sans"/>
        <family val="2"/>
      </rPr>
      <t>Allowable Costs</t>
    </r>
    <r>
      <rPr>
        <b/>
        <sz val="12"/>
        <color theme="1"/>
        <rFont val="Open Sans"/>
        <family val="2"/>
      </rPr>
      <t xml:space="preserve">
</t>
    </r>
    <r>
      <rPr>
        <sz val="12"/>
        <color theme="1"/>
        <rFont val="Open Sans"/>
        <family val="2"/>
      </rPr>
      <t>Authorizers must use the annual authorizer fee exclusively for fulfilling authorizing obligations as outlined in State Board Rule 0520-14-01-.05. This rule can be found on the Tennessee Secretary of State Official Compilation of Rules and Regulations webpage by following the link below.
If the State Board determines funds were used by the authorizer for activities other than the authorizing obligations outlined in State Board Rule 0520-14-01-.05, the State Board shall inform the Tennessee Department of Education (Department) and the Department shall withhold an amount equal to the misallocated funds in the following school year from the LEA and shall distribute the misallocated funds directly to the LEA’s charter schools.</t>
    </r>
  </si>
  <si>
    <t>Tennessee Secretary of State Official Compilation of Rules and Regulations</t>
  </si>
  <si>
    <r>
      <rPr>
        <b/>
        <sz val="16"/>
        <color rgb="FF000000"/>
        <rFont val="Open Sans"/>
      </rPr>
      <t xml:space="preserve">Guidelines
</t>
    </r>
    <r>
      <rPr>
        <b/>
        <sz val="12"/>
        <color rgb="FF000000"/>
        <rFont val="Open Sans"/>
      </rPr>
      <t xml:space="preserve">
</t>
    </r>
    <r>
      <rPr>
        <sz val="12"/>
        <color rgb="FF000000"/>
        <rFont val="Open Sans"/>
      </rPr>
      <t xml:space="preserve">Guidelines related to the charter authorizer fee </t>
    </r>
    <r>
      <rPr>
        <sz val="12"/>
        <rFont val="Open Sans"/>
        <family val="2"/>
      </rPr>
      <t>are</t>
    </r>
    <r>
      <rPr>
        <sz val="12"/>
        <color rgb="FF000000"/>
        <rFont val="Open Sans"/>
      </rPr>
      <t xml:space="preserve"> located on the State Board's webpage linked below and outline the legal requirements of the authorizer fee.</t>
    </r>
  </si>
  <si>
    <t>Authorizer Reporting Requirements</t>
  </si>
  <si>
    <t>Authorizer Name:</t>
  </si>
  <si>
    <t>Tennessee Public Charter School Commission</t>
  </si>
  <si>
    <t>School Year:</t>
  </si>
  <si>
    <t>2024-2025</t>
  </si>
  <si>
    <t>Authorizer Fee Revenues</t>
  </si>
  <si>
    <t>Name of School</t>
  </si>
  <si>
    <t>Total Amount of Per Student State &amp; Local Funding</t>
  </si>
  <si>
    <t>Fee Percent 
(e.g., .03)</t>
  </si>
  <si>
    <t>Formula Calculation</t>
  </si>
  <si>
    <t>Total Allowable Authorizer Fee</t>
  </si>
  <si>
    <t>Notes</t>
  </si>
  <si>
    <t xml:space="preserve">Total Authorizer Fee Revenue </t>
  </si>
  <si>
    <r>
      <t xml:space="preserve">Authorizer Fee Expenses
</t>
    </r>
    <r>
      <rPr>
        <b/>
        <sz val="12"/>
        <color theme="0"/>
        <rFont val="PermianSlabSerifTypeface"/>
        <family val="3"/>
      </rPr>
      <t>(scroll down for totals)</t>
    </r>
  </si>
  <si>
    <t>Account Number</t>
  </si>
  <si>
    <t>Line Item Number</t>
  </si>
  <si>
    <t>Amount of Expense</t>
  </si>
  <si>
    <t>Type of Allowable Expense</t>
  </si>
  <si>
    <t>Description of Expense</t>
  </si>
  <si>
    <t xml:space="preserve">For Personnel expense, provide % of time spent on authorizing and detailed description of activities </t>
  </si>
  <si>
    <t>Rationale / Notes</t>
  </si>
  <si>
    <t>101, 201, 206, 207, 208, 211, 212</t>
  </si>
  <si>
    <t>Personnel</t>
  </si>
  <si>
    <t>Salaries and benefits for the Federal Programs Coordinator and the Director of School Programs and Supports</t>
  </si>
  <si>
    <t>The Commission serves as the LEA for its authorized charter schools, and it is required to fulfill its responsibilities of an LEA under ESSA and IDEA. The Director of School Programs and Supports oversees the Special Populations and Federal Programs teams, including the Special Populations Coordinator and the Federal Programs Coordinator, as well as additional school support initiatives including alternative education, school safety, and health services. The Federal Programs Coordinator's responsibilities included but were not limited to: developed and implemented the LEA plan; supported authorized charter schools with school improvement plans, completed the Consolidated Funding Application required by the Tennessee Department of Education; monitored the implementation of ESSA and IDEA within the Commission and the authorized charter schools; and completed all required state and federal reporting for the Tennessee Department of Education.</t>
  </si>
  <si>
    <t>101, 201, 204, 206, 207, 212, 215, 299</t>
  </si>
  <si>
    <t>Salaries and benefits for the Data and Operations Manager, Student Data Analyst, and Reporting and Compliance Specialist</t>
  </si>
  <si>
    <t>The Commission is responsible for management of a student information system and reporting to the state Education Information System (EIS). The Data and Operations Manager and Student Data Analyst managed the student information system and all required reporting, as well as serving as district state testing coordination. The Reporting and Compliance specialist oversaw the Commission’s reporting calendar and general compliance requirements, including licensure and background check requirements. This position also assisted in supporting programmatic efforts such as the state-required summer camp, TN ALL Corps, and school safety.</t>
  </si>
  <si>
    <t>Salaries and benefits for the Authorizing Team</t>
  </si>
  <si>
    <t>The Authorizing Team oversees the the full life cycle of Commission Charter authorizing activities, including pre-opening and transition processes for new schools to Commission, the new start charter appeals process, amendment petitions and renewal appeals, site visits, and performance management and accountability. The positions funded are: Director of Authorizing, Deputy Director of Authorizing, Authorizing Coordinator, and Data and Accountabilty Coordinator.</t>
  </si>
  <si>
    <t>Salaries and benefits for Manager of Strategic Initiatives</t>
  </si>
  <si>
    <t>The total sum reflects the salaries and benefits allocable to the authorizer fee for the Manager of Strategic Initiatives. The rest was covered by external grant funding. This role supports the planning and implementation for quarterly and special called commission meetings, assists with procurement and accounts payable processes, including payments to external reviewers of new start applications, and overall office functions such as employee onboarding/offboarding, travel/expenses, and office management. Additionally, the Manager of Strategic Initiatives oversees the implementation of special projects, such as oversight of and reporting on the Commission's strategic plan, communications to schools and stakeholders, and application review.</t>
  </si>
  <si>
    <t>101, 201, 204, 206, 207, 208, 211, 212, 299</t>
  </si>
  <si>
    <t>Salaries and benefits for the Executive Director, Legal Counsel, Director of External Affairs, and Executive Admin Assistant</t>
  </si>
  <si>
    <t>The Executive Director leads all Commission authorizing work and also serves as the Superintendent of the Commission's district functions. The ED oversaw seven (7) direct reports representing all agency, authorizing, and school district functions. The Legal Counsel Provides legal counsel and compliance oversight for the Commission, including contracts, policies, litigation, and legislative engagement. The Director of External Affairs Serves as legislative liaison and public information officer for the Commission, managing communications, records, and meeting operations while maintaining accurate digital platforms. Finally, the Executive Admin Assistant Coordinates scheduling, travel, procurement, and office operations for Commission staff and leadership.</t>
  </si>
  <si>
    <t>72210/72220</t>
  </si>
  <si>
    <t>189, 201, 204, 206, 207, 208, 211, 212, 299</t>
  </si>
  <si>
    <t>Salaries and Benefits for English Learner Program Coordinator and Special Education Coordinator</t>
  </si>
  <si>
    <t xml:space="preserve">The Commission serves as the LEA for its authorized charter schools, and it is required to fulfill its responsibilities of an LEA under the Individuals with Disabilities Education Act, ESSA, and other federal and state laws to ensure all students are served appropriately. The Special Populations Coordinator’s responsibilities included but were not limited to: provided oversight of Individualized Education Programs (IEPs) within the EasyIEP system; monitored the implementation of services provided to students with disabilities to ensure alignment with the students’ IEPs through regular check-ins with school-level staff and on-site monitoring; monitored the screening, placement, service, and annual assessment of English Learner students through regular check-ins with school-level staff and on-site monitoring; and completed all required state and federal reporting for the Tennessee Department of Education. </t>
  </si>
  <si>
    <t>105, 119, 201, 204, 206, 207, 208, 211, 212, 215, 299</t>
  </si>
  <si>
    <t>Salaries and Benefits of Director and Finance Operations, Finance Program Manager, and Grants Coordinator</t>
  </si>
  <si>
    <t xml:space="preserve">The Commission is responsible for both state agency and district functions. The Director of Finance and Operations oversaw the district finance and operations teams, including  the Manager of Data and Operations, the Reporting and Compliance Specialist, the Fiscal Programs Manager, and the Grants Coordinator. This position was also responsible for state required financial and compliance reporting, agency fiscal oversights, and procurement activities. 
The Fiscal Program Manager provided day to day management of district and state fiscal functions, including: processing state/local and grant payments, overseeing grant budgeting and reimbursement processes, supporting state and district required financial reporting, managing contracts and purchase orders for accounts payable, including all school payments. The Grants Coordinator supported grant reimbursement processing, and final expenditure reports. </t>
  </si>
  <si>
    <t>Monitoring and Oversight</t>
  </si>
  <si>
    <t>Annual Site Visits (Staff Travel)</t>
  </si>
  <si>
    <t>N/A</t>
  </si>
  <si>
    <t xml:space="preserve">In alignment with quality authorizing best practice standards and Commission policy, Commission staff conduct annual site visits at its authorized charter schools. These site visits include classroom observations, staff and parent interviews, and reviews for special populations and federal programs compliance. Additionally, staff traveled to stakeholder and school meetings in Memphis and for required transcript audits. Staff also travel for professional development activities. </t>
  </si>
  <si>
    <t>Charter Application Process</t>
  </si>
  <si>
    <t>Charter School Application Reviewers</t>
  </si>
  <si>
    <t xml:space="preserve">In alignment with quality authorizing standards, the Commission uses external reviewers to support charter school application reviews. </t>
  </si>
  <si>
    <t>Operational Expenses</t>
  </si>
  <si>
    <t>Commissioner Travel</t>
  </si>
  <si>
    <t xml:space="preserve">Commissioners' travel to Commission meetings for appeal hearings and conducting Commission business. </t>
  </si>
  <si>
    <t>320, 499, 599</t>
  </si>
  <si>
    <t>Membership dues, office supplies, office furniture, training materials, and other charges</t>
  </si>
  <si>
    <t>Commission staff are members of various organizations such as the National Association of Charter School Authorizers, Tennessee Assosciation of School Business Officers, etc. Additionally, as authorizer responsibility and staff grow, the Commission is contracting services to build out additional office space and also acquiring office equipment and materials to carry out daily operations.</t>
  </si>
  <si>
    <t>Inservice Training/Staff Professional Development</t>
  </si>
  <si>
    <t>Staff attended multiple out-of-state professional development opportunities: the National Association of Charter School Authorizers conference for training in authorizing best practices, National Center on Education and the Economy for evaluation of operational trends, COSA Law Seminar for attoneys representing K-12 School Boards, Harvard Strategic Data Project, Project Management Institute, and others.</t>
  </si>
  <si>
    <t>Publication Subscriptions</t>
  </si>
  <si>
    <t>This includes publications subscriptions for the Commission as well as required advertisements and postings in newspapers before public hearings</t>
  </si>
  <si>
    <t>302, 307, 317, 599</t>
  </si>
  <si>
    <t>Shared Back Office Costs</t>
  </si>
  <si>
    <t xml:space="preserve">This includes the per rata shared of district office costs, including lease and rentals, computer and system procurement and ongoing maintenance, and IT shared services costs. </t>
  </si>
  <si>
    <t>351, 720</t>
  </si>
  <si>
    <t xml:space="preserve">Rental of Office Space and Equipment </t>
  </si>
  <si>
    <t>The commission occupies office space in the Davy Crockett tower. Miscellaneous materials and equipment essential to day to day office operations are included in these operational expenses.</t>
  </si>
  <si>
    <t>Support Services</t>
  </si>
  <si>
    <t>WESTED: Strategic Visioning</t>
  </si>
  <si>
    <t>The Commission contracted with WestEd to conduct visioning work sessions with Commission staff and Commissioners.</t>
  </si>
  <si>
    <t>PowerSchool: Student Information System (SIS)</t>
  </si>
  <si>
    <t>The Commission is required to maintain a district-wide SIS to complete required data reporting to the Department of Education via EIS. The Commission uses PowerSchool as the district SIS. Additionally, the Commission provided a test server and professional development platform for schools via PowerSchool.</t>
  </si>
  <si>
    <t>Translation Services</t>
  </si>
  <si>
    <t>In order to fulfill the Commission’s obligation as an LEA to ensure that all parents/guardians and students can access information in a language that they understand, the Commission pays for the translation services for the district through the University of Tennessee's Language Center.</t>
  </si>
  <si>
    <t>Contracted Services for Grant Support</t>
  </si>
  <si>
    <t xml:space="preserve">The commission is resonsible for allocating and dispursing federal grant funds to all authorized schools. Additionally, the district serves as a passthrough entity for state grants. This consultant assists with allocation methodology, allowability reviews, and oversight. </t>
  </si>
  <si>
    <t>Grand Total Expenditures                       July 1 - June 30:</t>
  </si>
  <si>
    <t>Total Fee Revenues Plus  Total Expenses</t>
  </si>
  <si>
    <t>Total Fee  Revenues</t>
  </si>
  <si>
    <t>Total Expenditures</t>
  </si>
  <si>
    <t>Amount of Fee Not Expended</t>
  </si>
  <si>
    <t>Sample Authorizer</t>
  </si>
  <si>
    <t>Statutory Percentage
(e.g., .03)</t>
  </si>
  <si>
    <t>NOTES</t>
  </si>
  <si>
    <t>ABC Charter School</t>
  </si>
  <si>
    <t>DEF Charter School</t>
  </si>
  <si>
    <t>GHI Charter School</t>
  </si>
  <si>
    <t>JKL Charter School</t>
  </si>
  <si>
    <t>Authorizer Fee Expenses</t>
  </si>
  <si>
    <t>Salary</t>
  </si>
  <si>
    <t>100% - Duties include but are not limited to:  invoicing schools for benefits, calculation of ADM, analysis of annual audits, federal programs compliance with Title I grant, communicating with governing board and school leadership.</t>
  </si>
  <si>
    <t>The authorizer added a coordinator position to fulfill authorizing responsibilities relating to the fiscal health of each charter school.</t>
  </si>
  <si>
    <t>Pro-rata portion of salary</t>
  </si>
  <si>
    <r>
      <rPr>
        <sz val="12"/>
        <color rgb="FF000000"/>
        <rFont val="Open Sans"/>
      </rPr>
      <t>25% - Position is on loan to Charter Office to assist 15 charter schools, ensuring appropriate services for special needs students and English language learners.  Responsibilities include but are not limited to:  provide oversight of Individual Education Programs (IEP</t>
    </r>
    <r>
      <rPr>
        <strike/>
        <sz val="12"/>
        <color rgb="FFFF0000"/>
        <rFont val="Open Sans"/>
      </rPr>
      <t>'</t>
    </r>
    <r>
      <rPr>
        <sz val="12"/>
        <color rgb="FF000000"/>
        <rFont val="Open Sans"/>
      </rPr>
      <t xml:space="preserve">s) within the EasyIEP system; attend IEP meetings at charter schools as necessary; monitor the implementation of services provided to students with disabilities, monitor screening, placement, service and annual assessment of English language learners; complete all required state and federal reporting; communicate with Charter office frequently                                                                                                                     </t>
    </r>
  </si>
  <si>
    <t>In order to fulfill responsibilities under the Individuals with Disabilities Act (IDEA), ESSA, and other federal and state laws to ensure all students are appropriately served, the authorizer added a part-time position from the special education department.  This person with expertise in special education and English language learners assist the charter office to make sure each school is following the law, serving special needs students well, and also allow the charter office to support the schools with appropriate expertise if they require assistance.</t>
  </si>
  <si>
    <t>Travel, lodging and registration fees</t>
  </si>
  <si>
    <t>The Director of Charter Schools and the Coordinator of Charter Schools attended the NACSA Leadership Conference in St. Louis, Missouri in October in order to learn best authorizer practices, improve and align policies and procedures with best practices, and continue to build partnerships with authorizers nationwide.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</si>
</sst>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36" x14ac:knownFonts="1">
    <font>
      <sz val="12"/>
      <color theme="1"/>
      <name val="Calibri"/>
      <family val="2"/>
      <scheme val="minor"/>
    </font>
    <font>
      <sz val="12"/>
      <color theme="1"/>
      <name val="Calibri"/>
      <family val="2"/>
      <scheme val="minor"/>
    </font>
    <font>
      <u/>
      <sz val="12"/>
      <color theme="10"/>
      <name val="Calibri"/>
      <family val="2"/>
      <scheme val="minor"/>
    </font>
    <font>
      <sz val="12"/>
      <color theme="1"/>
      <name val="Open Sans"/>
      <family val="2"/>
    </font>
    <font>
      <b/>
      <sz val="12"/>
      <color theme="1"/>
      <name val="Open Sans"/>
      <family val="2"/>
    </font>
    <font>
      <b/>
      <sz val="14"/>
      <color theme="1"/>
      <name val="Open Sans"/>
      <family val="2"/>
    </font>
    <font>
      <sz val="14"/>
      <color theme="1"/>
      <name val="Open Sans"/>
      <family val="2"/>
    </font>
    <font>
      <u/>
      <sz val="12"/>
      <color theme="10"/>
      <name val="Open Sans"/>
      <family val="2"/>
    </font>
    <font>
      <b/>
      <sz val="12"/>
      <color theme="0"/>
      <name val="Open Sans"/>
      <family val="2"/>
    </font>
    <font>
      <b/>
      <sz val="18"/>
      <color theme="0"/>
      <name val="PermianSlabSerifTypeface"/>
      <family val="3"/>
    </font>
    <font>
      <b/>
      <sz val="14"/>
      <color theme="0"/>
      <name val="PermianSlabSerifTypeface"/>
      <family val="3"/>
    </font>
    <font>
      <b/>
      <sz val="16"/>
      <color theme="0"/>
      <name val="Open Sans"/>
      <family val="2"/>
    </font>
    <font>
      <sz val="12"/>
      <color theme="4" tint="0.79998168889431442"/>
      <name val="Open Sans"/>
      <family val="2"/>
    </font>
    <font>
      <b/>
      <sz val="10"/>
      <color theme="0"/>
      <name val="Open Sans"/>
      <family val="2"/>
    </font>
    <font>
      <b/>
      <sz val="9"/>
      <color theme="0"/>
      <name val="Open Sans"/>
      <family val="2"/>
    </font>
    <font>
      <b/>
      <sz val="18"/>
      <color theme="1"/>
      <name val="PermianSlabSerifTypeface"/>
      <family val="3"/>
    </font>
    <font>
      <sz val="12"/>
      <color theme="1"/>
      <name val="PermianSlabSerifTypeface"/>
      <family val="3"/>
    </font>
    <font>
      <b/>
      <sz val="22"/>
      <color theme="0"/>
      <name val="PermianSlabSerifTypeface"/>
      <family val="3"/>
    </font>
    <font>
      <sz val="10"/>
      <color theme="1"/>
      <name val="Open Sans"/>
      <family val="2"/>
    </font>
    <font>
      <b/>
      <sz val="15"/>
      <name val="PermianSlabSerifTypeface"/>
      <family val="3"/>
    </font>
    <font>
      <b/>
      <sz val="12"/>
      <color theme="0"/>
      <name val="PermianSlabSerifTypeface"/>
      <family val="3"/>
    </font>
    <font>
      <b/>
      <i/>
      <sz val="12"/>
      <color theme="1"/>
      <name val="Open Sans"/>
      <family val="2"/>
    </font>
    <font>
      <b/>
      <i/>
      <u/>
      <sz val="12"/>
      <color theme="10"/>
      <name val="Calibri"/>
      <family val="2"/>
      <scheme val="minor"/>
    </font>
    <font>
      <b/>
      <sz val="16"/>
      <color theme="1"/>
      <name val="Open Sans"/>
      <family val="2"/>
    </font>
    <font>
      <b/>
      <sz val="12"/>
      <color rgb="FF000000"/>
      <name val="Open Sans"/>
    </font>
    <font>
      <sz val="12"/>
      <color rgb="FF000000"/>
      <name val="Open Sans"/>
    </font>
    <font>
      <b/>
      <sz val="14"/>
      <color theme="0"/>
      <name val="Open Sans"/>
      <family val="2"/>
    </font>
    <font>
      <b/>
      <sz val="18"/>
      <color theme="0"/>
      <name val="Open Sans"/>
      <family val="2"/>
    </font>
    <font>
      <b/>
      <sz val="18"/>
      <color theme="1"/>
      <name val="Open Sans"/>
      <family val="2"/>
    </font>
    <font>
      <sz val="12"/>
      <name val="Open Sans"/>
      <family val="2"/>
    </font>
    <font>
      <sz val="12"/>
      <color rgb="FF000000"/>
      <name val="Open Sans"/>
      <family val="2"/>
    </font>
    <font>
      <b/>
      <sz val="16"/>
      <color rgb="FF000000"/>
      <name val="Open Sans"/>
    </font>
    <font>
      <strike/>
      <sz val="12"/>
      <color rgb="FFFF0000"/>
      <name val="Open Sans"/>
    </font>
    <font>
      <sz val="12"/>
      <color theme="1"/>
      <name val="Open Sans"/>
    </font>
    <font>
      <b/>
      <sz val="12"/>
      <color rgb="FF000000"/>
      <name val="Open Sans"/>
      <family val="2"/>
    </font>
    <font>
      <sz val="12"/>
      <color rgb="FF000000"/>
      <name val="Open Sans"/>
      <charset val="1"/>
    </font>
  </fonts>
  <fills count="11">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rgb="FFFF0000"/>
        <bgColor indexed="64"/>
      </patternFill>
    </fill>
    <fill>
      <patternFill patternType="solid">
        <fgColor rgb="FFEE3524"/>
        <bgColor indexed="64"/>
      </patternFill>
    </fill>
    <fill>
      <patternFill patternType="solid">
        <fgColor rgb="FF174A7C"/>
        <bgColor indexed="64"/>
      </patternFill>
    </fill>
    <fill>
      <patternFill patternType="solid">
        <fgColor rgb="FF6E7073"/>
        <bgColor indexed="64"/>
      </patternFill>
    </fill>
    <fill>
      <patternFill patternType="solid">
        <fgColor rgb="FFF2F2F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cellStyleXfs>
  <cellXfs count="182">
    <xf numFmtId="0" fontId="0" fillId="0" borderId="0" xfId="0"/>
    <xf numFmtId="44" fontId="0" fillId="0" borderId="0" xfId="0" applyNumberFormat="1"/>
    <xf numFmtId="0" fontId="3" fillId="0" borderId="0" xfId="0" applyFont="1"/>
    <xf numFmtId="0" fontId="7" fillId="0" borderId="0" xfId="2" applyFont="1"/>
    <xf numFmtId="0" fontId="4" fillId="0" borderId="0" xfId="0" applyFont="1" applyAlignment="1">
      <alignment horizontal="left" vertical="top" wrapText="1"/>
    </xf>
    <xf numFmtId="0" fontId="3" fillId="0" borderId="1" xfId="0" applyFont="1" applyBorder="1" applyAlignment="1">
      <alignment horizontal="left" vertical="top" wrapText="1"/>
    </xf>
    <xf numFmtId="0" fontId="4"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left" vertical="center"/>
    </xf>
    <xf numFmtId="0" fontId="10" fillId="8" borderId="8" xfId="0" applyFont="1" applyFill="1" applyBorder="1" applyAlignment="1">
      <alignment horizontal="left" vertical="center"/>
    </xf>
    <xf numFmtId="9" fontId="3" fillId="0" borderId="1" xfId="1" applyFont="1" applyBorder="1" applyAlignment="1">
      <alignment horizontal="center" vertical="center" wrapText="1"/>
    </xf>
    <xf numFmtId="164" fontId="3" fillId="0" borderId="1" xfId="0" applyNumberFormat="1" applyFont="1" applyBorder="1" applyAlignment="1">
      <alignment horizontal="center" vertical="center" wrapText="1"/>
    </xf>
    <xf numFmtId="9" fontId="3" fillId="3" borderId="1" xfId="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0" borderId="13" xfId="0" applyFont="1" applyBorder="1" applyAlignment="1">
      <alignment horizontal="left" vertical="top" wrapText="1"/>
    </xf>
    <xf numFmtId="0" fontId="3" fillId="0" borderId="0" xfId="0" applyFont="1" applyAlignment="1">
      <alignment wrapText="1"/>
    </xf>
    <xf numFmtId="44" fontId="3" fillId="0" borderId="0" xfId="0" applyNumberFormat="1" applyFont="1" applyAlignment="1">
      <alignment wrapText="1"/>
    </xf>
    <xf numFmtId="44" fontId="3" fillId="0" borderId="0" xfId="0" applyNumberFormat="1" applyFont="1"/>
    <xf numFmtId="0" fontId="16" fillId="0" borderId="0" xfId="0" applyFont="1"/>
    <xf numFmtId="0" fontId="18" fillId="0" borderId="0" xfId="0" applyFont="1"/>
    <xf numFmtId="0" fontId="10" fillId="9" borderId="1" xfId="0" applyFont="1" applyFill="1" applyBorder="1" applyAlignment="1">
      <alignment horizontal="right"/>
    </xf>
    <xf numFmtId="9" fontId="3" fillId="0" borderId="0" xfId="1" applyFont="1"/>
    <xf numFmtId="0" fontId="6" fillId="0" borderId="0" xfId="0" applyFont="1" applyAlignment="1">
      <alignment vertical="top"/>
    </xf>
    <xf numFmtId="0" fontId="12"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3" fillId="0" borderId="1" xfId="0" applyFont="1" applyBorder="1" applyAlignment="1">
      <alignment wrapText="1"/>
    </xf>
    <xf numFmtId="0" fontId="3" fillId="3" borderId="1" xfId="0" applyFont="1" applyFill="1" applyBorder="1" applyAlignment="1">
      <alignment wrapText="1"/>
    </xf>
    <xf numFmtId="44" fontId="3" fillId="0" borderId="1" xfId="0" applyNumberFormat="1" applyFont="1" applyBorder="1" applyAlignment="1">
      <alignment wrapText="1"/>
    </xf>
    <xf numFmtId="44" fontId="3" fillId="0" borderId="4" xfId="0" applyNumberFormat="1" applyFont="1" applyBorder="1" applyAlignment="1">
      <alignment wrapText="1"/>
    </xf>
    <xf numFmtId="44" fontId="3" fillId="0" borderId="10" xfId="0" applyNumberFormat="1" applyFont="1" applyBorder="1" applyAlignment="1">
      <alignment wrapText="1"/>
    </xf>
    <xf numFmtId="44" fontId="4" fillId="0" borderId="10" xfId="0" applyNumberFormat="1" applyFont="1" applyBorder="1" applyAlignment="1">
      <alignment wrapText="1"/>
    </xf>
    <xf numFmtId="0" fontId="4" fillId="0" borderId="27" xfId="0" applyFont="1" applyBorder="1" applyAlignment="1">
      <alignment horizontal="left" vertical="top" wrapText="1"/>
    </xf>
    <xf numFmtId="0" fontId="22" fillId="0" borderId="0" xfId="2" applyFont="1" applyBorder="1" applyAlignment="1">
      <alignment vertical="top" wrapText="1"/>
    </xf>
    <xf numFmtId="0" fontId="4" fillId="0" borderId="19" xfId="0" applyFont="1" applyBorder="1" applyAlignment="1">
      <alignment horizontal="left" vertical="top" wrapText="1"/>
    </xf>
    <xf numFmtId="0" fontId="22" fillId="0" borderId="19" xfId="2" applyFont="1" applyBorder="1" applyAlignment="1">
      <alignment vertical="top" wrapText="1"/>
    </xf>
    <xf numFmtId="0" fontId="3" fillId="0" borderId="19" xfId="0" applyFont="1" applyBorder="1" applyAlignment="1">
      <alignment vertical="top" wrapText="1"/>
    </xf>
    <xf numFmtId="0" fontId="21" fillId="0" borderId="32" xfId="0" applyFont="1" applyBorder="1"/>
    <xf numFmtId="0" fontId="21" fillId="0" borderId="33" xfId="0" applyFont="1" applyBorder="1"/>
    <xf numFmtId="0" fontId="22" fillId="0" borderId="33" xfId="2" applyFont="1" applyBorder="1" applyAlignment="1">
      <alignment horizontal="left" vertical="top" wrapText="1"/>
    </xf>
    <xf numFmtId="0" fontId="22" fillId="0" borderId="31" xfId="2" applyFont="1" applyBorder="1" applyAlignment="1">
      <alignment horizontal="left" vertical="top" wrapText="1"/>
    </xf>
    <xf numFmtId="44" fontId="3" fillId="0" borderId="12" xfId="0" applyNumberFormat="1" applyFont="1" applyBorder="1" applyAlignment="1">
      <alignment horizontal="center" vertical="center" wrapText="1"/>
    </xf>
    <xf numFmtId="0" fontId="3" fillId="0" borderId="0" xfId="0" applyFont="1" applyAlignment="1">
      <alignment vertical="top" wrapText="1"/>
    </xf>
    <xf numFmtId="0" fontId="26" fillId="9" borderId="1" xfId="0" applyFont="1" applyFill="1" applyBorder="1" applyAlignment="1">
      <alignment horizontal="right"/>
    </xf>
    <xf numFmtId="0" fontId="27" fillId="5" borderId="0" xfId="0" applyFont="1" applyFill="1"/>
    <xf numFmtId="0" fontId="28" fillId="5" borderId="0" xfId="0" applyFont="1" applyFill="1"/>
    <xf numFmtId="0" fontId="8" fillId="8" borderId="1" xfId="0" applyFont="1" applyFill="1" applyBorder="1" applyAlignment="1">
      <alignment horizontal="center" vertical="center"/>
    </xf>
    <xf numFmtId="0" fontId="8" fillId="8" borderId="1" xfId="0" applyFont="1" applyFill="1" applyBorder="1" applyAlignment="1">
      <alignment horizontal="center" vertical="center" wrapText="1"/>
    </xf>
    <xf numFmtId="0" fontId="29" fillId="10" borderId="5" xfId="0" applyFont="1" applyFill="1" applyBorder="1" applyAlignment="1">
      <alignment horizontal="left" vertical="center" wrapText="1"/>
    </xf>
    <xf numFmtId="44" fontId="29" fillId="10" borderId="1" xfId="3" applyFont="1" applyFill="1" applyBorder="1" applyAlignment="1">
      <alignment horizontal="center" vertical="center" wrapText="1"/>
    </xf>
    <xf numFmtId="9" fontId="29" fillId="10" borderId="1" xfId="1" applyFont="1" applyFill="1" applyBorder="1" applyAlignment="1">
      <alignment horizontal="center" vertical="center" wrapText="1"/>
    </xf>
    <xf numFmtId="44" fontId="29" fillId="10" borderId="1" xfId="0" applyNumberFormat="1" applyFont="1" applyFill="1" applyBorder="1" applyAlignment="1">
      <alignment horizontal="center" vertical="center" wrapText="1"/>
    </xf>
    <xf numFmtId="0" fontId="29" fillId="10" borderId="3" xfId="0" applyFont="1" applyFill="1" applyBorder="1" applyAlignment="1">
      <alignment horizontal="left" vertical="top" wrapText="1"/>
    </xf>
    <xf numFmtId="44" fontId="8" fillId="8" borderId="1" xfId="0" applyNumberFormat="1" applyFont="1" applyFill="1" applyBorder="1" applyAlignment="1">
      <alignment horizontal="center" vertical="center" wrapText="1"/>
    </xf>
    <xf numFmtId="1" fontId="3" fillId="0" borderId="2" xfId="0" applyNumberFormat="1" applyFont="1" applyBorder="1" applyAlignment="1">
      <alignment horizontal="right" vertical="center" wrapText="1"/>
    </xf>
    <xf numFmtId="1" fontId="3" fillId="0" borderId="5" xfId="0" applyNumberFormat="1" applyFont="1" applyBorder="1" applyAlignment="1">
      <alignment horizontal="right" vertical="center" wrapText="1"/>
    </xf>
    <xf numFmtId="44" fontId="3" fillId="0" borderId="1"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8" fillId="8" borderId="4" xfId="0" applyFont="1" applyFill="1" applyBorder="1" applyAlignment="1">
      <alignment horizontal="center" vertical="center" wrapText="1"/>
    </xf>
    <xf numFmtId="0" fontId="8" fillId="9" borderId="9" xfId="0" applyFont="1" applyFill="1" applyBorder="1" applyAlignment="1">
      <alignment horizontal="center" vertical="center" wrapText="1"/>
    </xf>
    <xf numFmtId="164" fontId="3" fillId="0" borderId="4" xfId="0" applyNumberFormat="1" applyFont="1" applyBorder="1" applyAlignment="1">
      <alignment horizontal="center" vertical="center" wrapText="1"/>
    </xf>
    <xf numFmtId="9" fontId="3" fillId="0" borderId="4" xfId="0" applyNumberFormat="1" applyFont="1" applyBorder="1" applyAlignment="1">
      <alignment horizontal="center" vertical="center" wrapText="1"/>
    </xf>
    <xf numFmtId="0" fontId="30" fillId="0" borderId="1" xfId="0" applyFont="1" applyBorder="1" applyAlignment="1">
      <alignment vertical="center" wrapText="1"/>
    </xf>
    <xf numFmtId="0" fontId="30" fillId="0" borderId="1" xfId="0" applyFont="1" applyBorder="1" applyAlignment="1">
      <alignment horizontal="left" vertical="top" wrapText="1"/>
    </xf>
    <xf numFmtId="164" fontId="3" fillId="0" borderId="14" xfId="0" applyNumberFormat="1" applyFont="1" applyBorder="1" applyAlignment="1">
      <alignment horizontal="center" vertical="center" wrapText="1"/>
    </xf>
    <xf numFmtId="9" fontId="3" fillId="0" borderId="4" xfId="0" applyNumberFormat="1" applyFont="1" applyBorder="1" applyAlignment="1">
      <alignment horizontal="left" vertical="center" wrapText="1"/>
    </xf>
    <xf numFmtId="0" fontId="7" fillId="3" borderId="37" xfId="2" applyFont="1" applyFill="1" applyBorder="1" applyAlignment="1">
      <alignment horizontal="left" vertical="top" wrapText="1"/>
    </xf>
    <xf numFmtId="9" fontId="33" fillId="0" borderId="1" xfId="0" applyNumberFormat="1" applyFont="1" applyBorder="1" applyAlignment="1">
      <alignment horizontal="left" vertical="top" wrapText="1"/>
    </xf>
    <xf numFmtId="0" fontId="3" fillId="0" borderId="23" xfId="0" applyFont="1" applyBorder="1"/>
    <xf numFmtId="0" fontId="3" fillId="0" borderId="24" xfId="0" applyFont="1" applyBorder="1"/>
    <xf numFmtId="0" fontId="2" fillId="0" borderId="27" xfId="2" applyFill="1" applyBorder="1" applyAlignment="1"/>
    <xf numFmtId="0" fontId="2" fillId="3" borderId="37" xfId="2" applyFill="1" applyBorder="1" applyAlignment="1">
      <alignment horizontal="left" vertical="center" wrapText="1"/>
    </xf>
    <xf numFmtId="0" fontId="3" fillId="0" borderId="3" xfId="0" applyFont="1" applyBorder="1" applyAlignment="1">
      <alignment horizontal="left" vertical="center" wrapText="1"/>
    </xf>
    <xf numFmtId="0" fontId="30" fillId="0" borderId="3" xfId="0" applyFont="1" applyBorder="1" applyAlignment="1">
      <alignment horizontal="center" vertical="center" wrapText="1"/>
    </xf>
    <xf numFmtId="0" fontId="30" fillId="0" borderId="1" xfId="0" applyFont="1" applyBorder="1" applyAlignment="1">
      <alignment horizontal="center" wrapText="1"/>
    </xf>
    <xf numFmtId="0" fontId="3" fillId="0" borderId="1" xfId="0" applyFont="1" applyBorder="1" applyAlignment="1">
      <alignment horizontal="center" vertical="center" wrapText="1"/>
    </xf>
    <xf numFmtId="0" fontId="3" fillId="0" borderId="23" xfId="0" applyFont="1" applyBorder="1" applyAlignment="1">
      <alignment horizontal="center" vertical="center" wrapText="1"/>
    </xf>
    <xf numFmtId="0" fontId="35" fillId="0" borderId="42" xfId="0" applyFont="1" applyBorder="1" applyAlignment="1">
      <alignment horizontal="center" vertical="center"/>
    </xf>
    <xf numFmtId="0" fontId="3" fillId="0" borderId="43" xfId="0" applyFont="1" applyBorder="1" applyAlignment="1">
      <alignment horizontal="center" vertical="center" wrapText="1"/>
    </xf>
    <xf numFmtId="0" fontId="30" fillId="0" borderId="43" xfId="0" applyFont="1" applyBorder="1" applyAlignment="1">
      <alignment horizontal="center" vertical="center" wrapText="1"/>
    </xf>
    <xf numFmtId="0" fontId="3" fillId="0" borderId="22" xfId="0" applyFont="1" applyBorder="1" applyAlignment="1">
      <alignment horizontal="center" vertical="center" wrapText="1"/>
    </xf>
    <xf numFmtId="0" fontId="25" fillId="3" borderId="35"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25" fillId="3" borderId="35" xfId="0" applyFont="1" applyFill="1" applyBorder="1" applyAlignment="1" applyProtection="1">
      <alignment horizontal="left" vertical="center" wrapText="1"/>
      <protection locked="0"/>
    </xf>
    <xf numFmtId="0" fontId="3" fillId="3" borderId="16" xfId="0" applyFont="1" applyFill="1" applyBorder="1" applyAlignment="1" applyProtection="1">
      <alignment horizontal="left" vertical="center" wrapText="1"/>
      <protection locked="0"/>
    </xf>
    <xf numFmtId="0" fontId="24" fillId="4" borderId="35" xfId="0" applyFont="1" applyFill="1" applyBorder="1" applyAlignment="1">
      <alignment horizontal="left" vertical="center" wrapText="1"/>
    </xf>
    <xf numFmtId="0" fontId="4" fillId="4" borderId="38" xfId="0" applyFont="1" applyFill="1" applyBorder="1" applyAlignment="1">
      <alignment horizontal="left" vertical="center" wrapText="1"/>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4" fillId="3" borderId="35"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10" fillId="8" borderId="22" xfId="0" applyFont="1" applyFill="1" applyBorder="1" applyAlignment="1">
      <alignment horizontal="center" vertical="center"/>
    </xf>
    <xf numFmtId="0" fontId="10" fillId="8" borderId="17"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27" xfId="0" applyFont="1" applyFill="1" applyBorder="1" applyAlignment="1">
      <alignment horizontal="center" vertical="center"/>
    </xf>
    <xf numFmtId="0" fontId="10" fillId="8" borderId="0" xfId="0" applyFont="1" applyFill="1" applyAlignment="1">
      <alignment horizontal="center" vertical="center"/>
    </xf>
    <xf numFmtId="0" fontId="10" fillId="8" borderId="19" xfId="0" applyFont="1" applyFill="1" applyBorder="1" applyAlignment="1">
      <alignment horizontal="center" vertical="center"/>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41" xfId="0" applyFont="1" applyBorder="1" applyAlignment="1">
      <alignment horizontal="left" vertical="top" wrapText="1"/>
    </xf>
    <xf numFmtId="0" fontId="4" fillId="0" borderId="27" xfId="0" applyFont="1" applyBorder="1" applyAlignment="1">
      <alignment horizontal="left" vertical="top" wrapText="1"/>
    </xf>
    <xf numFmtId="0" fontId="4" fillId="0" borderId="0" xfId="0" applyFont="1" applyAlignment="1">
      <alignment horizontal="left" vertical="top" wrapText="1"/>
    </xf>
    <xf numFmtId="0" fontId="4" fillId="0" borderId="19" xfId="0" applyFont="1" applyBorder="1" applyAlignment="1">
      <alignment horizontal="left" vertical="top" wrapText="1"/>
    </xf>
    <xf numFmtId="0" fontId="34" fillId="0" borderId="39" xfId="0" applyFont="1" applyBorder="1" applyAlignment="1">
      <alignment horizontal="left"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2" fillId="0" borderId="24" xfId="2" applyBorder="1" applyAlignment="1">
      <alignment horizontal="left" vertical="top" wrapText="1"/>
    </xf>
    <xf numFmtId="0" fontId="2" fillId="0" borderId="25" xfId="2" applyBorder="1" applyAlignment="1">
      <alignment horizontal="left" vertical="top" wrapText="1"/>
    </xf>
    <xf numFmtId="0" fontId="7" fillId="0" borderId="27" xfId="2" applyFont="1" applyBorder="1" applyAlignment="1">
      <alignment horizontal="left" vertical="center"/>
    </xf>
    <xf numFmtId="0" fontId="7" fillId="0" borderId="0" xfId="2" applyFont="1" applyBorder="1" applyAlignment="1">
      <alignment horizontal="left" vertical="center"/>
    </xf>
    <xf numFmtId="0" fontId="8" fillId="9" borderId="6" xfId="0" applyFont="1" applyFill="1" applyBorder="1" applyAlignment="1">
      <alignment horizontal="right" vertical="center" wrapText="1"/>
    </xf>
    <xf numFmtId="0" fontId="8" fillId="9" borderId="7" xfId="0" applyFont="1" applyFill="1" applyBorder="1" applyAlignment="1">
      <alignment horizontal="right" vertical="center" wrapText="1"/>
    </xf>
    <xf numFmtId="0" fontId="5" fillId="5" borderId="4" xfId="0" applyFont="1" applyFill="1" applyBorder="1" applyAlignment="1">
      <alignment horizontal="center"/>
    </xf>
    <xf numFmtId="0" fontId="5" fillId="5" borderId="11" xfId="0" applyFont="1" applyFill="1" applyBorder="1" applyAlignment="1">
      <alignment horizontal="center"/>
    </xf>
    <xf numFmtId="0" fontId="5" fillId="5" borderId="5" xfId="0" applyFont="1" applyFill="1" applyBorder="1" applyAlignment="1">
      <alignment horizontal="center"/>
    </xf>
    <xf numFmtId="0" fontId="27" fillId="6" borderId="1" xfId="0" applyFont="1" applyFill="1" applyBorder="1" applyAlignment="1">
      <alignment horizontal="center" vertical="center"/>
    </xf>
    <xf numFmtId="0" fontId="11" fillId="7" borderId="17" xfId="0" applyFont="1" applyFill="1" applyBorder="1" applyAlignment="1">
      <alignment horizontal="right" vertical="center" wrapText="1"/>
    </xf>
    <xf numFmtId="0" fontId="11" fillId="7" borderId="18" xfId="0" applyFont="1" applyFill="1" applyBorder="1" applyAlignment="1">
      <alignment horizontal="right" vertical="center" wrapText="1"/>
    </xf>
    <xf numFmtId="0" fontId="11" fillId="7" borderId="0" xfId="0" applyFont="1" applyFill="1" applyAlignment="1">
      <alignment horizontal="right" vertical="center" wrapText="1"/>
    </xf>
    <xf numFmtId="0" fontId="11" fillId="7" borderId="19" xfId="0" applyFont="1" applyFill="1" applyBorder="1" applyAlignment="1">
      <alignment horizontal="right" vertical="center" wrapText="1"/>
    </xf>
    <xf numFmtId="0" fontId="10" fillId="9" borderId="1" xfId="0" applyFont="1" applyFill="1" applyBorder="1" applyAlignment="1">
      <alignment horizontal="right"/>
    </xf>
    <xf numFmtId="0" fontId="15" fillId="5" borderId="1" xfId="0" applyFont="1" applyFill="1" applyBorder="1" applyAlignment="1">
      <alignment horizontal="center"/>
    </xf>
    <xf numFmtId="0" fontId="17" fillId="7" borderId="22"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17" fillId="7" borderId="0" xfId="0" applyFont="1" applyFill="1" applyAlignment="1">
      <alignment horizontal="center" vertical="center" wrapText="1"/>
    </xf>
    <xf numFmtId="0" fontId="17" fillId="7" borderId="19"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7" fillId="7" borderId="24" xfId="0" applyFont="1" applyFill="1" applyBorder="1" applyAlignment="1">
      <alignment horizontal="center" vertical="center" wrapText="1"/>
    </xf>
    <xf numFmtId="0" fontId="17" fillId="7" borderId="25" xfId="0" applyFont="1" applyFill="1" applyBorder="1" applyAlignment="1">
      <alignment horizontal="center" vertical="center" wrapText="1"/>
    </xf>
    <xf numFmtId="0" fontId="8" fillId="9" borderId="28"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8" fillId="9" borderId="30" xfId="0" applyFont="1" applyFill="1" applyBorder="1" applyAlignment="1">
      <alignment horizontal="center" vertical="center" wrapText="1"/>
    </xf>
    <xf numFmtId="0" fontId="8" fillId="9" borderId="31" xfId="0" applyFont="1" applyFill="1" applyBorder="1" applyAlignment="1">
      <alignment horizontal="center" vertical="center" wrapText="1"/>
    </xf>
    <xf numFmtId="44" fontId="3" fillId="2" borderId="20" xfId="0" applyNumberFormat="1" applyFont="1" applyFill="1" applyBorder="1" applyAlignment="1">
      <alignment horizontal="center" vertical="center" wrapText="1"/>
    </xf>
    <xf numFmtId="44" fontId="3" fillId="2" borderId="12" xfId="0" applyNumberFormat="1" applyFont="1" applyFill="1" applyBorder="1" applyAlignment="1">
      <alignment horizontal="center" vertical="center" wrapText="1"/>
    </xf>
    <xf numFmtId="44" fontId="3" fillId="9" borderId="22" xfId="0" applyNumberFormat="1" applyFont="1" applyFill="1" applyBorder="1" applyAlignment="1">
      <alignment horizontal="center" vertical="center" wrapText="1"/>
    </xf>
    <xf numFmtId="44" fontId="3" fillId="9" borderId="17" xfId="0" applyNumberFormat="1" applyFont="1" applyFill="1" applyBorder="1" applyAlignment="1">
      <alignment horizontal="center" vertical="center" wrapText="1"/>
    </xf>
    <xf numFmtId="44" fontId="3" fillId="9" borderId="29" xfId="0" applyNumberFormat="1" applyFont="1" applyFill="1" applyBorder="1" applyAlignment="1">
      <alignment horizontal="center" vertical="center" wrapText="1"/>
    </xf>
    <xf numFmtId="44" fontId="3" fillId="9" borderId="32" xfId="0" applyNumberFormat="1" applyFont="1" applyFill="1" applyBorder="1" applyAlignment="1">
      <alignment horizontal="center" vertical="center" wrapText="1"/>
    </xf>
    <xf numFmtId="44" fontId="3" fillId="9" borderId="33" xfId="0" applyNumberFormat="1" applyFont="1" applyFill="1" applyBorder="1" applyAlignment="1">
      <alignment horizontal="center" vertical="center" wrapText="1"/>
    </xf>
    <xf numFmtId="44" fontId="3" fillId="9" borderId="34" xfId="0" applyNumberFormat="1" applyFont="1" applyFill="1" applyBorder="1" applyAlignment="1">
      <alignment horizontal="center" vertical="center" wrapText="1"/>
    </xf>
    <xf numFmtId="0" fontId="8" fillId="9" borderId="17" xfId="0" applyFont="1" applyFill="1" applyBorder="1" applyAlignment="1">
      <alignment horizontal="right" vertical="center" wrapText="1"/>
    </xf>
    <xf numFmtId="0" fontId="8" fillId="9" borderId="18" xfId="0" applyFont="1" applyFill="1" applyBorder="1" applyAlignment="1">
      <alignment horizontal="right" vertical="center" wrapText="1"/>
    </xf>
    <xf numFmtId="0" fontId="19" fillId="5" borderId="1" xfId="0" applyFont="1" applyFill="1" applyBorder="1" applyAlignment="1">
      <alignment horizontal="center"/>
    </xf>
    <xf numFmtId="0" fontId="13" fillId="8" borderId="20" xfId="0" applyFont="1" applyFill="1" applyBorder="1" applyAlignment="1">
      <alignment horizontal="center" vertical="center"/>
    </xf>
    <xf numFmtId="0" fontId="13" fillId="8" borderId="26" xfId="0" applyFont="1" applyFill="1" applyBorder="1" applyAlignment="1">
      <alignment horizontal="center" vertical="center"/>
    </xf>
    <xf numFmtId="0" fontId="13" fillId="8" borderId="21" xfId="0" applyFont="1" applyFill="1" applyBorder="1" applyAlignment="1">
      <alignment horizontal="center" vertical="center"/>
    </xf>
    <xf numFmtId="0" fontId="14" fillId="8" borderId="20"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21"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21" xfId="0" applyFont="1" applyFill="1" applyBorder="1" applyAlignment="1">
      <alignment horizontal="center" vertical="center" wrapText="1"/>
    </xf>
    <xf numFmtId="0" fontId="9" fillId="6" borderId="22"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18"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24" xfId="0" applyFont="1" applyFill="1" applyBorder="1" applyAlignment="1">
      <alignment horizontal="center" vertical="center"/>
    </xf>
    <xf numFmtId="0" fontId="9" fillId="6" borderId="25" xfId="0" applyFont="1" applyFill="1" applyBorder="1" applyAlignment="1">
      <alignment horizontal="center" vertical="center"/>
    </xf>
    <xf numFmtId="0" fontId="8" fillId="7" borderId="17" xfId="0" applyFont="1" applyFill="1" applyBorder="1" applyAlignment="1">
      <alignment horizontal="right" vertical="center" wrapText="1"/>
    </xf>
    <xf numFmtId="0" fontId="8" fillId="7" borderId="18" xfId="0" applyFont="1" applyFill="1" applyBorder="1" applyAlignment="1">
      <alignment horizontal="right" vertical="center" wrapText="1"/>
    </xf>
    <xf numFmtId="0" fontId="8" fillId="7" borderId="0" xfId="0" applyFont="1" applyFill="1" applyAlignment="1">
      <alignment horizontal="right" vertical="center" wrapText="1"/>
    </xf>
    <xf numFmtId="0" fontId="8" fillId="7" borderId="19" xfId="0" applyFont="1" applyFill="1" applyBorder="1" applyAlignment="1">
      <alignment horizontal="right" vertical="center" wrapText="1"/>
    </xf>
    <xf numFmtId="0" fontId="17" fillId="7" borderId="1" xfId="0" applyFont="1" applyFill="1" applyBorder="1" applyAlignment="1">
      <alignment horizontal="center" wrapText="1"/>
    </xf>
    <xf numFmtId="164" fontId="3" fillId="2" borderId="36" xfId="0" applyNumberFormat="1" applyFont="1" applyFill="1" applyBorder="1" applyAlignment="1">
      <alignment horizontal="center" vertical="center" wrapText="1"/>
    </xf>
    <xf numFmtId="164" fontId="3" fillId="2" borderId="12" xfId="0" applyNumberFormat="1" applyFont="1" applyFill="1" applyBorder="1" applyAlignment="1">
      <alignment horizontal="center" vertical="center" wrapText="1"/>
    </xf>
    <xf numFmtId="164" fontId="3" fillId="9" borderId="22" xfId="0" applyNumberFormat="1" applyFont="1" applyFill="1" applyBorder="1" applyAlignment="1">
      <alignment horizontal="center" vertical="center" wrapText="1"/>
    </xf>
    <xf numFmtId="164" fontId="3" fillId="9" borderId="17" xfId="0" applyNumberFormat="1" applyFont="1" applyFill="1" applyBorder="1" applyAlignment="1">
      <alignment horizontal="center" vertical="center" wrapText="1"/>
    </xf>
    <xf numFmtId="164" fontId="3" fillId="9" borderId="18" xfId="0" applyNumberFormat="1" applyFont="1" applyFill="1" applyBorder="1" applyAlignment="1">
      <alignment horizontal="center" vertical="center" wrapText="1"/>
    </xf>
    <xf numFmtId="164" fontId="3" fillId="9" borderId="32" xfId="0" applyNumberFormat="1" applyFont="1" applyFill="1" applyBorder="1" applyAlignment="1">
      <alignment horizontal="center" vertical="center" wrapText="1"/>
    </xf>
    <xf numFmtId="164" fontId="3" fillId="9" borderId="33" xfId="0" applyNumberFormat="1" applyFont="1" applyFill="1" applyBorder="1" applyAlignment="1">
      <alignment horizontal="center" vertical="center" wrapText="1"/>
    </xf>
    <xf numFmtId="164" fontId="3" fillId="9" borderId="31" xfId="0" applyNumberFormat="1" applyFont="1" applyFill="1" applyBorder="1" applyAlignment="1">
      <alignment horizontal="center" vertical="center" wrapText="1"/>
    </xf>
  </cellXfs>
  <cellStyles count="4">
    <cellStyle name="Currency" xfId="3" builtinId="4"/>
    <cellStyle name="Hyperlink" xfId="2" builtinId="8"/>
    <cellStyle name="Normal" xfId="0" builtinId="0"/>
    <cellStyle name="Percent" xfId="1" builtinId="5"/>
  </cellStyles>
  <dxfs count="0"/>
  <tableStyles count="0" defaultTableStyle="TableStyleMedium2" defaultPivotStyle="PivotStyleLight16"/>
  <colors>
    <mruColors>
      <color rgb="FFF2F2F2"/>
      <color rgb="FF6E7073"/>
      <color rgb="FF174A7C"/>
      <color rgb="FFEE3524"/>
      <color rgb="FF08DC08"/>
      <color rgb="FFFFFFFF"/>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doe.sharepoint.com/sites/TN_PCSC/tncc_staff/Charter%20School%20Authorization/Finance/BEP%20TISA%20Estimates/FY25%20TISA%20Estimates/June%202025%20True%20Up%20Calculation/6.25_FY25_TISA_TrueUp_987_TPCSC.xlsx" TargetMode="External"/><Relationship Id="rId1" Type="http://schemas.openxmlformats.org/officeDocument/2006/relationships/externalLinkPath" Target="https://tdoe.sharepoint.com/sites/TN_PCSC/tncc_staff/Charter%20School%20Authorization/Finance/BEP%20TISA%20Estimates/FY25%20TISA%20Estimates/June%202025%20True%20Up%20Calculation/6.25_FY25_TISA_TrueUp_987_TPCS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oXFG0DQGpUGwOisMtVvGSVa9NSzAFMxOjIF-3mY1i0rvYPYNHFkrTaPdv_L_aJZY" itemId="01H2W76LWMX3OGEGXKA5HKMIMDOBSDD6PO">
      <xxl21:absoluteUrl r:id="rId2"/>
    </xxl21:alternateUrls>
    <sheetNames>
      <sheetName val="Davidson"/>
      <sheetName val="Memphis-Shelby"/>
      <sheetName val="Rutherford"/>
      <sheetName val="Charter_ADM"/>
      <sheetName val="Charter_Funding"/>
    </sheetNames>
    <sheetDataSet>
      <sheetData sheetId="0"/>
      <sheetData sheetId="1"/>
      <sheetData sheetId="2"/>
      <sheetData sheetId="3"/>
      <sheetData sheetId="4">
        <row r="2">
          <cell r="H2" t="str">
            <v>Bluff City High School</v>
          </cell>
        </row>
        <row r="3">
          <cell r="H3" t="str">
            <v>Cornerstone Prep - Lester</v>
          </cell>
        </row>
        <row r="4">
          <cell r="H4" t="str">
            <v>Cornerstone Prep Denver Campus</v>
          </cell>
        </row>
        <row r="5">
          <cell r="H5" t="str">
            <v>Cornerstone Prep School</v>
          </cell>
        </row>
        <row r="6">
          <cell r="H6" t="str">
            <v>KIPP Antioch College Prep Elementary</v>
          </cell>
        </row>
        <row r="7">
          <cell r="H7" t="str">
            <v>KIPP Antioch College Prep Middle</v>
          </cell>
        </row>
        <row r="8">
          <cell r="H8" t="str">
            <v>KIPP Antioch Global High School</v>
          </cell>
        </row>
        <row r="9">
          <cell r="H9" t="str">
            <v>KIPP Antioch Global Middle School</v>
          </cell>
        </row>
        <row r="10">
          <cell r="H10" t="str">
            <v>LEAD Neely's Bend</v>
          </cell>
        </row>
        <row r="11">
          <cell r="H11" t="str">
            <v>Lester Prep</v>
          </cell>
        </row>
        <row r="12">
          <cell r="H12" t="str">
            <v>Libertas</v>
          </cell>
        </row>
        <row r="13">
          <cell r="H13" t="str">
            <v>Nashville Collegiate Prep</v>
          </cell>
        </row>
        <row r="14">
          <cell r="H14" t="str">
            <v>Promise Academy Spring Hill</v>
          </cell>
        </row>
        <row r="15">
          <cell r="H15" t="str">
            <v>Rocketship Dream Community Prep</v>
          </cell>
        </row>
        <row r="16">
          <cell r="H16" t="str">
            <v>Rocketship Nashville Northeast Elementary</v>
          </cell>
        </row>
        <row r="17">
          <cell r="H17" t="str">
            <v>Rutherford Collegiate Prep</v>
          </cell>
        </row>
        <row r="18">
          <cell r="H18" t="str">
            <v>Tennessee Nature Academy</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mptroller.tn.gov/office-functions/la/resources/chart-of-accounts.html" TargetMode="External"/><Relationship Id="rId1" Type="http://schemas.openxmlformats.org/officeDocument/2006/relationships/hyperlink" Target="https://stateoftennessee.formstack.com/forms/authorizer_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tn.gov/sbe/charter-schools/authorizer-reporting-requirements" TargetMode="External"/><Relationship Id="rId1" Type="http://schemas.openxmlformats.org/officeDocument/2006/relationships/hyperlink" Target="https://publications.tnsosfiles.com/rules/0520/052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EE967-D320-7544-A51F-63D65C446369}">
  <sheetPr>
    <tabColor rgb="FFC00000"/>
  </sheetPr>
  <dimension ref="A1:D41"/>
  <sheetViews>
    <sheetView showGridLines="0" topLeftCell="A6" zoomScale="70" zoomScaleNormal="70" workbookViewId="0">
      <selection activeCell="B19" sqref="B19:B25"/>
    </sheetView>
  </sheetViews>
  <sheetFormatPr defaultColWidth="0" defaultRowHeight="18" zeroHeight="1" x14ac:dyDescent="0.35"/>
  <cols>
    <col min="1" max="1" width="11" style="2" customWidth="1"/>
    <col min="2" max="2" width="112.125" style="2" customWidth="1"/>
    <col min="3" max="3" width="11" style="2" customWidth="1"/>
    <col min="4" max="4" width="0" style="2" hidden="1" customWidth="1"/>
    <col min="5" max="16384" width="11" style="2" hidden="1"/>
  </cols>
  <sheetData>
    <row r="1" spans="2:2" ht="18.75" thickBot="1" x14ac:dyDescent="0.4"/>
    <row r="2" spans="2:2" x14ac:dyDescent="0.35">
      <c r="B2" s="89" t="s">
        <v>0</v>
      </c>
    </row>
    <row r="3" spans="2:2" x14ac:dyDescent="0.35">
      <c r="B3" s="90"/>
    </row>
    <row r="4" spans="2:2" ht="23.25" customHeight="1" x14ac:dyDescent="0.35">
      <c r="B4" s="9" t="s">
        <v>1</v>
      </c>
    </row>
    <row r="5" spans="2:2" ht="17.45" customHeight="1" x14ac:dyDescent="0.35">
      <c r="B5" s="91" t="s">
        <v>2</v>
      </c>
    </row>
    <row r="6" spans="2:2" x14ac:dyDescent="0.35">
      <c r="B6" s="92"/>
    </row>
    <row r="7" spans="2:2" x14ac:dyDescent="0.35">
      <c r="B7" s="92"/>
    </row>
    <row r="8" spans="2:2" x14ac:dyDescent="0.35">
      <c r="B8" s="92"/>
    </row>
    <row r="9" spans="2:2" x14ac:dyDescent="0.35">
      <c r="B9" s="92"/>
    </row>
    <row r="10" spans="2:2" x14ac:dyDescent="0.35">
      <c r="B10" s="68" t="s">
        <v>3</v>
      </c>
    </row>
    <row r="11" spans="2:2" x14ac:dyDescent="0.35">
      <c r="B11" s="91" t="s">
        <v>4</v>
      </c>
    </row>
    <row r="12" spans="2:2" ht="24" customHeight="1" x14ac:dyDescent="0.35">
      <c r="B12" s="93"/>
    </row>
    <row r="13" spans="2:2" x14ac:dyDescent="0.35">
      <c r="B13" s="83" t="s">
        <v>5</v>
      </c>
    </row>
    <row r="14" spans="2:2" x14ac:dyDescent="0.35">
      <c r="B14" s="84"/>
    </row>
    <row r="15" spans="2:2" x14ac:dyDescent="0.35">
      <c r="B15" s="84"/>
    </row>
    <row r="16" spans="2:2" x14ac:dyDescent="0.35">
      <c r="B16" s="84"/>
    </row>
    <row r="17" spans="2:2" x14ac:dyDescent="0.35">
      <c r="B17" s="84"/>
    </row>
    <row r="18" spans="2:2" x14ac:dyDescent="0.35">
      <c r="B18" s="94"/>
    </row>
    <row r="19" spans="2:2" x14ac:dyDescent="0.35">
      <c r="B19" s="83" t="s">
        <v>6</v>
      </c>
    </row>
    <row r="20" spans="2:2" x14ac:dyDescent="0.35">
      <c r="B20" s="84"/>
    </row>
    <row r="21" spans="2:2" x14ac:dyDescent="0.35">
      <c r="B21" s="84"/>
    </row>
    <row r="22" spans="2:2" x14ac:dyDescent="0.35">
      <c r="B22" s="84"/>
    </row>
    <row r="23" spans="2:2" x14ac:dyDescent="0.35">
      <c r="B23" s="84"/>
    </row>
    <row r="24" spans="2:2" x14ac:dyDescent="0.35">
      <c r="B24" s="84"/>
    </row>
    <row r="25" spans="2:2" x14ac:dyDescent="0.35">
      <c r="B25" s="84"/>
    </row>
    <row r="26" spans="2:2" ht="23.25" customHeight="1" x14ac:dyDescent="0.35">
      <c r="B26" s="73" t="s">
        <v>7</v>
      </c>
    </row>
    <row r="27" spans="2:2" x14ac:dyDescent="0.35">
      <c r="B27" s="85" t="s">
        <v>8</v>
      </c>
    </row>
    <row r="28" spans="2:2" ht="24.95" customHeight="1" x14ac:dyDescent="0.35">
      <c r="B28" s="86"/>
    </row>
    <row r="29" spans="2:2" ht="24.95" customHeight="1" x14ac:dyDescent="0.35">
      <c r="B29" s="87" t="s">
        <v>9</v>
      </c>
    </row>
    <row r="30" spans="2:2" ht="24.95" customHeight="1" thickBot="1" x14ac:dyDescent="0.4">
      <c r="B30" s="88"/>
    </row>
    <row r="31" spans="2:2" x14ac:dyDescent="0.35"/>
    <row r="32" spans="2:2" hidden="1" x14ac:dyDescent="0.35">
      <c r="B32" s="3"/>
    </row>
    <row r="33" s="2" customFormat="1" hidden="1" x14ac:dyDescent="0.35"/>
    <row r="34" s="2" customFormat="1" x14ac:dyDescent="0.35"/>
    <row r="35" s="2" customFormat="1" x14ac:dyDescent="0.35"/>
    <row r="36" s="2" customFormat="1" x14ac:dyDescent="0.35"/>
    <row r="37" s="2" customFormat="1" x14ac:dyDescent="0.35"/>
    <row r="38" s="2" customFormat="1" x14ac:dyDescent="0.35"/>
    <row r="39" s="2" customFormat="1" x14ac:dyDescent="0.35"/>
    <row r="40" s="2" customFormat="1" x14ac:dyDescent="0.35"/>
    <row r="41" s="2" customFormat="1" x14ac:dyDescent="0.35"/>
  </sheetData>
  <mergeCells count="7">
    <mergeCell ref="B19:B25"/>
    <mergeCell ref="B27:B28"/>
    <mergeCell ref="B29:B30"/>
    <mergeCell ref="B2:B3"/>
    <mergeCell ref="B5:B9"/>
    <mergeCell ref="B11:B12"/>
    <mergeCell ref="B13:B18"/>
  </mergeCells>
  <hyperlinks>
    <hyperlink ref="B10" r:id="rId1" xr:uid="{3C4FA3B3-5B13-4322-ADB5-600462DA4910}"/>
    <hyperlink ref="B26" r:id="rId2" xr:uid="{A8373324-4D8C-4A25-AA3D-EAEDE35EDD9F}"/>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29A1C-AE91-5847-9EC6-89CFE325D907}">
  <sheetPr>
    <tabColor rgb="FFC00000"/>
  </sheetPr>
  <dimension ref="A1:I75"/>
  <sheetViews>
    <sheetView showGridLines="0" topLeftCell="A2" zoomScale="70" zoomScaleNormal="70" workbookViewId="0">
      <selection activeCell="B17" sqref="B17:F17"/>
    </sheetView>
  </sheetViews>
  <sheetFormatPr defaultColWidth="0" defaultRowHeight="18" zeroHeight="1" x14ac:dyDescent="0.35"/>
  <cols>
    <col min="1" max="1" width="11" style="2" customWidth="1"/>
    <col min="2" max="8" width="16.75" style="2" customWidth="1"/>
    <col min="9" max="9" width="11" style="2" customWidth="1"/>
    <col min="10" max="16384" width="11" style="2" hidden="1"/>
  </cols>
  <sheetData>
    <row r="1" spans="2:8" x14ac:dyDescent="0.35"/>
    <row r="2" spans="2:8" ht="17.45" customHeight="1" x14ac:dyDescent="0.35">
      <c r="B2" s="95" t="s">
        <v>10</v>
      </c>
      <c r="C2" s="96"/>
      <c r="D2" s="96"/>
      <c r="E2" s="96"/>
      <c r="F2" s="96"/>
      <c r="G2" s="96"/>
      <c r="H2" s="97"/>
    </row>
    <row r="3" spans="2:8" ht="17.45" customHeight="1" thickBot="1" x14ac:dyDescent="0.4">
      <c r="B3" s="98"/>
      <c r="C3" s="99"/>
      <c r="D3" s="99"/>
      <c r="E3" s="99"/>
      <c r="F3" s="99"/>
      <c r="G3" s="99"/>
      <c r="H3" s="100"/>
    </row>
    <row r="4" spans="2:8" ht="17.45" customHeight="1" x14ac:dyDescent="0.35">
      <c r="B4" s="101" t="s">
        <v>11</v>
      </c>
      <c r="C4" s="102"/>
      <c r="D4" s="102"/>
      <c r="E4" s="102"/>
      <c r="F4" s="102"/>
      <c r="G4" s="102"/>
      <c r="H4" s="103"/>
    </row>
    <row r="5" spans="2:8" ht="17.45" customHeight="1" x14ac:dyDescent="0.35">
      <c r="B5" s="104"/>
      <c r="C5" s="105"/>
      <c r="D5" s="105"/>
      <c r="E5" s="105"/>
      <c r="F5" s="105"/>
      <c r="G5" s="105"/>
      <c r="H5" s="106"/>
    </row>
    <row r="6" spans="2:8" ht="17.45" customHeight="1" x14ac:dyDescent="0.35">
      <c r="B6" s="104"/>
      <c r="C6" s="105"/>
      <c r="D6" s="105"/>
      <c r="E6" s="105"/>
      <c r="F6" s="105"/>
      <c r="G6" s="105"/>
      <c r="H6" s="106"/>
    </row>
    <row r="7" spans="2:8" ht="17.45" customHeight="1" x14ac:dyDescent="0.35">
      <c r="B7" s="104"/>
      <c r="C7" s="105"/>
      <c r="D7" s="105"/>
      <c r="E7" s="105"/>
      <c r="F7" s="105"/>
      <c r="G7" s="105"/>
      <c r="H7" s="106"/>
    </row>
    <row r="8" spans="2:8" ht="17.45" customHeight="1" x14ac:dyDescent="0.35">
      <c r="B8" s="104"/>
      <c r="C8" s="105"/>
      <c r="D8" s="105"/>
      <c r="E8" s="105"/>
      <c r="F8" s="105"/>
      <c r="G8" s="105"/>
      <c r="H8" s="106"/>
    </row>
    <row r="9" spans="2:8" ht="17.45" customHeight="1" x14ac:dyDescent="0.35">
      <c r="B9" s="104"/>
      <c r="C9" s="105"/>
      <c r="D9" s="105"/>
      <c r="E9" s="105"/>
      <c r="F9" s="105"/>
      <c r="G9" s="105"/>
      <c r="H9" s="106"/>
    </row>
    <row r="10" spans="2:8" ht="17.45" customHeight="1" x14ac:dyDescent="0.35">
      <c r="B10" s="104"/>
      <c r="C10" s="105"/>
      <c r="D10" s="105"/>
      <c r="E10" s="105"/>
      <c r="F10" s="105"/>
      <c r="G10" s="105"/>
      <c r="H10" s="106"/>
    </row>
    <row r="11" spans="2:8" ht="17.45" customHeight="1" x14ac:dyDescent="0.35">
      <c r="B11" s="104"/>
      <c r="C11" s="105"/>
      <c r="D11" s="105"/>
      <c r="E11" s="105"/>
      <c r="F11" s="105"/>
      <c r="G11" s="105"/>
      <c r="H11" s="106"/>
    </row>
    <row r="12" spans="2:8" ht="17.45" customHeight="1" x14ac:dyDescent="0.35">
      <c r="B12" s="104"/>
      <c r="C12" s="105"/>
      <c r="D12" s="105"/>
      <c r="E12" s="105"/>
      <c r="F12" s="105"/>
      <c r="G12" s="105"/>
      <c r="H12" s="106"/>
    </row>
    <row r="13" spans="2:8" ht="17.45" customHeight="1" x14ac:dyDescent="0.35">
      <c r="B13" s="104"/>
      <c r="C13" s="105"/>
      <c r="D13" s="105"/>
      <c r="E13" s="105"/>
      <c r="F13" s="105"/>
      <c r="G13" s="105"/>
      <c r="H13" s="106"/>
    </row>
    <row r="14" spans="2:8" ht="17.45" customHeight="1" x14ac:dyDescent="0.35">
      <c r="B14" s="104"/>
      <c r="C14" s="105"/>
      <c r="D14" s="105"/>
      <c r="E14" s="105"/>
      <c r="F14" s="105"/>
      <c r="G14" s="105"/>
      <c r="H14" s="106"/>
    </row>
    <row r="15" spans="2:8" ht="17.45" customHeight="1" x14ac:dyDescent="0.35">
      <c r="B15" s="104"/>
      <c r="C15" s="105"/>
      <c r="D15" s="105"/>
      <c r="E15" s="105"/>
      <c r="F15" s="105"/>
      <c r="G15" s="105"/>
      <c r="H15" s="106"/>
    </row>
    <row r="16" spans="2:8" ht="17.45" customHeight="1" x14ac:dyDescent="0.35">
      <c r="B16" s="33"/>
      <c r="C16" s="4"/>
      <c r="D16" s="4"/>
      <c r="E16" s="4"/>
      <c r="F16" s="4"/>
      <c r="G16" s="4"/>
      <c r="H16" s="35"/>
    </row>
    <row r="17" spans="2:8" ht="17.45" customHeight="1" x14ac:dyDescent="0.35">
      <c r="B17" s="116" t="s">
        <v>12</v>
      </c>
      <c r="C17" s="117"/>
      <c r="D17" s="117"/>
      <c r="E17" s="117"/>
      <c r="F17" s="117"/>
      <c r="G17" s="34"/>
      <c r="H17" s="36"/>
    </row>
    <row r="18" spans="2:8" ht="17.45" customHeight="1" thickBot="1" x14ac:dyDescent="0.4">
      <c r="B18" s="38"/>
      <c r="C18" s="39"/>
      <c r="D18" s="39"/>
      <c r="E18" s="40"/>
      <c r="F18" s="40"/>
      <c r="G18" s="40"/>
      <c r="H18" s="41"/>
    </row>
    <row r="19" spans="2:8" ht="17.45" customHeight="1" x14ac:dyDescent="0.35">
      <c r="B19" s="107" t="s">
        <v>13</v>
      </c>
      <c r="C19" s="102"/>
      <c r="D19" s="102"/>
      <c r="E19" s="102"/>
      <c r="F19" s="102"/>
      <c r="G19" s="102"/>
      <c r="H19" s="103"/>
    </row>
    <row r="20" spans="2:8" ht="17.45" customHeight="1" x14ac:dyDescent="0.35">
      <c r="B20" s="104"/>
      <c r="C20" s="105"/>
      <c r="D20" s="105"/>
      <c r="E20" s="105"/>
      <c r="F20" s="105"/>
      <c r="G20" s="105"/>
      <c r="H20" s="106"/>
    </row>
    <row r="21" spans="2:8" ht="17.45" customHeight="1" x14ac:dyDescent="0.35">
      <c r="B21" s="104"/>
      <c r="C21" s="105"/>
      <c r="D21" s="105"/>
      <c r="E21" s="105"/>
      <c r="F21" s="105"/>
      <c r="G21" s="105"/>
      <c r="H21" s="106"/>
    </row>
    <row r="22" spans="2:8" ht="17.45" customHeight="1" x14ac:dyDescent="0.35">
      <c r="B22" s="104"/>
      <c r="C22" s="105"/>
      <c r="D22" s="105"/>
      <c r="E22" s="105"/>
      <c r="F22" s="105"/>
      <c r="G22" s="105"/>
      <c r="H22" s="106"/>
    </row>
    <row r="23" spans="2:8" ht="17.45" customHeight="1" x14ac:dyDescent="0.35">
      <c r="B23" s="104"/>
      <c r="C23" s="105"/>
      <c r="D23" s="105"/>
      <c r="E23" s="105"/>
      <c r="F23" s="105"/>
      <c r="G23" s="105"/>
      <c r="H23" s="106"/>
    </row>
    <row r="24" spans="2:8" ht="17.45" customHeight="1" x14ac:dyDescent="0.35">
      <c r="B24" s="72" t="s">
        <v>14</v>
      </c>
      <c r="E24" s="43"/>
      <c r="F24" s="43"/>
      <c r="G24" s="43"/>
      <c r="H24" s="37"/>
    </row>
    <row r="25" spans="2:8" ht="17.45" customHeight="1" x14ac:dyDescent="0.35">
      <c r="B25" s="70"/>
      <c r="C25" s="71"/>
      <c r="D25" s="71"/>
      <c r="E25" s="114"/>
      <c r="F25" s="114"/>
      <c r="G25" s="114"/>
      <c r="H25" s="115"/>
    </row>
    <row r="26" spans="2:8" hidden="1" x14ac:dyDescent="0.35">
      <c r="B26" s="111"/>
      <c r="C26" s="112"/>
      <c r="D26" s="112"/>
      <c r="E26" s="112"/>
      <c r="F26" s="112"/>
      <c r="G26" s="112"/>
      <c r="H26" s="113"/>
    </row>
    <row r="27" spans="2:8" hidden="1" x14ac:dyDescent="0.35">
      <c r="B27" s="108"/>
      <c r="C27" s="109"/>
      <c r="D27" s="109"/>
      <c r="E27" s="109"/>
      <c r="F27" s="109"/>
      <c r="G27" s="109"/>
      <c r="H27" s="110"/>
    </row>
    <row r="28" spans="2:8" ht="18" customHeight="1" x14ac:dyDescent="0.35">
      <c r="B28" s="4"/>
    </row>
    <row r="29" spans="2:8" ht="18" hidden="1" customHeight="1" x14ac:dyDescent="0.35">
      <c r="B29" s="4"/>
    </row>
    <row r="30" spans="2:8" ht="18" hidden="1" customHeight="1" x14ac:dyDescent="0.35">
      <c r="B30" s="4"/>
    </row>
    <row r="31" spans="2:8" ht="18" hidden="1" customHeight="1" x14ac:dyDescent="0.35">
      <c r="B31" s="4"/>
    </row>
    <row r="32" spans="2:8" ht="18" hidden="1" customHeight="1" x14ac:dyDescent="0.35">
      <c r="B32" s="4"/>
    </row>
    <row r="33" spans="2:2" ht="18" hidden="1" customHeight="1" x14ac:dyDescent="0.35">
      <c r="B33" s="4"/>
    </row>
    <row r="34" spans="2:2" ht="18" hidden="1" customHeight="1" x14ac:dyDescent="0.35">
      <c r="B34" s="4"/>
    </row>
    <row r="35" spans="2:2" ht="0.75" hidden="1" customHeight="1" x14ac:dyDescent="0.35">
      <c r="B35" s="4"/>
    </row>
    <row r="36" spans="2:2" ht="18" hidden="1" customHeight="1" x14ac:dyDescent="0.35">
      <c r="B36" s="4"/>
    </row>
    <row r="37" spans="2:2" ht="18" hidden="1" customHeight="1" x14ac:dyDescent="0.35">
      <c r="B37" s="4"/>
    </row>
    <row r="38" spans="2:2" ht="18" hidden="1" customHeight="1" x14ac:dyDescent="0.35">
      <c r="B38" s="4"/>
    </row>
    <row r="39" spans="2:2" ht="18" hidden="1" customHeight="1" x14ac:dyDescent="0.35">
      <c r="B39" s="4"/>
    </row>
    <row r="40" spans="2:2" ht="18" hidden="1" customHeight="1" x14ac:dyDescent="0.35">
      <c r="B40" s="4"/>
    </row>
    <row r="41" spans="2:2" ht="18" hidden="1" customHeight="1" x14ac:dyDescent="0.35">
      <c r="B41" s="4"/>
    </row>
    <row r="42" spans="2:2" ht="18" hidden="1" customHeight="1" x14ac:dyDescent="0.35">
      <c r="B42" s="4"/>
    </row>
    <row r="43" spans="2:2" ht="18" hidden="1" customHeight="1" x14ac:dyDescent="0.35">
      <c r="B43" s="4"/>
    </row>
    <row r="44" spans="2:2" ht="18" hidden="1" customHeight="1" x14ac:dyDescent="0.35">
      <c r="B44" s="4"/>
    </row>
    <row r="45" spans="2:2" ht="18" hidden="1" customHeight="1" x14ac:dyDescent="0.35">
      <c r="B45" s="4"/>
    </row>
    <row r="46" spans="2:2" ht="18" hidden="1" customHeight="1" x14ac:dyDescent="0.35">
      <c r="B46" s="4"/>
    </row>
    <row r="47" spans="2:2" ht="18" hidden="1" customHeight="1" x14ac:dyDescent="0.35">
      <c r="B47" s="4"/>
    </row>
    <row r="48" spans="2:2" ht="18" hidden="1" customHeight="1" x14ac:dyDescent="0.35">
      <c r="B48" s="4"/>
    </row>
    <row r="49" spans="2:2" ht="18" hidden="1" customHeight="1" x14ac:dyDescent="0.35">
      <c r="B49" s="4"/>
    </row>
    <row r="50" spans="2:2" ht="18" hidden="1" customHeight="1" x14ac:dyDescent="0.35">
      <c r="B50" s="4"/>
    </row>
    <row r="51" spans="2:2" ht="18" hidden="1" customHeight="1" x14ac:dyDescent="0.35">
      <c r="B51" s="4"/>
    </row>
    <row r="52" spans="2:2" ht="18" hidden="1" customHeight="1" x14ac:dyDescent="0.35">
      <c r="B52" s="4"/>
    </row>
    <row r="53" spans="2:2" ht="18" hidden="1" customHeight="1" x14ac:dyDescent="0.35">
      <c r="B53" s="4"/>
    </row>
    <row r="54" spans="2:2" ht="18" hidden="1" customHeight="1" x14ac:dyDescent="0.35">
      <c r="B54" s="4"/>
    </row>
    <row r="55" spans="2:2" ht="18" hidden="1" customHeight="1" x14ac:dyDescent="0.35">
      <c r="B55" s="4"/>
    </row>
    <row r="56" spans="2:2" ht="18" hidden="1" customHeight="1" x14ac:dyDescent="0.35">
      <c r="B56" s="4"/>
    </row>
    <row r="57" spans="2:2" ht="18" hidden="1" customHeight="1" x14ac:dyDescent="0.35">
      <c r="B57" s="4"/>
    </row>
    <row r="58" spans="2:2" ht="18" hidden="1" customHeight="1" x14ac:dyDescent="0.35">
      <c r="B58" s="4"/>
    </row>
    <row r="59" spans="2:2" ht="18" hidden="1" customHeight="1" x14ac:dyDescent="0.35">
      <c r="B59" s="4"/>
    </row>
    <row r="60" spans="2:2" ht="18" hidden="1" customHeight="1" x14ac:dyDescent="0.35">
      <c r="B60" s="4"/>
    </row>
    <row r="61" spans="2:2" x14ac:dyDescent="0.35"/>
    <row r="62" spans="2:2" x14ac:dyDescent="0.35"/>
    <row r="63" spans="2:2" x14ac:dyDescent="0.35"/>
    <row r="64" spans="2:2" x14ac:dyDescent="0.35"/>
    <row r="65" s="2" customFormat="1" hidden="1" x14ac:dyDescent="0.35"/>
    <row r="66" s="2" customFormat="1" hidden="1" x14ac:dyDescent="0.35"/>
    <row r="67" s="2" customFormat="1" hidden="1" x14ac:dyDescent="0.35"/>
    <row r="68" s="2" customFormat="1" hidden="1" x14ac:dyDescent="0.35"/>
    <row r="69" s="2" customFormat="1" hidden="1" x14ac:dyDescent="0.35"/>
    <row r="70" s="2" customFormat="1" hidden="1" x14ac:dyDescent="0.35"/>
    <row r="71" s="2" customFormat="1" hidden="1" x14ac:dyDescent="0.35"/>
    <row r="72" s="2" customFormat="1" hidden="1" x14ac:dyDescent="0.35"/>
    <row r="73" s="2" customFormat="1" hidden="1" x14ac:dyDescent="0.35"/>
    <row r="74" s="2" customFormat="1" hidden="1" x14ac:dyDescent="0.35"/>
    <row r="75" s="2" customFormat="1" hidden="1" x14ac:dyDescent="0.35"/>
  </sheetData>
  <mergeCells count="7">
    <mergeCell ref="B2:H3"/>
    <mergeCell ref="B4:H15"/>
    <mergeCell ref="B19:H23"/>
    <mergeCell ref="B27:H27"/>
    <mergeCell ref="B26:H26"/>
    <mergeCell ref="E25:H25"/>
    <mergeCell ref="B17:F17"/>
  </mergeCells>
  <hyperlinks>
    <hyperlink ref="B17:F17" r:id="rId1" display="Tennessee Secretary of State Official Compilation of Rules and Regulations" xr:uid="{9E043D8F-7D15-4B75-9C58-857D9508C198}"/>
    <hyperlink ref="B24" r:id="rId2" xr:uid="{8CB5C39C-2C11-45E6-9043-AD13837FB41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9E566-DA16-BD4F-8DBB-7AE55D494179}">
  <sheetPr>
    <tabColor rgb="FF174A7C"/>
  </sheetPr>
  <dimension ref="A1:G22"/>
  <sheetViews>
    <sheetView zoomScale="70" zoomScaleNormal="70" workbookViewId="0">
      <selection activeCell="B35" sqref="B35"/>
    </sheetView>
  </sheetViews>
  <sheetFormatPr defaultColWidth="0" defaultRowHeight="18" x14ac:dyDescent="0.35"/>
  <cols>
    <col min="1" max="1" width="32.375" style="8" customWidth="1"/>
    <col min="2" max="2" width="22" style="2" customWidth="1"/>
    <col min="3" max="3" width="14.5" style="2" customWidth="1"/>
    <col min="4" max="4" width="22" style="2" customWidth="1"/>
    <col min="5" max="5" width="23.875" style="2" customWidth="1"/>
    <col min="6" max="6" width="33.5" style="2" customWidth="1"/>
    <col min="7" max="7" width="20.875" style="2" customWidth="1"/>
    <col min="8" max="16384" width="11" style="2" hidden="1"/>
  </cols>
  <sheetData>
    <row r="1" spans="1:7" ht="26.25" customHeight="1" x14ac:dyDescent="0.5">
      <c r="A1" s="44" t="s">
        <v>15</v>
      </c>
      <c r="B1" s="120" t="s">
        <v>16</v>
      </c>
      <c r="C1" s="121"/>
      <c r="D1" s="121"/>
      <c r="E1" s="121"/>
      <c r="F1" s="122"/>
      <c r="G1" s="45"/>
    </row>
    <row r="2" spans="1:7" ht="27" x14ac:dyDescent="0.5">
      <c r="A2" s="44" t="s">
        <v>17</v>
      </c>
      <c r="B2" s="120" t="s">
        <v>18</v>
      </c>
      <c r="C2" s="121"/>
      <c r="D2" s="121"/>
      <c r="E2" s="121"/>
      <c r="F2" s="122"/>
      <c r="G2" s="46"/>
    </row>
    <row r="3" spans="1:7" ht="27" x14ac:dyDescent="0.35">
      <c r="A3" s="123" t="s">
        <v>19</v>
      </c>
      <c r="B3" s="123"/>
      <c r="C3" s="123"/>
      <c r="D3" s="123"/>
      <c r="E3" s="123"/>
      <c r="F3" s="123"/>
      <c r="G3" s="22"/>
    </row>
    <row r="4" spans="1:7" ht="54" x14ac:dyDescent="0.35">
      <c r="A4" s="47" t="s">
        <v>20</v>
      </c>
      <c r="B4" s="48" t="s">
        <v>21</v>
      </c>
      <c r="C4" s="48" t="s">
        <v>22</v>
      </c>
      <c r="D4" s="48" t="s">
        <v>23</v>
      </c>
      <c r="E4" s="48" t="s">
        <v>24</v>
      </c>
      <c r="F4" s="48" t="s">
        <v>25</v>
      </c>
      <c r="G4" s="6"/>
    </row>
    <row r="5" spans="1:7" ht="35.1" customHeight="1" x14ac:dyDescent="0.35">
      <c r="A5" s="49" t="str">
        <f>[1]Charter_Funding!H2</f>
        <v>Bluff City High School</v>
      </c>
      <c r="B5" s="50">
        <v>5937236.1734497454</v>
      </c>
      <c r="C5" s="51">
        <v>0.03</v>
      </c>
      <c r="D5" s="52">
        <f>C5*B5</f>
        <v>178117.08520349234</v>
      </c>
      <c r="E5" s="52">
        <f>D5</f>
        <v>178117.08520349234</v>
      </c>
      <c r="F5" s="53"/>
      <c r="G5" s="7"/>
    </row>
    <row r="6" spans="1:7" ht="35.1" customHeight="1" x14ac:dyDescent="0.35">
      <c r="A6" s="49" t="str">
        <f>[1]Charter_Funding!H3</f>
        <v>Cornerstone Prep - Lester</v>
      </c>
      <c r="B6" s="50">
        <v>4096940.649431054</v>
      </c>
      <c r="C6" s="51">
        <v>0.03</v>
      </c>
      <c r="D6" s="52">
        <f>C6*B6</f>
        <v>122908.21948293161</v>
      </c>
      <c r="E6" s="52">
        <f t="shared" ref="E6:E21" si="0">D6</f>
        <v>122908.21948293161</v>
      </c>
      <c r="F6" s="53"/>
      <c r="G6" s="7"/>
    </row>
    <row r="7" spans="1:7" ht="35.1" customHeight="1" x14ac:dyDescent="0.35">
      <c r="A7" s="49" t="str">
        <f>[1]Charter_Funding!H4</f>
        <v>Cornerstone Prep Denver Campus</v>
      </c>
      <c r="B7" s="50">
        <v>7698103.3746926654</v>
      </c>
      <c r="C7" s="51">
        <v>0.03</v>
      </c>
      <c r="D7" s="52">
        <f>C7*B7</f>
        <v>230943.10124077994</v>
      </c>
      <c r="E7" s="52">
        <f t="shared" si="0"/>
        <v>230943.10124077994</v>
      </c>
      <c r="F7" s="53"/>
      <c r="G7" s="7"/>
    </row>
    <row r="8" spans="1:7" ht="35.1" customHeight="1" x14ac:dyDescent="0.35">
      <c r="A8" s="49" t="str">
        <f>[1]Charter_Funding!H5</f>
        <v>Cornerstone Prep School</v>
      </c>
      <c r="B8" s="50">
        <v>1119998.8367341533</v>
      </c>
      <c r="C8" s="51">
        <v>0.03</v>
      </c>
      <c r="D8" s="52">
        <f>C8*B8</f>
        <v>33599.965102024602</v>
      </c>
      <c r="E8" s="52">
        <f t="shared" si="0"/>
        <v>33599.965102024602</v>
      </c>
      <c r="F8" s="53"/>
      <c r="G8" s="7"/>
    </row>
    <row r="9" spans="1:7" ht="35.1" customHeight="1" x14ac:dyDescent="0.35">
      <c r="A9" s="49" t="str">
        <f>[1]Charter_Funding!H6</f>
        <v>KIPP Antioch College Prep Elementary</v>
      </c>
      <c r="B9" s="50">
        <v>9797217.8873228896</v>
      </c>
      <c r="C9" s="51">
        <v>0.03</v>
      </c>
      <c r="D9" s="52">
        <f t="shared" ref="D9:D11" si="1">C9*B9</f>
        <v>293916.5366196867</v>
      </c>
      <c r="E9" s="52">
        <f t="shared" si="0"/>
        <v>293916.5366196867</v>
      </c>
      <c r="F9" s="53"/>
      <c r="G9" s="7"/>
    </row>
    <row r="10" spans="1:7" ht="35.1" customHeight="1" x14ac:dyDescent="0.35">
      <c r="A10" s="49" t="str">
        <f>[1]Charter_Funding!H7</f>
        <v>KIPP Antioch College Prep Middle</v>
      </c>
      <c r="B10" s="50">
        <v>7912680.1412800895</v>
      </c>
      <c r="C10" s="51">
        <v>0.03</v>
      </c>
      <c r="D10" s="52">
        <f t="shared" si="1"/>
        <v>237380.40423840267</v>
      </c>
      <c r="E10" s="52">
        <f t="shared" si="0"/>
        <v>237380.40423840267</v>
      </c>
      <c r="F10" s="53"/>
      <c r="G10" s="7"/>
    </row>
    <row r="11" spans="1:7" ht="35.1" customHeight="1" x14ac:dyDescent="0.35">
      <c r="A11" s="49" t="str">
        <f>[1]Charter_Funding!H8</f>
        <v>KIPP Antioch Global High School</v>
      </c>
      <c r="B11" s="50">
        <v>3778135.3366356147</v>
      </c>
      <c r="C11" s="51">
        <v>0.03</v>
      </c>
      <c r="D11" s="52">
        <f t="shared" si="1"/>
        <v>113344.06009906843</v>
      </c>
      <c r="E11" s="52">
        <f t="shared" si="0"/>
        <v>113344.06009906843</v>
      </c>
      <c r="F11" s="53"/>
      <c r="G11" s="7"/>
    </row>
    <row r="12" spans="1:7" ht="35.1" customHeight="1" x14ac:dyDescent="0.35">
      <c r="A12" s="49" t="str">
        <f>[1]Charter_Funding!H9</f>
        <v>KIPP Antioch Global Middle School</v>
      </c>
      <c r="B12" s="50">
        <v>1709424.2272031899</v>
      </c>
      <c r="C12" s="51">
        <v>0.03</v>
      </c>
      <c r="D12" s="52">
        <f>C12*B12</f>
        <v>51282.726816095696</v>
      </c>
      <c r="E12" s="52">
        <f t="shared" si="0"/>
        <v>51282.726816095696</v>
      </c>
      <c r="F12" s="53"/>
      <c r="G12" s="7"/>
    </row>
    <row r="13" spans="1:7" ht="35.1" customHeight="1" x14ac:dyDescent="0.35">
      <c r="A13" s="49" t="str">
        <f>[1]Charter_Funding!H10</f>
        <v>LEAD Neely's Bend</v>
      </c>
      <c r="B13" s="50">
        <v>4584449.7973390976</v>
      </c>
      <c r="C13" s="51">
        <v>0.03</v>
      </c>
      <c r="D13" s="52">
        <f>C13*B13</f>
        <v>137533.49392017291</v>
      </c>
      <c r="E13" s="52">
        <f t="shared" si="0"/>
        <v>137533.49392017291</v>
      </c>
      <c r="F13" s="53"/>
      <c r="G13" s="7"/>
    </row>
    <row r="14" spans="1:7" ht="35.1" customHeight="1" x14ac:dyDescent="0.35">
      <c r="A14" s="49" t="str">
        <f>[1]Charter_Funding!H11</f>
        <v>Lester Prep</v>
      </c>
      <c r="B14" s="50">
        <v>2410759.2345891465</v>
      </c>
      <c r="C14" s="51">
        <v>0.03</v>
      </c>
      <c r="D14" s="52">
        <f t="shared" ref="D14:D17" si="2">C14*B14</f>
        <v>72322.777037674387</v>
      </c>
      <c r="E14" s="52">
        <f t="shared" si="0"/>
        <v>72322.777037674387</v>
      </c>
      <c r="F14" s="53"/>
      <c r="G14" s="7"/>
    </row>
    <row r="15" spans="1:7" ht="35.1" customHeight="1" x14ac:dyDescent="0.35">
      <c r="A15" s="49" t="str">
        <f>[1]Charter_Funding!H12</f>
        <v>Libertas</v>
      </c>
      <c r="B15" s="50">
        <v>5985806.2929941639</v>
      </c>
      <c r="C15" s="51">
        <v>0.03</v>
      </c>
      <c r="D15" s="52">
        <f t="shared" si="2"/>
        <v>179574.1887898249</v>
      </c>
      <c r="E15" s="52">
        <f t="shared" si="0"/>
        <v>179574.1887898249</v>
      </c>
      <c r="F15" s="53"/>
      <c r="G15" s="7"/>
    </row>
    <row r="16" spans="1:7" ht="35.1" customHeight="1" x14ac:dyDescent="0.35">
      <c r="A16" s="49" t="str">
        <f>[1]Charter_Funding!H13</f>
        <v>Nashville Collegiate Prep</v>
      </c>
      <c r="B16" s="50">
        <v>12874972.789395109</v>
      </c>
      <c r="C16" s="51">
        <v>0.03</v>
      </c>
      <c r="D16" s="52">
        <f t="shared" si="2"/>
        <v>386249.18368185323</v>
      </c>
      <c r="E16" s="52">
        <f t="shared" si="0"/>
        <v>386249.18368185323</v>
      </c>
      <c r="F16" s="53"/>
      <c r="G16" s="7"/>
    </row>
    <row r="17" spans="1:7" ht="35.1" customHeight="1" x14ac:dyDescent="0.35">
      <c r="A17" s="49" t="str">
        <f>[1]Charter_Funding!H14</f>
        <v>Promise Academy Spring Hill</v>
      </c>
      <c r="B17" s="50">
        <v>4526940.0364571763</v>
      </c>
      <c r="C17" s="51">
        <v>0.03</v>
      </c>
      <c r="D17" s="52">
        <f t="shared" si="2"/>
        <v>135808.2010937153</v>
      </c>
      <c r="E17" s="52">
        <f t="shared" si="0"/>
        <v>135808.2010937153</v>
      </c>
      <c r="F17" s="53"/>
      <c r="G17" s="7"/>
    </row>
    <row r="18" spans="1:7" ht="35.1" customHeight="1" x14ac:dyDescent="0.35">
      <c r="A18" s="49" t="str">
        <f>[1]Charter_Funding!H15</f>
        <v>Rocketship Dream Community Prep</v>
      </c>
      <c r="B18" s="50">
        <v>7316658.1948668715</v>
      </c>
      <c r="C18" s="51">
        <v>0.03</v>
      </c>
      <c r="D18" s="52">
        <f>C18*B18</f>
        <v>219499.74584600615</v>
      </c>
      <c r="E18" s="52">
        <f t="shared" si="0"/>
        <v>219499.74584600615</v>
      </c>
      <c r="F18" s="53"/>
      <c r="G18" s="7"/>
    </row>
    <row r="19" spans="1:7" ht="35.1" customHeight="1" x14ac:dyDescent="0.35">
      <c r="A19" s="49" t="str">
        <f>[1]Charter_Funding!H16</f>
        <v>Rocketship Nashville Northeast Elementary</v>
      </c>
      <c r="B19" s="50">
        <v>7742365.7342717526</v>
      </c>
      <c r="C19" s="51">
        <v>0.03</v>
      </c>
      <c r="D19" s="52">
        <f t="shared" ref="D19:D21" si="3">C19*B19</f>
        <v>232270.97202815258</v>
      </c>
      <c r="E19" s="52">
        <f t="shared" si="0"/>
        <v>232270.97202815258</v>
      </c>
      <c r="F19" s="53"/>
      <c r="G19" s="7"/>
    </row>
    <row r="20" spans="1:7" ht="35.1" customHeight="1" x14ac:dyDescent="0.35">
      <c r="A20" s="49" t="str">
        <f>[1]Charter_Funding!H17</f>
        <v>Rutherford Collegiate Prep</v>
      </c>
      <c r="B20" s="50">
        <v>3994464.2212708849</v>
      </c>
      <c r="C20" s="51">
        <v>0.03</v>
      </c>
      <c r="D20" s="52">
        <f t="shared" si="3"/>
        <v>119833.92663812655</v>
      </c>
      <c r="E20" s="52">
        <f t="shared" si="0"/>
        <v>119833.92663812655</v>
      </c>
      <c r="F20" s="53"/>
      <c r="G20" s="7"/>
    </row>
    <row r="21" spans="1:7" ht="35.1" customHeight="1" x14ac:dyDescent="0.35">
      <c r="A21" s="49" t="str">
        <f>[1]Charter_Funding!H18</f>
        <v>Tennessee Nature Academy</v>
      </c>
      <c r="B21" s="50">
        <v>3127595.2743094657</v>
      </c>
      <c r="C21" s="51">
        <v>0.03</v>
      </c>
      <c r="D21" s="52">
        <f t="shared" si="3"/>
        <v>93827.858229283971</v>
      </c>
      <c r="E21" s="52">
        <f t="shared" si="0"/>
        <v>93827.858229283971</v>
      </c>
      <c r="F21" s="53"/>
      <c r="G21" s="7"/>
    </row>
    <row r="22" spans="1:7" ht="35.1" customHeight="1" thickBot="1" x14ac:dyDescent="0.4">
      <c r="A22" s="118" t="s">
        <v>26</v>
      </c>
      <c r="B22" s="118"/>
      <c r="C22" s="118"/>
      <c r="D22" s="119"/>
      <c r="E22" s="42">
        <f>SUM(E5:E21)</f>
        <v>2838412.4460672918</v>
      </c>
      <c r="F22" s="14"/>
      <c r="G22" s="7"/>
    </row>
  </sheetData>
  <mergeCells count="4">
    <mergeCell ref="A22:D22"/>
    <mergeCell ref="B2:F2"/>
    <mergeCell ref="A3:F3"/>
    <mergeCell ref="B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F904F-028E-AE49-A278-FCE3BEC46A8F}">
  <sheetPr>
    <tabColor rgb="FF174A7C"/>
  </sheetPr>
  <dimension ref="A2:I63"/>
  <sheetViews>
    <sheetView showGridLines="0" tabSelected="1" zoomScale="70" zoomScaleNormal="70" workbookViewId="0">
      <pane ySplit="7" topLeftCell="A14" activePane="bottomLeft" state="frozen"/>
      <selection pane="bottomLeft" activeCell="G14" sqref="G14"/>
    </sheetView>
  </sheetViews>
  <sheetFormatPr defaultColWidth="0" defaultRowHeight="18" x14ac:dyDescent="0.35"/>
  <cols>
    <col min="1" max="1" width="11" style="2" customWidth="1"/>
    <col min="2" max="3" width="17.125" style="2" customWidth="1"/>
    <col min="4" max="4" width="20.625" style="17" customWidth="1"/>
    <col min="5" max="5" width="37" style="17" customWidth="1"/>
    <col min="6" max="6" width="46" style="2" customWidth="1"/>
    <col min="7" max="7" width="34.375" style="2" customWidth="1"/>
    <col min="8" max="8" width="45.125" style="2" customWidth="1"/>
    <col min="9" max="9" width="11" style="2" customWidth="1"/>
    <col min="10" max="16384" width="11" style="2" hidden="1"/>
  </cols>
  <sheetData>
    <row r="2" spans="2:8" s="18" customFormat="1" ht="23.25" x14ac:dyDescent="0.35">
      <c r="B2" s="128" t="s">
        <v>15</v>
      </c>
      <c r="C2" s="128"/>
      <c r="D2" s="129" t="s">
        <v>16</v>
      </c>
      <c r="E2" s="129"/>
      <c r="F2" s="129"/>
      <c r="G2" s="129"/>
      <c r="H2" s="129"/>
    </row>
    <row r="3" spans="2:8" s="18" customFormat="1" ht="23.25" x14ac:dyDescent="0.35">
      <c r="B3" s="128" t="s">
        <v>17</v>
      </c>
      <c r="C3" s="128"/>
      <c r="D3" s="129" t="s">
        <v>18</v>
      </c>
      <c r="E3" s="129"/>
      <c r="F3" s="129"/>
      <c r="G3" s="129"/>
      <c r="H3" s="129"/>
    </row>
    <row r="4" spans="2:8" s="18" customFormat="1" ht="15.75" x14ac:dyDescent="0.25">
      <c r="B4" s="130" t="s">
        <v>27</v>
      </c>
      <c r="C4" s="131"/>
      <c r="D4" s="131"/>
      <c r="E4" s="131"/>
      <c r="F4" s="131"/>
      <c r="G4" s="131"/>
      <c r="H4" s="132"/>
    </row>
    <row r="5" spans="2:8" s="18" customFormat="1" ht="15.75" x14ac:dyDescent="0.25">
      <c r="B5" s="133"/>
      <c r="C5" s="134"/>
      <c r="D5" s="134"/>
      <c r="E5" s="134"/>
      <c r="F5" s="134"/>
      <c r="G5" s="134"/>
      <c r="H5" s="135"/>
    </row>
    <row r="6" spans="2:8" s="18" customFormat="1" ht="15.75" x14ac:dyDescent="0.25">
      <c r="B6" s="136"/>
      <c r="C6" s="137"/>
      <c r="D6" s="137"/>
      <c r="E6" s="137"/>
      <c r="F6" s="137"/>
      <c r="G6" s="137"/>
      <c r="H6" s="138"/>
    </row>
    <row r="7" spans="2:8" s="19" customFormat="1" ht="72" x14ac:dyDescent="0.3">
      <c r="B7" s="48" t="s">
        <v>28</v>
      </c>
      <c r="C7" s="48" t="s">
        <v>29</v>
      </c>
      <c r="D7" s="54" t="s">
        <v>30</v>
      </c>
      <c r="E7" s="48" t="s">
        <v>31</v>
      </c>
      <c r="F7" s="48" t="s">
        <v>32</v>
      </c>
      <c r="G7" s="48" t="s">
        <v>33</v>
      </c>
      <c r="H7" s="48" t="s">
        <v>34</v>
      </c>
    </row>
    <row r="8" spans="2:8" ht="409.5" x14ac:dyDescent="0.35">
      <c r="B8" s="55">
        <v>72320</v>
      </c>
      <c r="C8" s="56" t="s">
        <v>35</v>
      </c>
      <c r="D8" s="57">
        <v>240624.38</v>
      </c>
      <c r="E8" s="58" t="s">
        <v>36</v>
      </c>
      <c r="F8" s="77" t="s">
        <v>37</v>
      </c>
      <c r="G8" s="63">
        <v>1</v>
      </c>
      <c r="H8" s="74" t="s">
        <v>38</v>
      </c>
    </row>
    <row r="9" spans="2:8" ht="306" x14ac:dyDescent="0.35">
      <c r="B9" s="55">
        <v>72320</v>
      </c>
      <c r="C9" s="56" t="s">
        <v>39</v>
      </c>
      <c r="D9" s="57">
        <v>241706.42</v>
      </c>
      <c r="E9" s="58" t="s">
        <v>36</v>
      </c>
      <c r="F9" s="77" t="s">
        <v>40</v>
      </c>
      <c r="G9" s="63">
        <v>1</v>
      </c>
      <c r="H9" s="59" t="s">
        <v>41</v>
      </c>
    </row>
    <row r="10" spans="2:8" ht="216" x14ac:dyDescent="0.35">
      <c r="B10" s="55">
        <v>72320</v>
      </c>
      <c r="C10" s="56" t="s">
        <v>39</v>
      </c>
      <c r="D10" s="57">
        <v>555347.91</v>
      </c>
      <c r="E10" s="58" t="s">
        <v>36</v>
      </c>
      <c r="F10" s="77" t="s">
        <v>42</v>
      </c>
      <c r="G10" s="63">
        <v>1</v>
      </c>
      <c r="H10" s="59" t="s">
        <v>43</v>
      </c>
    </row>
    <row r="11" spans="2:8" ht="342" x14ac:dyDescent="0.35">
      <c r="B11" s="55">
        <v>72320</v>
      </c>
      <c r="C11" s="56" t="s">
        <v>39</v>
      </c>
      <c r="D11" s="57">
        <v>115326.2</v>
      </c>
      <c r="E11" s="58" t="s">
        <v>36</v>
      </c>
      <c r="F11" s="77" t="s">
        <v>44</v>
      </c>
      <c r="G11" s="63">
        <v>1</v>
      </c>
      <c r="H11" s="59" t="s">
        <v>45</v>
      </c>
    </row>
    <row r="12" spans="2:8" ht="342" x14ac:dyDescent="0.35">
      <c r="B12" s="55">
        <v>72320</v>
      </c>
      <c r="C12" s="56" t="s">
        <v>46</v>
      </c>
      <c r="D12" s="57">
        <f>735996.27+11604.15</f>
        <v>747600.42</v>
      </c>
      <c r="E12" s="58" t="s">
        <v>36</v>
      </c>
      <c r="F12" s="77" t="s">
        <v>47</v>
      </c>
      <c r="G12" s="63">
        <v>1</v>
      </c>
      <c r="H12" s="76" t="s">
        <v>48</v>
      </c>
    </row>
    <row r="13" spans="2:8" ht="396" x14ac:dyDescent="0.35">
      <c r="B13" s="55" t="s">
        <v>49</v>
      </c>
      <c r="C13" s="56" t="s">
        <v>50</v>
      </c>
      <c r="D13" s="57">
        <v>222530.43</v>
      </c>
      <c r="E13" s="58" t="s">
        <v>36</v>
      </c>
      <c r="F13" s="77" t="s">
        <v>51</v>
      </c>
      <c r="G13" s="63">
        <v>1</v>
      </c>
      <c r="H13" s="75" t="s">
        <v>52</v>
      </c>
    </row>
    <row r="14" spans="2:8" ht="409.5" x14ac:dyDescent="0.35">
      <c r="B14" s="55">
        <v>72510</v>
      </c>
      <c r="C14" s="56" t="s">
        <v>53</v>
      </c>
      <c r="D14" s="57">
        <v>382286.59</v>
      </c>
      <c r="E14" s="58" t="s">
        <v>36</v>
      </c>
      <c r="F14" s="77" t="s">
        <v>54</v>
      </c>
      <c r="G14" s="63">
        <v>1</v>
      </c>
      <c r="H14" s="59" t="s">
        <v>55</v>
      </c>
    </row>
    <row r="15" spans="2:8" ht="216" x14ac:dyDescent="0.35">
      <c r="B15" s="55">
        <v>72320</v>
      </c>
      <c r="C15" s="56">
        <v>355</v>
      </c>
      <c r="D15" s="57">
        <v>39783.480000000003</v>
      </c>
      <c r="E15" s="58" t="s">
        <v>56</v>
      </c>
      <c r="F15" s="77" t="s">
        <v>57</v>
      </c>
      <c r="G15" s="82" t="s">
        <v>58</v>
      </c>
      <c r="H15" s="75" t="s">
        <v>59</v>
      </c>
    </row>
    <row r="16" spans="2:8" ht="72" x14ac:dyDescent="0.35">
      <c r="B16" s="55">
        <v>72320</v>
      </c>
      <c r="C16" s="56">
        <v>399</v>
      </c>
      <c r="D16" s="57">
        <f>25727.36</f>
        <v>25727.360000000001</v>
      </c>
      <c r="E16" s="58" t="s">
        <v>60</v>
      </c>
      <c r="F16" s="58" t="s">
        <v>61</v>
      </c>
      <c r="G16" s="79" t="s">
        <v>58</v>
      </c>
      <c r="H16" s="80" t="s">
        <v>62</v>
      </c>
    </row>
    <row r="17" spans="2:8" ht="54" x14ac:dyDescent="0.35">
      <c r="B17" s="55">
        <v>72320</v>
      </c>
      <c r="C17" s="56">
        <v>355</v>
      </c>
      <c r="D17" s="57">
        <v>16025.39</v>
      </c>
      <c r="E17" s="58" t="s">
        <v>63</v>
      </c>
      <c r="F17" s="58" t="s">
        <v>64</v>
      </c>
      <c r="G17" s="79" t="s">
        <v>58</v>
      </c>
      <c r="H17" s="81" t="s">
        <v>65</v>
      </c>
    </row>
    <row r="18" spans="2:8" ht="180" x14ac:dyDescent="0.35">
      <c r="B18" s="55">
        <v>72320</v>
      </c>
      <c r="C18" s="56" t="s">
        <v>66</v>
      </c>
      <c r="D18" s="57">
        <f>2650+14164.17+8609.03</f>
        <v>25423.199999999997</v>
      </c>
      <c r="E18" s="58" t="s">
        <v>63</v>
      </c>
      <c r="F18" s="58" t="s">
        <v>67</v>
      </c>
      <c r="G18" s="79" t="s">
        <v>58</v>
      </c>
      <c r="H18" s="80" t="s">
        <v>68</v>
      </c>
    </row>
    <row r="19" spans="2:8" ht="198" x14ac:dyDescent="0.35">
      <c r="B19" s="55">
        <v>72320</v>
      </c>
      <c r="C19" s="56">
        <v>524</v>
      </c>
      <c r="D19" s="57">
        <v>8348</v>
      </c>
      <c r="E19" s="58" t="s">
        <v>63</v>
      </c>
      <c r="F19" s="58" t="s">
        <v>69</v>
      </c>
      <c r="G19" s="79" t="s">
        <v>58</v>
      </c>
      <c r="H19" s="81" t="s">
        <v>70</v>
      </c>
    </row>
    <row r="20" spans="2:8" ht="72" x14ac:dyDescent="0.35">
      <c r="B20" s="55">
        <v>72320</v>
      </c>
      <c r="C20" s="56">
        <v>399</v>
      </c>
      <c r="D20" s="57">
        <v>3978.07</v>
      </c>
      <c r="E20" s="58" t="s">
        <v>63</v>
      </c>
      <c r="F20" s="58" t="s">
        <v>71</v>
      </c>
      <c r="G20" s="79" t="s">
        <v>58</v>
      </c>
      <c r="H20" s="80" t="s">
        <v>72</v>
      </c>
    </row>
    <row r="21" spans="2:8" ht="90" x14ac:dyDescent="0.35">
      <c r="B21" s="55">
        <v>72510</v>
      </c>
      <c r="C21" s="56" t="s">
        <v>73</v>
      </c>
      <c r="D21" s="57">
        <v>77394.850000000006</v>
      </c>
      <c r="E21" s="58" t="s">
        <v>63</v>
      </c>
      <c r="F21" s="58" t="s">
        <v>74</v>
      </c>
      <c r="G21" s="79" t="s">
        <v>58</v>
      </c>
      <c r="H21" s="80" t="s">
        <v>75</v>
      </c>
    </row>
    <row r="22" spans="2:8" ht="90" x14ac:dyDescent="0.35">
      <c r="B22" s="55">
        <v>72610</v>
      </c>
      <c r="C22" s="56" t="s">
        <v>76</v>
      </c>
      <c r="D22" s="57">
        <v>5038.79</v>
      </c>
      <c r="E22" s="58" t="s">
        <v>63</v>
      </c>
      <c r="F22" s="58" t="s">
        <v>77</v>
      </c>
      <c r="G22" s="79" t="s">
        <v>58</v>
      </c>
      <c r="H22" s="80" t="s">
        <v>78</v>
      </c>
    </row>
    <row r="23" spans="2:8" ht="54" x14ac:dyDescent="0.35">
      <c r="B23" s="55">
        <v>72320</v>
      </c>
      <c r="C23" s="56">
        <v>399</v>
      </c>
      <c r="D23" s="57">
        <v>24730</v>
      </c>
      <c r="E23" s="58" t="s">
        <v>79</v>
      </c>
      <c r="F23" s="58" t="s">
        <v>80</v>
      </c>
      <c r="G23" s="79" t="s">
        <v>58</v>
      </c>
      <c r="H23" s="80" t="s">
        <v>81</v>
      </c>
    </row>
    <row r="24" spans="2:8" ht="144" x14ac:dyDescent="0.35">
      <c r="B24" s="55">
        <v>72320</v>
      </c>
      <c r="C24" s="56">
        <v>399</v>
      </c>
      <c r="D24" s="57">
        <f>29593.08+2542.57</f>
        <v>32135.65</v>
      </c>
      <c r="E24" s="58" t="s">
        <v>79</v>
      </c>
      <c r="F24" s="58" t="s">
        <v>82</v>
      </c>
      <c r="G24" s="79" t="s">
        <v>58</v>
      </c>
      <c r="H24" s="80" t="s">
        <v>83</v>
      </c>
    </row>
    <row r="25" spans="2:8" ht="144" x14ac:dyDescent="0.35">
      <c r="B25" s="55">
        <v>72320</v>
      </c>
      <c r="C25" s="56">
        <v>399</v>
      </c>
      <c r="D25" s="57">
        <f>31455.51</f>
        <v>31455.51</v>
      </c>
      <c r="E25" s="58" t="s">
        <v>79</v>
      </c>
      <c r="F25" s="58" t="s">
        <v>84</v>
      </c>
      <c r="G25" s="79" t="s">
        <v>58</v>
      </c>
      <c r="H25" s="80" t="s">
        <v>85</v>
      </c>
    </row>
    <row r="26" spans="2:8" ht="126" x14ac:dyDescent="0.35">
      <c r="B26" s="55">
        <v>72320</v>
      </c>
      <c r="C26" s="56">
        <v>399</v>
      </c>
      <c r="D26" s="57">
        <f>10261-1864.33</f>
        <v>8396.67</v>
      </c>
      <c r="E26" s="58" t="s">
        <v>79</v>
      </c>
      <c r="F26" s="58" t="s">
        <v>86</v>
      </c>
      <c r="G26" s="79" t="s">
        <v>58</v>
      </c>
      <c r="H26" s="80" t="s">
        <v>87</v>
      </c>
    </row>
    <row r="27" spans="2:8" x14ac:dyDescent="0.35">
      <c r="B27" s="55"/>
      <c r="C27" s="56"/>
      <c r="D27" s="57"/>
      <c r="E27" s="58"/>
      <c r="F27" s="27"/>
      <c r="G27" s="78"/>
      <c r="H27" s="59"/>
    </row>
    <row r="28" spans="2:8" x14ac:dyDescent="0.35">
      <c r="B28" s="55"/>
      <c r="C28" s="56"/>
      <c r="D28" s="57"/>
      <c r="E28" s="58"/>
      <c r="F28" s="27"/>
      <c r="G28" s="58"/>
      <c r="H28" s="59"/>
    </row>
    <row r="29" spans="2:8" x14ac:dyDescent="0.35">
      <c r="B29" s="55"/>
      <c r="C29" s="56"/>
      <c r="D29" s="57"/>
      <c r="E29" s="58"/>
      <c r="F29" s="27"/>
      <c r="G29" s="58"/>
      <c r="H29" s="59"/>
    </row>
    <row r="30" spans="2:8" x14ac:dyDescent="0.35">
      <c r="B30" s="55"/>
      <c r="C30" s="56"/>
      <c r="D30" s="57"/>
      <c r="E30" s="58"/>
      <c r="F30" s="27"/>
      <c r="G30" s="58"/>
      <c r="H30" s="59"/>
    </row>
    <row r="31" spans="2:8" x14ac:dyDescent="0.35">
      <c r="B31" s="55"/>
      <c r="C31" s="56"/>
      <c r="D31" s="57"/>
      <c r="E31" s="58"/>
      <c r="F31" s="27"/>
      <c r="G31" s="58"/>
      <c r="H31" s="59"/>
    </row>
    <row r="32" spans="2:8" x14ac:dyDescent="0.35">
      <c r="B32" s="55"/>
      <c r="C32" s="56"/>
      <c r="D32" s="57"/>
      <c r="E32" s="58"/>
      <c r="F32" s="27"/>
      <c r="G32" s="58"/>
      <c r="H32" s="59"/>
    </row>
    <row r="33" spans="2:8" x14ac:dyDescent="0.35">
      <c r="B33" s="55"/>
      <c r="C33" s="56"/>
      <c r="D33" s="57"/>
      <c r="E33" s="58"/>
      <c r="F33" s="27"/>
      <c r="G33" s="58"/>
      <c r="H33" s="59"/>
    </row>
    <row r="34" spans="2:8" x14ac:dyDescent="0.35">
      <c r="B34" s="55"/>
      <c r="C34" s="56"/>
      <c r="D34" s="57"/>
      <c r="E34" s="58"/>
      <c r="F34" s="27"/>
      <c r="G34" s="58"/>
      <c r="H34" s="59"/>
    </row>
    <row r="35" spans="2:8" x14ac:dyDescent="0.35">
      <c r="B35" s="55"/>
      <c r="C35" s="56"/>
      <c r="D35" s="57"/>
      <c r="E35" s="58"/>
      <c r="F35" s="27"/>
      <c r="G35" s="58"/>
      <c r="H35" s="59"/>
    </row>
    <row r="36" spans="2:8" x14ac:dyDescent="0.35">
      <c r="B36" s="55"/>
      <c r="C36" s="56"/>
      <c r="D36" s="57"/>
      <c r="E36" s="58"/>
      <c r="F36" s="27"/>
      <c r="G36" s="58"/>
      <c r="H36" s="59"/>
    </row>
    <row r="37" spans="2:8" x14ac:dyDescent="0.35">
      <c r="B37" s="55"/>
      <c r="C37" s="56"/>
      <c r="D37" s="57"/>
      <c r="E37" s="58"/>
      <c r="F37" s="27"/>
      <c r="G37" s="58"/>
      <c r="H37" s="59"/>
    </row>
    <row r="38" spans="2:8" x14ac:dyDescent="0.35">
      <c r="B38" s="55"/>
      <c r="C38" s="56"/>
      <c r="D38" s="57"/>
      <c r="E38" s="58"/>
      <c r="F38" s="27"/>
      <c r="G38" s="58"/>
      <c r="H38" s="59"/>
    </row>
    <row r="39" spans="2:8" x14ac:dyDescent="0.35">
      <c r="B39" s="55"/>
      <c r="C39" s="56"/>
      <c r="D39" s="57"/>
      <c r="E39" s="58"/>
      <c r="F39" s="27"/>
      <c r="G39" s="58"/>
      <c r="H39" s="59"/>
    </row>
    <row r="40" spans="2:8" x14ac:dyDescent="0.35">
      <c r="B40" s="55"/>
      <c r="C40" s="56"/>
      <c r="D40" s="57"/>
      <c r="E40" s="58"/>
      <c r="F40" s="27"/>
      <c r="G40" s="58"/>
      <c r="H40" s="59"/>
    </row>
    <row r="41" spans="2:8" x14ac:dyDescent="0.35">
      <c r="B41" s="55"/>
      <c r="C41" s="56"/>
      <c r="D41" s="57"/>
      <c r="E41" s="58"/>
      <c r="F41" s="27"/>
      <c r="G41" s="58"/>
      <c r="H41" s="59"/>
    </row>
    <row r="42" spans="2:8" x14ac:dyDescent="0.35">
      <c r="B42" s="55"/>
      <c r="C42" s="56"/>
      <c r="D42" s="57"/>
      <c r="E42" s="58"/>
      <c r="F42" s="27"/>
      <c r="G42" s="58"/>
      <c r="H42" s="59"/>
    </row>
    <row r="43" spans="2:8" x14ac:dyDescent="0.35">
      <c r="B43" s="55"/>
      <c r="C43" s="56"/>
      <c r="D43" s="57"/>
      <c r="E43" s="58"/>
      <c r="F43" s="27"/>
      <c r="G43" s="58"/>
      <c r="H43" s="59"/>
    </row>
    <row r="44" spans="2:8" x14ac:dyDescent="0.35">
      <c r="B44" s="55"/>
      <c r="C44" s="56"/>
      <c r="D44" s="57"/>
      <c r="E44" s="58"/>
      <c r="F44" s="27"/>
      <c r="G44" s="58"/>
      <c r="H44" s="59"/>
    </row>
    <row r="45" spans="2:8" x14ac:dyDescent="0.35">
      <c r="B45" s="55"/>
      <c r="C45" s="56"/>
      <c r="D45" s="57"/>
      <c r="E45" s="58"/>
      <c r="F45" s="27"/>
      <c r="G45" s="58"/>
      <c r="H45" s="59"/>
    </row>
    <row r="46" spans="2:8" x14ac:dyDescent="0.35">
      <c r="B46" s="139" t="s">
        <v>88</v>
      </c>
      <c r="C46" s="140"/>
      <c r="D46" s="143">
        <f>SUM(D8:D45)</f>
        <v>2803859.32</v>
      </c>
      <c r="E46" s="145"/>
      <c r="F46" s="146"/>
      <c r="G46" s="146"/>
      <c r="H46" s="147"/>
    </row>
    <row r="47" spans="2:8" x14ac:dyDescent="0.35">
      <c r="B47" s="141"/>
      <c r="C47" s="142"/>
      <c r="D47" s="144"/>
      <c r="E47" s="148"/>
      <c r="F47" s="149"/>
      <c r="G47" s="149"/>
      <c r="H47" s="150"/>
    </row>
    <row r="48" spans="2:8" x14ac:dyDescent="0.35">
      <c r="B48" s="15"/>
      <c r="C48" s="15"/>
      <c r="D48" s="16"/>
      <c r="E48" s="16"/>
      <c r="F48" s="15"/>
      <c r="G48" s="15"/>
      <c r="H48" s="15"/>
    </row>
    <row r="49" spans="2:8" ht="36" x14ac:dyDescent="0.35">
      <c r="B49" s="124" t="s">
        <v>89</v>
      </c>
      <c r="C49" s="125"/>
      <c r="D49" s="48" t="s">
        <v>90</v>
      </c>
      <c r="E49" s="60" t="s">
        <v>91</v>
      </c>
      <c r="F49" s="61" t="s">
        <v>92</v>
      </c>
      <c r="G49" s="15"/>
      <c r="H49" s="15"/>
    </row>
    <row r="50" spans="2:8" x14ac:dyDescent="0.35">
      <c r="B50" s="126"/>
      <c r="C50" s="127"/>
      <c r="D50" s="29">
        <f>'3. Authorizer Fee Revenues'!E22</f>
        <v>2838412.4460672918</v>
      </c>
      <c r="E50" s="30">
        <f>D46</f>
        <v>2803859.32</v>
      </c>
      <c r="F50" s="31">
        <f>D50-E50</f>
        <v>34553.126067291945</v>
      </c>
      <c r="G50" s="15"/>
      <c r="H50" s="15"/>
    </row>
    <row r="51" spans="2:8" x14ac:dyDescent="0.35">
      <c r="D51" s="16"/>
      <c r="E51" s="16"/>
      <c r="F51" s="15"/>
      <c r="G51" s="15"/>
      <c r="H51" s="15"/>
    </row>
    <row r="52" spans="2:8" x14ac:dyDescent="0.35">
      <c r="B52" s="15"/>
      <c r="C52" s="15"/>
      <c r="D52" s="2"/>
      <c r="E52" s="2"/>
      <c r="F52" s="15"/>
      <c r="G52" s="15"/>
      <c r="H52" s="15"/>
    </row>
    <row r="53" spans="2:8" x14ac:dyDescent="0.35">
      <c r="B53" s="15"/>
      <c r="C53" s="15"/>
      <c r="D53" s="16"/>
      <c r="E53" s="16"/>
      <c r="F53" s="15"/>
      <c r="G53" s="15"/>
      <c r="H53" s="15"/>
    </row>
    <row r="54" spans="2:8" x14ac:dyDescent="0.35">
      <c r="B54" s="15"/>
      <c r="C54" s="15"/>
      <c r="D54" s="16"/>
      <c r="E54" s="16"/>
      <c r="F54" s="15"/>
      <c r="G54" s="15"/>
      <c r="H54" s="15"/>
    </row>
    <row r="55" spans="2:8" x14ac:dyDescent="0.35">
      <c r="B55" s="15"/>
      <c r="C55" s="15"/>
      <c r="D55" s="16"/>
      <c r="E55" s="16"/>
      <c r="F55" s="15"/>
      <c r="G55" s="15"/>
      <c r="H55" s="15"/>
    </row>
    <row r="56" spans="2:8" x14ac:dyDescent="0.35">
      <c r="B56" s="15"/>
      <c r="C56" s="15"/>
      <c r="D56" s="16"/>
      <c r="E56" s="16"/>
      <c r="F56" s="15"/>
      <c r="G56" s="15"/>
      <c r="H56" s="15"/>
    </row>
    <row r="57" spans="2:8" x14ac:dyDescent="0.35">
      <c r="B57" s="15"/>
      <c r="C57" s="15"/>
      <c r="D57" s="16"/>
      <c r="E57" s="16"/>
      <c r="F57" s="15"/>
      <c r="G57" s="15"/>
      <c r="H57" s="15"/>
    </row>
    <row r="58" spans="2:8" x14ac:dyDescent="0.35">
      <c r="B58" s="15"/>
      <c r="C58" s="15"/>
      <c r="D58" s="16"/>
      <c r="E58" s="16"/>
      <c r="F58" s="15"/>
      <c r="G58" s="15"/>
      <c r="H58" s="15"/>
    </row>
    <row r="59" spans="2:8" x14ac:dyDescent="0.35">
      <c r="B59" s="15"/>
      <c r="C59" s="15"/>
      <c r="D59" s="16"/>
      <c r="E59" s="16"/>
      <c r="F59" s="15"/>
      <c r="G59" s="15"/>
      <c r="H59" s="15"/>
    </row>
    <row r="60" spans="2:8" x14ac:dyDescent="0.35">
      <c r="B60" s="15"/>
      <c r="C60" s="15"/>
      <c r="D60" s="16"/>
      <c r="E60" s="16"/>
      <c r="F60" s="15"/>
      <c r="G60" s="15"/>
      <c r="H60" s="15"/>
    </row>
    <row r="61" spans="2:8" x14ac:dyDescent="0.35">
      <c r="B61" s="15"/>
      <c r="C61" s="15"/>
      <c r="D61" s="16"/>
      <c r="E61" s="16"/>
      <c r="F61" s="15"/>
      <c r="G61" s="15"/>
      <c r="H61" s="15"/>
    </row>
    <row r="62" spans="2:8" x14ac:dyDescent="0.35">
      <c r="B62" s="15"/>
      <c r="C62" s="15"/>
      <c r="D62" s="16"/>
      <c r="E62" s="16"/>
      <c r="F62" s="15"/>
      <c r="G62" s="15"/>
      <c r="H62" s="15"/>
    </row>
    <row r="63" spans="2:8" x14ac:dyDescent="0.35">
      <c r="B63" s="15"/>
      <c r="C63" s="15"/>
      <c r="D63" s="16"/>
      <c r="E63" s="16"/>
      <c r="F63" s="15"/>
      <c r="G63" s="15"/>
      <c r="H63" s="15"/>
    </row>
  </sheetData>
  <autoFilter ref="B7:H50" xr:uid="{2A7F904F-028E-AE49-A278-FCE3BEC46A8F}"/>
  <mergeCells count="9">
    <mergeCell ref="B49:C50"/>
    <mergeCell ref="B3:C3"/>
    <mergeCell ref="B2:C2"/>
    <mergeCell ref="D3:H3"/>
    <mergeCell ref="D2:H2"/>
    <mergeCell ref="B4:H6"/>
    <mergeCell ref="B46:C47"/>
    <mergeCell ref="D46:D47"/>
    <mergeCell ref="E46:H47"/>
  </mergeCells>
  <dataValidations count="1">
    <dataValidation type="list" allowBlank="1" showInputMessage="1" showErrorMessage="1" sqref="E8:E45" xr:uid="{0D84FA95-7685-4755-B729-55046BB7FB32}">
      <formula1>"Charter Application Process,Interim Review Process,Charter Renewal Process,Monitoring and Oversight,Personnel,Operational Expenses,Annual Reporting,Support Services"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C2D9-1D49-E34E-9DE0-8E5A155FCC72}">
  <sheetPr>
    <tabColor rgb="FF6E7073"/>
  </sheetPr>
  <dimension ref="A3:H14"/>
  <sheetViews>
    <sheetView showGridLines="0" zoomScale="70" zoomScaleNormal="70" workbookViewId="0">
      <selection activeCell="B11" sqref="B11"/>
    </sheetView>
  </sheetViews>
  <sheetFormatPr defaultColWidth="0" defaultRowHeight="18" x14ac:dyDescent="0.35"/>
  <cols>
    <col min="1" max="1" width="11" style="2" customWidth="1"/>
    <col min="2" max="2" width="36.375" style="2" customWidth="1"/>
    <col min="3" max="3" width="17.125" style="2" customWidth="1"/>
    <col min="4" max="4" width="13.875" style="21" customWidth="1"/>
    <col min="5" max="5" width="14.375" style="2" customWidth="1"/>
    <col min="6" max="6" width="17.75" style="2" customWidth="1"/>
    <col min="7" max="7" width="41.5" style="2" customWidth="1"/>
    <col min="8" max="8" width="11" style="2" customWidth="1"/>
    <col min="9" max="16384" width="11" style="2" hidden="1"/>
  </cols>
  <sheetData>
    <row r="3" spans="2:7" ht="20.25" x14ac:dyDescent="0.35">
      <c r="B3" s="20" t="s">
        <v>15</v>
      </c>
      <c r="C3" s="153" t="s">
        <v>93</v>
      </c>
      <c r="D3" s="153"/>
      <c r="E3" s="153"/>
      <c r="F3" s="153"/>
      <c r="G3" s="153"/>
    </row>
    <row r="4" spans="2:7" ht="20.25" x14ac:dyDescent="0.35">
      <c r="B4" s="20" t="s">
        <v>17</v>
      </c>
      <c r="C4" s="153"/>
      <c r="D4" s="153"/>
      <c r="E4" s="153"/>
      <c r="F4" s="153"/>
      <c r="G4" s="153"/>
    </row>
    <row r="5" spans="2:7" x14ac:dyDescent="0.35">
      <c r="B5" s="163" t="s">
        <v>19</v>
      </c>
      <c r="C5" s="164"/>
      <c r="D5" s="164"/>
      <c r="E5" s="164"/>
      <c r="F5" s="164"/>
      <c r="G5" s="165"/>
    </row>
    <row r="6" spans="2:7" x14ac:dyDescent="0.35">
      <c r="B6" s="166"/>
      <c r="C6" s="167"/>
      <c r="D6" s="167"/>
      <c r="E6" s="167"/>
      <c r="F6" s="167"/>
      <c r="G6" s="168"/>
    </row>
    <row r="7" spans="2:7" x14ac:dyDescent="0.35">
      <c r="B7" s="154" t="s">
        <v>20</v>
      </c>
      <c r="C7" s="157" t="s">
        <v>21</v>
      </c>
      <c r="D7" s="157" t="s">
        <v>94</v>
      </c>
      <c r="E7" s="160" t="s">
        <v>23</v>
      </c>
      <c r="F7" s="160" t="s">
        <v>24</v>
      </c>
      <c r="G7" s="160" t="s">
        <v>95</v>
      </c>
    </row>
    <row r="8" spans="2:7" x14ac:dyDescent="0.35">
      <c r="B8" s="155"/>
      <c r="C8" s="158"/>
      <c r="D8" s="158"/>
      <c r="E8" s="161"/>
      <c r="F8" s="161"/>
      <c r="G8" s="161"/>
    </row>
    <row r="9" spans="2:7" x14ac:dyDescent="0.35">
      <c r="B9" s="156"/>
      <c r="C9" s="159"/>
      <c r="D9" s="159"/>
      <c r="E9" s="162"/>
      <c r="F9" s="162"/>
      <c r="G9" s="162"/>
    </row>
    <row r="10" spans="2:7" x14ac:dyDescent="0.35">
      <c r="B10" s="27" t="s">
        <v>96</v>
      </c>
      <c r="C10" s="11">
        <v>1000000</v>
      </c>
      <c r="D10" s="10">
        <v>0.03</v>
      </c>
      <c r="E10" s="11">
        <f>D10*C10</f>
        <v>30000</v>
      </c>
      <c r="F10" s="11">
        <f>IF(E10&lt;=35000,E10,35000)</f>
        <v>30000</v>
      </c>
      <c r="G10" s="5"/>
    </row>
    <row r="11" spans="2:7" x14ac:dyDescent="0.35">
      <c r="B11" s="28" t="s">
        <v>97</v>
      </c>
      <c r="C11" s="13">
        <v>3000000</v>
      </c>
      <c r="D11" s="12">
        <v>0.03</v>
      </c>
      <c r="E11" s="13">
        <f>D11*C11</f>
        <v>90000</v>
      </c>
      <c r="F11" s="11">
        <f t="shared" ref="F11:F13" si="0">IF(E11&lt;=35000,E11,35000)</f>
        <v>35000</v>
      </c>
      <c r="G11" s="23"/>
    </row>
    <row r="12" spans="2:7" x14ac:dyDescent="0.35">
      <c r="B12" s="27" t="s">
        <v>98</v>
      </c>
      <c r="C12" s="11">
        <v>4000000</v>
      </c>
      <c r="D12" s="10">
        <v>0.03</v>
      </c>
      <c r="E12" s="11">
        <f>D12*C12</f>
        <v>120000</v>
      </c>
      <c r="F12" s="11">
        <f t="shared" si="0"/>
        <v>35000</v>
      </c>
      <c r="G12" s="5"/>
    </row>
    <row r="13" spans="2:7" x14ac:dyDescent="0.35">
      <c r="B13" s="28" t="s">
        <v>99</v>
      </c>
      <c r="C13" s="13">
        <v>1500000</v>
      </c>
      <c r="D13" s="12">
        <v>0.03</v>
      </c>
      <c r="E13" s="13">
        <f>D13*C13</f>
        <v>45000</v>
      </c>
      <c r="F13" s="11">
        <f t="shared" si="0"/>
        <v>35000</v>
      </c>
      <c r="G13" s="24"/>
    </row>
    <row r="14" spans="2:7" ht="21" x14ac:dyDescent="0.35">
      <c r="B14" s="151" t="s">
        <v>26</v>
      </c>
      <c r="C14" s="151"/>
      <c r="D14" s="151"/>
      <c r="E14" s="152"/>
      <c r="F14" s="25">
        <f>SUM(F10:F13)</f>
        <v>135000</v>
      </c>
      <c r="G14" s="26"/>
    </row>
  </sheetData>
  <mergeCells count="10">
    <mergeCell ref="B14:E14"/>
    <mergeCell ref="C3:G3"/>
    <mergeCell ref="C4:G4"/>
    <mergeCell ref="B7:B9"/>
    <mergeCell ref="C7:C9"/>
    <mergeCell ref="D7:D9"/>
    <mergeCell ref="E7:E9"/>
    <mergeCell ref="F7:F9"/>
    <mergeCell ref="G7:G9"/>
    <mergeCell ref="B5:G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0A3C0-42BC-C544-9736-DF6012262431}">
  <sheetPr>
    <tabColor rgb="FF6E7073"/>
  </sheetPr>
  <dimension ref="A2:I24"/>
  <sheetViews>
    <sheetView showGridLines="0" zoomScale="70" zoomScaleNormal="70" workbookViewId="0">
      <selection activeCell="G6" sqref="G6"/>
    </sheetView>
  </sheetViews>
  <sheetFormatPr defaultColWidth="0" defaultRowHeight="15.75" x14ac:dyDescent="0.25"/>
  <cols>
    <col min="1" max="1" width="11" customWidth="1"/>
    <col min="2" max="2" width="12.125" customWidth="1"/>
    <col min="3" max="3" width="14.5" customWidth="1"/>
    <col min="4" max="5" width="19.375" customWidth="1"/>
    <col min="6" max="6" width="25" customWidth="1"/>
    <col min="7" max="7" width="49.625" customWidth="1"/>
    <col min="8" max="8" width="57.75" customWidth="1"/>
    <col min="9" max="9" width="11" customWidth="1"/>
    <col min="10" max="16384" width="11" hidden="1"/>
  </cols>
  <sheetData>
    <row r="2" spans="2:8" s="18" customFormat="1" ht="19.5" x14ac:dyDescent="0.3">
      <c r="B2" s="128" t="s">
        <v>15</v>
      </c>
      <c r="C2" s="128"/>
      <c r="D2" s="153" t="s">
        <v>93</v>
      </c>
      <c r="E2" s="153"/>
      <c r="F2" s="153"/>
      <c r="G2" s="153"/>
      <c r="H2" s="153"/>
    </row>
    <row r="3" spans="2:8" s="18" customFormat="1" ht="19.5" x14ac:dyDescent="0.3">
      <c r="B3" s="128" t="s">
        <v>17</v>
      </c>
      <c r="C3" s="128"/>
      <c r="D3" s="153"/>
      <c r="E3" s="153"/>
      <c r="F3" s="153"/>
      <c r="G3" s="153"/>
      <c r="H3" s="153"/>
    </row>
    <row r="4" spans="2:8" s="18" customFormat="1" ht="33" customHeight="1" x14ac:dyDescent="0.45">
      <c r="B4" s="173" t="s">
        <v>100</v>
      </c>
      <c r="C4" s="173"/>
      <c r="D4" s="173"/>
      <c r="E4" s="173"/>
      <c r="F4" s="173"/>
      <c r="G4" s="173"/>
      <c r="H4" s="173"/>
    </row>
    <row r="5" spans="2:8" s="19" customFormat="1" ht="57" customHeight="1" x14ac:dyDescent="0.3">
      <c r="B5" s="48" t="s">
        <v>28</v>
      </c>
      <c r="C5" s="48" t="s">
        <v>29</v>
      </c>
      <c r="D5" s="54" t="s">
        <v>30</v>
      </c>
      <c r="E5" s="48" t="s">
        <v>31</v>
      </c>
      <c r="F5" s="54" t="s">
        <v>32</v>
      </c>
      <c r="G5" s="48" t="s">
        <v>33</v>
      </c>
      <c r="H5" s="48" t="s">
        <v>34</v>
      </c>
    </row>
    <row r="6" spans="2:8" ht="90" x14ac:dyDescent="0.25">
      <c r="B6" s="55">
        <v>72510</v>
      </c>
      <c r="C6" s="56">
        <v>105</v>
      </c>
      <c r="D6" s="11">
        <v>100000</v>
      </c>
      <c r="E6" s="63" t="s">
        <v>36</v>
      </c>
      <c r="F6" s="62" t="s">
        <v>101</v>
      </c>
      <c r="G6" s="67" t="s">
        <v>102</v>
      </c>
      <c r="H6" s="64" t="s">
        <v>103</v>
      </c>
    </row>
    <row r="7" spans="2:8" ht="234" x14ac:dyDescent="0.25">
      <c r="B7" s="55">
        <v>72510</v>
      </c>
      <c r="C7" s="56">
        <v>399</v>
      </c>
      <c r="D7" s="11">
        <v>25000</v>
      </c>
      <c r="E7" s="63" t="s">
        <v>36</v>
      </c>
      <c r="F7" s="62" t="s">
        <v>104</v>
      </c>
      <c r="G7" s="69" t="s">
        <v>105</v>
      </c>
      <c r="H7" s="65" t="s">
        <v>106</v>
      </c>
    </row>
    <row r="8" spans="2:8" ht="113.25" customHeight="1" thickBot="1" x14ac:dyDescent="0.3">
      <c r="B8" s="55">
        <v>72320</v>
      </c>
      <c r="C8" s="56">
        <v>524</v>
      </c>
      <c r="D8" s="66">
        <v>3000</v>
      </c>
      <c r="E8" s="58" t="s">
        <v>79</v>
      </c>
      <c r="F8" s="11" t="s">
        <v>107</v>
      </c>
      <c r="G8" s="58" t="s">
        <v>58</v>
      </c>
      <c r="H8" s="64" t="s">
        <v>108</v>
      </c>
    </row>
    <row r="9" spans="2:8" ht="77.25" customHeight="1" thickTop="1" x14ac:dyDescent="0.25">
      <c r="B9" s="139" t="s">
        <v>88</v>
      </c>
      <c r="C9" s="140"/>
      <c r="D9" s="174">
        <f>SUM(D6:D8)</f>
        <v>128000</v>
      </c>
      <c r="E9" s="176"/>
      <c r="F9" s="177"/>
      <c r="G9" s="177"/>
      <c r="H9" s="178"/>
    </row>
    <row r="10" spans="2:8" ht="16.5" customHeight="1" thickBot="1" x14ac:dyDescent="0.3">
      <c r="B10" s="141"/>
      <c r="C10" s="142"/>
      <c r="D10" s="175"/>
      <c r="E10" s="179"/>
      <c r="F10" s="180"/>
      <c r="G10" s="180"/>
      <c r="H10" s="181"/>
    </row>
    <row r="11" spans="2:8" ht="16.5" thickBot="1" x14ac:dyDescent="0.3"/>
    <row r="12" spans="2:8" ht="36" x14ac:dyDescent="0.25">
      <c r="B12" s="169" t="s">
        <v>89</v>
      </c>
      <c r="C12" s="170"/>
      <c r="D12" s="48" t="s">
        <v>90</v>
      </c>
      <c r="E12" s="60" t="s">
        <v>91</v>
      </c>
      <c r="F12" s="61" t="s">
        <v>92</v>
      </c>
    </row>
    <row r="13" spans="2:8" ht="18.75" thickBot="1" x14ac:dyDescent="0.4">
      <c r="B13" s="171"/>
      <c r="C13" s="172"/>
      <c r="D13" s="29">
        <f>'5. SAMPLE Fee Revenue'!F14</f>
        <v>135000</v>
      </c>
      <c r="E13" s="30">
        <f>D9</f>
        <v>128000</v>
      </c>
      <c r="F13" s="32">
        <f>D13-E13</f>
        <v>7000</v>
      </c>
    </row>
    <row r="24" spans="7:7" x14ac:dyDescent="0.25">
      <c r="G24" s="1"/>
    </row>
  </sheetData>
  <mergeCells count="9">
    <mergeCell ref="B12:C13"/>
    <mergeCell ref="B2:C2"/>
    <mergeCell ref="D2:H2"/>
    <mergeCell ref="B3:C3"/>
    <mergeCell ref="D3:H3"/>
    <mergeCell ref="B4:H4"/>
    <mergeCell ref="B9:C10"/>
    <mergeCell ref="D9:D10"/>
    <mergeCell ref="E9:H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ef22505-bdfe-47fe-8e40-b43a8214bbf9" xsi:nil="true"/>
    <SharedWithUsers xmlns="2c35bd56-14c0-4ecc-8c81-7ede66358b4a">
      <UserInfo>
        <DisplayName>Trudy Hughes</DisplayName>
        <AccountId>420</AccountId>
        <AccountType/>
      </UserInfo>
      <UserInfo>
        <DisplayName>Gillian Jones</DisplayName>
        <AccountId>18806</AccountId>
        <AccountType/>
      </UserInfo>
    </SharedWithUsers>
    <lcf76f155ced4ddcb4097134ff3c332f xmlns="0df660ef-591c-4d2b-a3dd-bff2ff689658">
      <Terms xmlns="http://schemas.microsoft.com/office/infopath/2007/PartnerControls"/>
    </lcf76f155ced4ddcb4097134ff3c332f>
    <MediaLengthInSeconds xmlns="0df660ef-591c-4d2b-a3dd-bff2ff68965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34DC0A5B0BB848A0E949429F150860" ma:contentTypeVersion="18" ma:contentTypeDescription="Create a new document." ma:contentTypeScope="" ma:versionID="69be29401b9b1ade3d0ecdb2a5facde6">
  <xsd:schema xmlns:xsd="http://www.w3.org/2001/XMLSchema" xmlns:xs="http://www.w3.org/2001/XMLSchema" xmlns:p="http://schemas.microsoft.com/office/2006/metadata/properties" xmlns:ns2="0df660ef-591c-4d2b-a3dd-bff2ff689658" xmlns:ns3="2c35bd56-14c0-4ecc-8c81-7ede66358b4a" xmlns:ns4="9ef22505-bdfe-47fe-8e40-b43a8214bbf9" targetNamespace="http://schemas.microsoft.com/office/2006/metadata/properties" ma:root="true" ma:fieldsID="29d7d7f8d627345177967d89d20724d5" ns2:_="" ns3:_="" ns4:_="">
    <xsd:import namespace="0df660ef-591c-4d2b-a3dd-bff2ff689658"/>
    <xsd:import namespace="2c35bd56-14c0-4ecc-8c81-7ede66358b4a"/>
    <xsd:import namespace="9ef22505-bdfe-47fe-8e40-b43a8214bbf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f660ef-591c-4d2b-a3dd-bff2ff6896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35bd56-14c0-4ecc-8c81-7ede66358b4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f22505-bdfe-47fe-8e40-b43a8214bbf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59a83fd-6264-4dde-8686-39382ad0ff89}" ma:internalName="TaxCatchAll" ma:showField="CatchAllData" ma:web="9ef22505-bdfe-47fe-8e40-b43a8214bb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4002AF-79EF-4C26-B14A-E00C9428A839}">
  <ds:schemaRefs>
    <ds:schemaRef ds:uri="http://schemas.microsoft.com/office/2006/metadata/properties"/>
    <ds:schemaRef ds:uri="http://schemas.microsoft.com/office/infopath/2007/PartnerControls"/>
    <ds:schemaRef ds:uri="9ef22505-bdfe-47fe-8e40-b43a8214bbf9"/>
    <ds:schemaRef ds:uri="2c35bd56-14c0-4ecc-8c81-7ede66358b4a"/>
    <ds:schemaRef ds:uri="0df660ef-591c-4d2b-a3dd-bff2ff689658"/>
  </ds:schemaRefs>
</ds:datastoreItem>
</file>

<file path=customXml/itemProps2.xml><?xml version="1.0" encoding="utf-8"?>
<ds:datastoreItem xmlns:ds="http://schemas.openxmlformats.org/officeDocument/2006/customXml" ds:itemID="{F9746E61-E5CD-410D-AD0A-7B96C14A4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f660ef-591c-4d2b-a3dd-bff2ff689658"/>
    <ds:schemaRef ds:uri="2c35bd56-14c0-4ecc-8c81-7ede66358b4a"/>
    <ds:schemaRef ds:uri="9ef22505-bdfe-47fe-8e40-b43a8214b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649D5F-D63A-48E5-A52A-239C50C09E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Instructions</vt:lpstr>
      <vt:lpstr>2. Guidelines and Resources</vt:lpstr>
      <vt:lpstr>3. Authorizer Fee Revenues</vt:lpstr>
      <vt:lpstr>4. Authorizer Fee Expenses</vt:lpstr>
      <vt:lpstr>5. SAMPLE Fee Revenue</vt:lpstr>
      <vt:lpstr>6. SAMPLE Fee Expense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 Swann</dc:creator>
  <cp:keywords/>
  <dc:description/>
  <cp:lastModifiedBy>Ali Reid</cp:lastModifiedBy>
  <cp:revision/>
  <dcterms:created xsi:type="dcterms:W3CDTF">2020-11-02T02:14:40Z</dcterms:created>
  <dcterms:modified xsi:type="dcterms:W3CDTF">2025-12-02T14:36:10Z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0x010100AF34DC0A5B0BB848A0E949429F150860</vt:lpwstr>
  </property>
  <property fmtid="{D5CDD505-2E9C-101B-9397-08002B2CF9AE}" pid="3" name="MediaServiceImageTags">
    <vt:lpwstr/>
  </property>
  <property fmtid="{D5CDD505-2E9C-101B-9397-08002B2CF9AE}" pid="4" name="Order">
    <vt:r8>38103200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