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defaultThemeVersion="124226"/>
  <mc:AlternateContent xmlns:mc="http://schemas.openxmlformats.org/markup-compatibility/2006">
    <mc:Choice Requires="x15">
      <x15ac:absPath xmlns:x15ac="http://schemas.microsoft.com/office/spreadsheetml/2010/11/ac" url="C:\Users\ii20010\Desktop\"/>
    </mc:Choice>
  </mc:AlternateContent>
  <xr:revisionPtr revIDLastSave="0" documentId="8_{3F1511A6-F309-44E0-B3F5-92A0BA71C075}" xr6:coauthVersionLast="47" xr6:coauthVersionMax="47" xr10:uidLastSave="{00000000-0000-0000-0000-000000000000}"/>
  <bookViews>
    <workbookView xWindow="-28920" yWindow="-120" windowWidth="29040" windowHeight="15720" xr2:uid="{00000000-000D-0000-FFFF-FFFF00000000}"/>
  </bookViews>
  <sheets>
    <sheet name="Evaluation" sheetId="1" r:id="rId1"/>
    <sheet name="Rubric" sheetId="2" r:id="rId2"/>
    <sheet name="Lists" sheetId="3" state="hidden" r:id="rId3"/>
  </sheets>
  <definedNames>
    <definedName name="_xlnm._FilterDatabase" localSheetId="2" hidden="1">Lists!$A$1:$D$1</definedName>
    <definedName name="Contractor">Lists!$B$2:$B$44</definedName>
    <definedName name="Designer">Lists!$C$2:$C$299</definedName>
    <definedName name="MidScore">Evaluation!$A$6:$A$7</definedName>
    <definedName name="_xlnm.Print_Area" localSheetId="0">Evaluation!$A$1:$D$92</definedName>
    <definedName name="SPA">Lists!$D$2:$D$8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0" i="1" l="1"/>
  <c r="F78" i="1"/>
  <c r="G78" i="1" s="1"/>
  <c r="D76" i="1"/>
  <c r="E78" i="1" s="1"/>
  <c r="D84" i="1"/>
  <c r="E86" i="1" s="1"/>
  <c r="F86" i="1" s="1"/>
  <c r="G86" i="1" s="1"/>
  <c r="D68" i="1"/>
  <c r="E70" i="1" s="1"/>
  <c r="F70" i="1" s="1"/>
  <c r="G70" i="1" s="1"/>
  <c r="F82" i="1" a="1"/>
  <c r="F82" i="1" s="1"/>
  <c r="F74" i="1" a="1"/>
  <c r="F74" i="1" s="1"/>
  <c r="F62" i="1" a="1"/>
  <c r="F62" i="1" s="1"/>
  <c r="F64" i="1" a="1"/>
  <c r="F64" i="1" s="1"/>
  <c r="F66" i="1" a="1"/>
  <c r="F66" i="1" s="1"/>
  <c r="F60" i="1" a="1"/>
  <c r="F60" i="1" s="1"/>
  <c r="D54" i="1"/>
  <c r="E56" i="1" s="1"/>
  <c r="F56" i="1" s="1"/>
  <c r="G56" i="1" s="1"/>
  <c r="F42" i="1" a="1"/>
  <c r="F42" i="1" s="1"/>
  <c r="F44" i="1" a="1"/>
  <c r="F44" i="1" s="1"/>
  <c r="F46" i="1" a="1"/>
  <c r="F46" i="1" s="1"/>
  <c r="F48" i="1" a="1"/>
  <c r="F48" i="1" s="1"/>
  <c r="F50" i="1" a="1"/>
  <c r="F50" i="1" s="1"/>
  <c r="F52" i="1" a="1"/>
  <c r="F52" i="1" s="1"/>
  <c r="G42" i="1" a="1"/>
  <c r="G42" i="1" s="1"/>
  <c r="G44" i="1" a="1"/>
  <c r="G44" i="1" s="1"/>
  <c r="G46" i="1" a="1"/>
  <c r="G46" i="1" s="1"/>
  <c r="G48" i="1" a="1"/>
  <c r="G48" i="1" s="1"/>
  <c r="G50" i="1" a="1"/>
  <c r="G50" i="1" s="1"/>
  <c r="G52" i="1" a="1"/>
  <c r="G52" i="1" s="1"/>
  <c r="G40" i="1" a="1"/>
  <c r="G40" i="1" s="1"/>
  <c r="F40" i="1" a="1"/>
  <c r="F40" i="1" s="1"/>
  <c r="C18" i="1" l="1"/>
  <c r="E40" i="1" l="1" a="1"/>
  <c r="E40" i="1" s="1"/>
  <c r="E42" i="1" a="1"/>
  <c r="E42" i="1" s="1"/>
  <c r="E44" i="1" a="1"/>
  <c r="E44" i="1" s="1"/>
  <c r="E46" i="1" a="1"/>
  <c r="E46" i="1" s="1"/>
  <c r="E48" i="1" a="1"/>
  <c r="E48" i="1" s="1"/>
  <c r="E50" i="1" a="1"/>
  <c r="E50" i="1" s="1"/>
  <c r="E52" i="1" a="1"/>
  <c r="E52" i="1" s="1"/>
  <c r="E60" i="1" a="1"/>
  <c r="E60" i="1" s="1"/>
  <c r="G60" i="1" s="1" a="1"/>
  <c r="G60" i="1" s="1"/>
  <c r="E62" i="1" a="1"/>
  <c r="E62" i="1" s="1"/>
  <c r="G62" i="1" s="1" a="1"/>
  <c r="G62" i="1" s="1"/>
  <c r="E64" i="1" a="1"/>
  <c r="E64" i="1" s="1"/>
  <c r="G64" i="1" s="1" a="1"/>
  <c r="G64" i="1" s="1"/>
  <c r="E66" i="1" a="1"/>
  <c r="E66" i="1" s="1"/>
  <c r="G66" i="1" s="1" a="1"/>
  <c r="G66" i="1" s="1"/>
  <c r="E74" i="1" a="1"/>
  <c r="E74" i="1" s="1"/>
  <c r="G74" i="1" s="1" a="1"/>
  <c r="G74" i="1" s="1"/>
  <c r="E82" i="1" a="1"/>
  <c r="E82" i="1" s="1"/>
  <c r="G82" i="1" s="1" a="1"/>
  <c r="G82" i="1" s="1"/>
  <c r="A16" i="1" l="1"/>
  <c r="D91" i="1" l="1"/>
  <c r="D77" i="1" l="1"/>
  <c r="D70" i="1"/>
  <c r="D69" i="1"/>
  <c r="D56" i="1"/>
  <c r="D55" i="1"/>
  <c r="D78" i="1" l="1"/>
  <c r="D79" i="1" s="1"/>
  <c r="E79" i="1" s="1"/>
  <c r="F79" i="1" s="1"/>
  <c r="G79" i="1" s="1"/>
  <c r="D57" i="1"/>
  <c r="E57" i="1" s="1"/>
  <c r="F57" i="1" s="1"/>
  <c r="G57" i="1" s="1"/>
  <c r="D71" i="1"/>
  <c r="E71" i="1" s="1"/>
  <c r="F71" i="1" s="1"/>
  <c r="G71" i="1" s="1"/>
  <c r="D86" i="1" l="1"/>
  <c r="D87" i="1" l="1"/>
  <c r="D85" i="1"/>
  <c r="D89" i="1" s="1"/>
  <c r="D90" i="1" l="1"/>
  <c r="D92" i="1" s="1"/>
  <c r="E87" i="1"/>
  <c r="F87" i="1" s="1"/>
  <c r="G87" i="1" s="1"/>
  <c r="C8"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<sst xmlns="http://schemas.openxmlformats.org/spreadsheetml/2006/main" count="476" uniqueCount="453">
  <si>
    <t>b. Completeness, accuracy, and timeliness of administrative documentation</t>
  </si>
  <si>
    <t>Total:</t>
  </si>
  <si>
    <t>Average:</t>
  </si>
  <si>
    <t>Overall Total:</t>
  </si>
  <si>
    <t>a. Project programming was well defined.</t>
  </si>
  <si>
    <t>3. Communications</t>
  </si>
  <si>
    <t>4. Professionalism</t>
  </si>
  <si>
    <t>c. Project program and budget were compatible.</t>
  </si>
  <si>
    <t>d. Notice To Proceed(NTP) notification was given in a timely fashion.</t>
  </si>
  <si>
    <t>f. Design phase submission sets were reviewed and comments were coordinated in a timely fashion.</t>
  </si>
  <si>
    <t>(30%) weighting factor x 1.3</t>
  </si>
  <si>
    <t>(20%) weighting factor x 1.2</t>
  </si>
  <si>
    <t>a. State representative coordinated and communicated effectively with the User Agency, SPA, Designer, and the Contractor in order to maintain project schedule and was sufficient in providing Owner information to the design and construction team.</t>
  </si>
  <si>
    <t xml:space="preserve">a. State representative fulfilled the obligations and expectations of their role  on this project through leading, collaborating, and creating a team approach.  </t>
  </si>
  <si>
    <t>a. The State representative assisted in providing answers at the Pre-Construction Conference and coordinated well with those having impact on the project.</t>
  </si>
  <si>
    <t>c. Appropriate State personnel with decision making responsibilities assigned to the Construction Administration phase</t>
  </si>
  <si>
    <t>d. The State Representative attended and participated in meetings on site at appropriate frequencies given the type and complexity of the project.</t>
  </si>
  <si>
    <t>2. Construction Administration</t>
  </si>
  <si>
    <t xml:space="preserve">State Procurement Agency Evaluation </t>
  </si>
  <si>
    <t>Project SBC#</t>
  </si>
  <si>
    <t>Evaluation Date</t>
  </si>
  <si>
    <t>Choose Evaluation Phase</t>
  </si>
  <si>
    <r>
      <rPr>
        <b/>
        <sz val="14"/>
        <rFont val="Calibri"/>
        <family val="2"/>
        <scheme val="minor"/>
      </rPr>
      <t>1.</t>
    </r>
    <r>
      <rPr>
        <b/>
        <sz val="14"/>
        <color theme="1"/>
        <rFont val="Calibri"/>
        <family val="2"/>
        <scheme val="minor"/>
      </rPr>
      <t xml:space="preserve"> Design</t>
    </r>
  </si>
  <si>
    <t xml:space="preserve">a. The project program represents a thorough understanding of the User's space needs and relationships. </t>
  </si>
  <si>
    <t>a. The project program appears to have been thorough, but adjustments to the program may have been communicated to the project team at a later date.</t>
  </si>
  <si>
    <t>a. The project program did not exist, or the User and project development manager may have tried to communicate the program needs at the "kick-off" meeting.</t>
  </si>
  <si>
    <r>
      <t>b. The</t>
    </r>
    <r>
      <rPr>
        <sz val="11"/>
        <color rgb="FF00B050"/>
        <rFont val="Calibri"/>
        <family val="2"/>
        <scheme val="minor"/>
      </rPr>
      <t xml:space="preserve"> </t>
    </r>
    <r>
      <rPr>
        <sz val="11"/>
        <rFont val="Calibri"/>
        <family val="2"/>
        <scheme val="minor"/>
      </rPr>
      <t>SPA</t>
    </r>
    <r>
      <rPr>
        <sz val="11"/>
        <color theme="1"/>
        <rFont val="Calibri"/>
        <family val="2"/>
        <scheme val="minor"/>
      </rPr>
      <t xml:space="preserve"> was knowledgeable with the Designer's Manual and the required processes that the designer needed to follow and was very helpful in informing the Designer.</t>
    </r>
    <r>
      <rPr>
        <sz val="11"/>
        <color rgb="FF00B050"/>
        <rFont val="Calibri"/>
        <family val="2"/>
        <scheme val="minor"/>
      </rPr>
      <t xml:space="preserve"> </t>
    </r>
    <r>
      <rPr>
        <sz val="11"/>
        <rFont val="Calibri"/>
        <family val="2"/>
        <scheme val="minor"/>
      </rPr>
      <t>SPA</t>
    </r>
    <r>
      <rPr>
        <sz val="11"/>
        <color theme="1"/>
        <rFont val="Calibri"/>
        <family val="2"/>
        <scheme val="minor"/>
      </rPr>
      <t xml:space="preserve"> maintained regular attendance at design meetings.</t>
    </r>
  </si>
  <si>
    <r>
      <t>b. The</t>
    </r>
    <r>
      <rPr>
        <sz val="11"/>
        <rFont val="Calibri"/>
        <family val="2"/>
        <scheme val="minor"/>
      </rPr>
      <t xml:space="preserve"> SPA</t>
    </r>
    <r>
      <rPr>
        <sz val="11"/>
        <color theme="1"/>
        <rFont val="Calibri"/>
        <family val="2"/>
        <scheme val="minor"/>
      </rPr>
      <t xml:space="preserve"> was somewhat knowledgeable with the Designer's Manual and the processes for a successful project. Some procedures may not have been conveyed, or questions may not have been answered in a timely fashion. However, the design schedule was not impaired. </t>
    </r>
    <r>
      <rPr>
        <sz val="11"/>
        <rFont val="Calibri"/>
        <family val="2"/>
        <scheme val="minor"/>
      </rPr>
      <t>SPA</t>
    </r>
    <r>
      <rPr>
        <sz val="11"/>
        <color theme="1"/>
        <rFont val="Calibri"/>
        <family val="2"/>
        <scheme val="minor"/>
      </rPr>
      <t xml:space="preserve"> attended most design meetings.</t>
    </r>
  </si>
  <si>
    <t>b. The SPA appeared to not be familiar with the Designer's Manual and/or the State's processes. Requests for answers and guidance were delayed, to the point, that the design schedule suffered. SPA did not maintain regular attendance at design meetings.</t>
  </si>
  <si>
    <r>
      <t xml:space="preserve">c. During the schematic phase estimating, the proposed budget and scope of work appeared to be compatible and indicated due diligence on the </t>
    </r>
    <r>
      <rPr>
        <sz val="11"/>
        <rFont val="Calibri"/>
        <family val="2"/>
        <scheme val="minor"/>
      </rPr>
      <t>SPA's</t>
    </r>
    <r>
      <rPr>
        <sz val="11"/>
        <color theme="1"/>
        <rFont val="Calibri"/>
        <family val="2"/>
        <scheme val="minor"/>
      </rPr>
      <t xml:space="preserve"> part. </t>
    </r>
  </si>
  <si>
    <r>
      <t xml:space="preserve">c. During the schematic phase estimating, the proposed budget was slightly out of line due to possible program adjustments or "ballpark" estimating on the </t>
    </r>
    <r>
      <rPr>
        <sz val="11"/>
        <rFont val="Calibri"/>
        <family val="2"/>
        <scheme val="minor"/>
      </rPr>
      <t>SPA's</t>
    </r>
    <r>
      <rPr>
        <sz val="11"/>
        <color theme="1"/>
        <rFont val="Calibri"/>
        <family val="2"/>
        <scheme val="minor"/>
      </rPr>
      <t xml:space="preserve"> part.</t>
    </r>
  </si>
  <si>
    <t>c. During schematic phase estimating, it appeared the proposed budget and the intended scope of work were not compatible.</t>
  </si>
  <si>
    <r>
      <t xml:space="preserve">d. The </t>
    </r>
    <r>
      <rPr>
        <sz val="11"/>
        <rFont val="Calibri"/>
        <family val="2"/>
        <scheme val="minor"/>
      </rPr>
      <t>SPA</t>
    </r>
    <r>
      <rPr>
        <sz val="11"/>
        <color theme="1"/>
        <rFont val="Calibri"/>
        <family val="2"/>
        <scheme val="minor"/>
      </rPr>
      <t xml:space="preserve"> issued the Designer's Notice To Proceed(NTP) swiftly after execution of the Designer Contract, and, thereafter, at the successful completion of each design phase.</t>
    </r>
  </si>
  <si>
    <r>
      <t xml:space="preserve">d. The </t>
    </r>
    <r>
      <rPr>
        <sz val="11"/>
        <rFont val="Calibri"/>
        <family val="2"/>
        <scheme val="minor"/>
      </rPr>
      <t>SPA</t>
    </r>
    <r>
      <rPr>
        <sz val="11"/>
        <color theme="1"/>
        <rFont val="Calibri"/>
        <family val="2"/>
        <scheme val="minor"/>
      </rPr>
      <t xml:space="preserve"> was possibly delayed in issuing the initial NTP, or the designer may have had to inquire. Other phase NTPs may have experienced some delay. Overall, the design schedule was not impacted. </t>
    </r>
  </si>
  <si>
    <r>
      <t>d. The</t>
    </r>
    <r>
      <rPr>
        <sz val="11"/>
        <rFont val="Calibri"/>
        <family val="2"/>
        <scheme val="minor"/>
      </rPr>
      <t xml:space="preserve"> SPA</t>
    </r>
    <r>
      <rPr>
        <sz val="11"/>
        <color theme="1"/>
        <rFont val="Calibri"/>
        <family val="2"/>
        <scheme val="minor"/>
      </rPr>
      <t>, either was late in issuing most NTPs, or also was asked multiple times by the Designer for its submission. Delays in design schedule were experienced, or Designer claimed risk by proceeding without a NTP.</t>
    </r>
  </si>
  <si>
    <t>e. The SPA was aware of the needed coordination with agencies and their impacts on this project and provided/facilitated information to the Designer sufficiently. State standards, that applied to this project, were sufficiently understood and conveyed to the Designer. These coordination efforts did not have a negative impact on the design schedule.</t>
  </si>
  <si>
    <t>e. The SPA may have experienced some confusion with State agency coordination, and the reception of needed agency input. Some level of misunderstanding in regards to applicable State standards may have existed. However, these coordination efforts did not have a negative impact on the design schedule.</t>
  </si>
  <si>
    <r>
      <t>e. The</t>
    </r>
    <r>
      <rPr>
        <sz val="11"/>
        <color rgb="FF00B050"/>
        <rFont val="Calibri"/>
        <family val="2"/>
        <scheme val="minor"/>
      </rPr>
      <t xml:space="preserve"> </t>
    </r>
    <r>
      <rPr>
        <sz val="11"/>
        <rFont val="Calibri"/>
        <family val="2"/>
        <scheme val="minor"/>
      </rPr>
      <t>SPA appeared, or was, misinformed in regards to what State agencies would be involved in the projects impact, and what State standards would apply. The SPA may also appear to be unknowledgeable in regards to such standards. The overall design schedule may have suffered, or experienced a negative impact.</t>
    </r>
  </si>
  <si>
    <t>f. The design phase submissions were reviewed, commented on, and submitted back to the design team in a concise and coordinated set in a timely manner.</t>
  </si>
  <si>
    <t>f. The design phase submissions were reviewed and commented on. However, comments may appear confusing, unintelligible, and not coordinated with other State stakeholders. Schedule was not impacted.</t>
  </si>
  <si>
    <t>f. The design phase submissions may not have been reviewed in a timely manner, or may have experienced several delays, and inquiries from the designer. Coordination with other State stakeholder comments may appear misaligned or non-existent. Design schedule suffered somewhat.</t>
  </si>
  <si>
    <r>
      <t xml:space="preserve">g. The </t>
    </r>
    <r>
      <rPr>
        <sz val="11"/>
        <rFont val="Calibri"/>
        <family val="2"/>
        <scheme val="minor"/>
      </rPr>
      <t>SPA</t>
    </r>
    <r>
      <rPr>
        <sz val="11"/>
        <color theme="1"/>
        <rFont val="Calibri"/>
        <family val="2"/>
        <scheme val="minor"/>
      </rPr>
      <t xml:space="preserve"> was well informed of the project's scope, managed the scope well, and communicated effectively with the Designer. Any design modifications, through out the project's course, were dealt with in a timely fashion and allowed the project's design schedule to be maintained.</t>
    </r>
  </si>
  <si>
    <r>
      <t>g. The</t>
    </r>
    <r>
      <rPr>
        <sz val="11"/>
        <color rgb="FF00B050"/>
        <rFont val="Calibri"/>
        <family val="2"/>
        <scheme val="minor"/>
      </rPr>
      <t xml:space="preserve"> </t>
    </r>
    <r>
      <rPr>
        <sz val="11"/>
        <rFont val="Calibri"/>
        <family val="2"/>
        <scheme val="minor"/>
      </rPr>
      <t>SPA</t>
    </r>
    <r>
      <rPr>
        <sz val="11"/>
        <color theme="1"/>
        <rFont val="Calibri"/>
        <family val="2"/>
        <scheme val="minor"/>
      </rPr>
      <t xml:space="preserve"> was knowledgeable of the project's scope, but may have had difficulty in vetting additional agency scope requests, or conveying such requests.  Overall design schedule was not negatively impacted. </t>
    </r>
  </si>
  <si>
    <r>
      <t>g. The</t>
    </r>
    <r>
      <rPr>
        <sz val="11"/>
        <rFont val="Calibri"/>
        <family val="2"/>
        <scheme val="minor"/>
      </rPr>
      <t xml:space="preserve"> SPA</t>
    </r>
    <r>
      <rPr>
        <sz val="11"/>
        <color rgb="FF00B050"/>
        <rFont val="Calibri"/>
        <family val="2"/>
        <scheme val="minor"/>
      </rPr>
      <t xml:space="preserve"> </t>
    </r>
    <r>
      <rPr>
        <sz val="11"/>
        <color theme="1"/>
        <rFont val="Calibri"/>
        <family val="2"/>
        <scheme val="minor"/>
      </rPr>
      <t>may have been knowledgeable of the project's initial scope, but  management skills appeared to be lacking when additional agency scope requests presented themselves. Such scope change requests may have delayed, or halted the project schedule.</t>
    </r>
  </si>
  <si>
    <r>
      <rPr>
        <b/>
        <sz val="14"/>
        <rFont val="Calibri"/>
        <family val="2"/>
        <scheme val="minor"/>
      </rPr>
      <t>2.</t>
    </r>
    <r>
      <rPr>
        <b/>
        <sz val="14"/>
        <color theme="1"/>
        <rFont val="Calibri"/>
        <family val="2"/>
        <scheme val="minor"/>
      </rPr>
      <t xml:space="preserve"> Construction Administration</t>
    </r>
  </si>
  <si>
    <r>
      <t>a. The</t>
    </r>
    <r>
      <rPr>
        <sz val="11"/>
        <color rgb="FF00B050"/>
        <rFont val="Calibri"/>
        <family val="2"/>
        <scheme val="minor"/>
      </rPr>
      <t xml:space="preserve"> </t>
    </r>
    <r>
      <rPr>
        <sz val="11"/>
        <rFont val="Calibri"/>
        <family val="2"/>
        <scheme val="minor"/>
      </rPr>
      <t>SPA</t>
    </r>
    <r>
      <rPr>
        <sz val="11"/>
        <color theme="1"/>
        <rFont val="Calibri"/>
        <family val="2"/>
        <scheme val="minor"/>
      </rPr>
      <t xml:space="preserve"> attended the Pre-Construction conference and assisted in providing answers to questions and informing the contractors, and appeared knowledgeable in the project requirements. The</t>
    </r>
    <r>
      <rPr>
        <sz val="11"/>
        <rFont val="Calibri"/>
        <family val="2"/>
        <scheme val="minor"/>
      </rPr>
      <t xml:space="preserve"> SPA</t>
    </r>
    <r>
      <rPr>
        <sz val="11"/>
        <color theme="1"/>
        <rFont val="Calibri"/>
        <family val="2"/>
        <scheme val="minor"/>
      </rPr>
      <t xml:space="preserve"> appeared to take the lead in coordinating with the agencies and having appropriate personnel at the meeting to address issues.</t>
    </r>
  </si>
  <si>
    <r>
      <t>a. The</t>
    </r>
    <r>
      <rPr>
        <sz val="11"/>
        <rFont val="Calibri"/>
        <family val="2"/>
        <scheme val="minor"/>
      </rPr>
      <t xml:space="preserve"> SPA</t>
    </r>
    <r>
      <rPr>
        <sz val="11"/>
        <color theme="1"/>
        <rFont val="Calibri"/>
        <family val="2"/>
        <scheme val="minor"/>
      </rPr>
      <t xml:space="preserve"> attended the Pre-Construction conference and assisted in providing answers to question, however, they appeared to not be as knowledgeable with the project and had to provide answers to some questions at a later date before bid. Agency coordination may have been lacking.</t>
    </r>
  </si>
  <si>
    <r>
      <t xml:space="preserve">a. The </t>
    </r>
    <r>
      <rPr>
        <sz val="11"/>
        <rFont val="Calibri"/>
        <family val="2"/>
        <scheme val="minor"/>
      </rPr>
      <t>SPA</t>
    </r>
    <r>
      <rPr>
        <sz val="11"/>
        <color theme="1"/>
        <rFont val="Calibri"/>
        <family val="2"/>
        <scheme val="minor"/>
      </rPr>
      <t xml:space="preserve"> may not have attended the Pre-Construction meeting, or was of little help in fielding or answering questions. Multiple questions may have been forwarded to the </t>
    </r>
    <r>
      <rPr>
        <sz val="11"/>
        <rFont val="Calibri"/>
        <family val="2"/>
        <scheme val="minor"/>
      </rPr>
      <t>SPA</t>
    </r>
    <r>
      <rPr>
        <sz val="11"/>
        <color theme="1"/>
        <rFont val="Calibri"/>
        <family val="2"/>
        <scheme val="minor"/>
      </rPr>
      <t xml:space="preserve"> in attaining answers. </t>
    </r>
  </si>
  <si>
    <t xml:space="preserve">b. Construction phase administrative documentation was executed in a timely manner with no delays experienced in the schedule. </t>
  </si>
  <si>
    <t>b. Construction phase administrative documentation experienced delays to a minor degree but did not have an impact on the project schedule.</t>
  </si>
  <si>
    <t>b. Construction phase administrative documentation had multiple delays that may have caused delays in the project schedule and/or additional monetary impacts on the project.</t>
  </si>
  <si>
    <r>
      <t xml:space="preserve">c. </t>
    </r>
    <r>
      <rPr>
        <sz val="11"/>
        <rFont val="Calibri"/>
        <family val="2"/>
        <scheme val="minor"/>
      </rPr>
      <t>SPA</t>
    </r>
    <r>
      <rPr>
        <sz val="11"/>
        <color theme="1"/>
        <rFont val="Calibri"/>
        <family val="2"/>
        <scheme val="minor"/>
      </rPr>
      <t xml:space="preserve"> personnel assigned to this project were very knowledgeable about the project, were very qualified to lead the Construction Administration phase and provided decisions and answers in a timely manner.</t>
    </r>
  </si>
  <si>
    <r>
      <t xml:space="preserve">c. </t>
    </r>
    <r>
      <rPr>
        <sz val="11"/>
        <rFont val="Calibri"/>
        <family val="2"/>
        <scheme val="minor"/>
      </rPr>
      <t>SPA</t>
    </r>
    <r>
      <rPr>
        <sz val="11"/>
        <color theme="1"/>
        <rFont val="Calibri"/>
        <family val="2"/>
        <scheme val="minor"/>
      </rPr>
      <t xml:space="preserve"> personnel assigned to this project were knowledgeable about the project, may have lacked some skills to lead the effort in this phase, but was able to collect appropriate answers and decisions for the project team without sacrifice to the project schedule.</t>
    </r>
  </si>
  <si>
    <r>
      <t>c.</t>
    </r>
    <r>
      <rPr>
        <sz val="11"/>
        <rFont val="Calibri"/>
        <family val="2"/>
        <scheme val="minor"/>
      </rPr>
      <t xml:space="preserve"> SPA</t>
    </r>
    <r>
      <rPr>
        <sz val="11"/>
        <color theme="1"/>
        <rFont val="Calibri"/>
        <family val="2"/>
        <scheme val="minor"/>
      </rPr>
      <t xml:space="preserve"> personnel assigned to this project  had questionable qualifications for leading the construction administration phase, and may have appeared to not be familiar with the project. Project decisions and/or answers were very hard to attain by the project team.</t>
    </r>
  </si>
  <si>
    <r>
      <t xml:space="preserve">d. The </t>
    </r>
    <r>
      <rPr>
        <sz val="11"/>
        <rFont val="Calibri"/>
        <family val="2"/>
        <scheme val="minor"/>
      </rPr>
      <t>SPA</t>
    </r>
    <r>
      <rPr>
        <sz val="11"/>
        <color theme="1"/>
        <rFont val="Calibri"/>
        <family val="2"/>
        <scheme val="minor"/>
      </rPr>
      <t xml:space="preserve"> attended and participated regularly in on-site project meetings and was a valuable resource.</t>
    </r>
  </si>
  <si>
    <r>
      <t xml:space="preserve">d. The </t>
    </r>
    <r>
      <rPr>
        <sz val="11"/>
        <rFont val="Calibri"/>
        <family val="2"/>
        <scheme val="minor"/>
      </rPr>
      <t>SPA</t>
    </r>
    <r>
      <rPr>
        <sz val="11"/>
        <color theme="1"/>
        <rFont val="Calibri"/>
        <family val="2"/>
        <scheme val="minor"/>
      </rPr>
      <t xml:space="preserve"> attended most scheduled on-site project meetings.</t>
    </r>
  </si>
  <si>
    <r>
      <t xml:space="preserve">d. The </t>
    </r>
    <r>
      <rPr>
        <sz val="11"/>
        <rFont val="Calibri"/>
        <family val="2"/>
        <scheme val="minor"/>
      </rPr>
      <t>SPA</t>
    </r>
    <r>
      <rPr>
        <sz val="11"/>
        <color theme="1"/>
        <rFont val="Calibri"/>
        <family val="2"/>
        <scheme val="minor"/>
      </rPr>
      <t xml:space="preserve"> was rarely in attendance at scheduled on-site project meetings and created delays in resolving issues and receiving needed answers.</t>
    </r>
  </si>
  <si>
    <r>
      <rPr>
        <b/>
        <sz val="14"/>
        <rFont val="Calibri"/>
        <family val="2"/>
        <scheme val="minor"/>
      </rPr>
      <t>3.</t>
    </r>
    <r>
      <rPr>
        <b/>
        <sz val="14"/>
        <color rgb="FF00B050"/>
        <rFont val="Calibri"/>
        <family val="2"/>
        <scheme val="minor"/>
      </rPr>
      <t xml:space="preserve"> </t>
    </r>
    <r>
      <rPr>
        <b/>
        <sz val="14"/>
        <color theme="1"/>
        <rFont val="Calibri"/>
        <family val="2"/>
        <scheme val="minor"/>
      </rPr>
      <t>Communications</t>
    </r>
  </si>
  <si>
    <r>
      <t xml:space="preserve">a. The </t>
    </r>
    <r>
      <rPr>
        <sz val="11"/>
        <rFont val="Calibri"/>
        <family val="2"/>
        <scheme val="minor"/>
      </rPr>
      <t>SPA</t>
    </r>
    <r>
      <rPr>
        <sz val="11"/>
        <color theme="1"/>
        <rFont val="Calibri"/>
        <family val="2"/>
        <scheme val="minor"/>
      </rPr>
      <t xml:space="preserve"> communicated and coordinated very well with the project team, User Agency, and their respective SPA. Needed information for the project team was provided quickly without delays to the schedule. Representative stayed informed of project issues and communicated such with stakeholders in order to maintain project quality, cost, and schedule.</t>
    </r>
  </si>
  <si>
    <r>
      <t xml:space="preserve">a. The project team may have experienced delays in communicating with the </t>
    </r>
    <r>
      <rPr>
        <sz val="11"/>
        <rFont val="Calibri"/>
        <family val="2"/>
        <scheme val="minor"/>
      </rPr>
      <t>SPA</t>
    </r>
    <r>
      <rPr>
        <sz val="11"/>
        <color theme="1"/>
        <rFont val="Calibri"/>
        <family val="2"/>
        <scheme val="minor"/>
      </rPr>
      <t xml:space="preserve">, or the skills of coordination appeared to be lacking with the </t>
    </r>
    <r>
      <rPr>
        <sz val="11"/>
        <rFont val="Calibri"/>
        <family val="2"/>
        <scheme val="minor"/>
      </rPr>
      <t>SPA personnel</t>
    </r>
    <r>
      <rPr>
        <sz val="11"/>
        <color theme="1"/>
        <rFont val="Calibri"/>
        <family val="2"/>
        <scheme val="minor"/>
      </rPr>
      <t xml:space="preserve"> in achieving answers from their SPA or the User Agency. However, the project schedule was not affected. </t>
    </r>
  </si>
  <si>
    <r>
      <t xml:space="preserve">a. The </t>
    </r>
    <r>
      <rPr>
        <sz val="11"/>
        <rFont val="Calibri"/>
        <family val="2"/>
        <scheme val="minor"/>
      </rPr>
      <t>SPA</t>
    </r>
    <r>
      <rPr>
        <sz val="11"/>
        <color theme="1"/>
        <rFont val="Calibri"/>
        <family val="2"/>
        <scheme val="minor"/>
      </rPr>
      <t xml:space="preserve"> may have lacked communication skills and may have been difficult to contact. Coordination efforts in providing decisions, getting answers, or resolving issues were delayed significantly creating project schedule delays.</t>
    </r>
  </si>
  <si>
    <t xml:space="preserve">a. SPA conducted themselves in a professional manner, created a team environment through developing a positive working relationship with all, and whose exceptional services positively impacted the project and team. </t>
  </si>
  <si>
    <t xml:space="preserve">a. SPA may have conducted themselves in a professional manner, but may have appeared to associate more with a particular team member, and/or appeared to take the lead from others. </t>
  </si>
  <si>
    <t>a. SPA may have appeared to create a factious team environment. Progress, when relying on the State SPA for action, may be difficult.</t>
  </si>
  <si>
    <r>
      <rPr>
        <b/>
        <sz val="16"/>
        <rFont val="Calibri"/>
        <family val="2"/>
        <scheme val="minor"/>
      </rPr>
      <t>State Procurement Agency (SPA)</t>
    </r>
    <r>
      <rPr>
        <b/>
        <sz val="16"/>
        <color rgb="FF00B050"/>
        <rFont val="Calibri"/>
        <family val="2"/>
        <scheme val="minor"/>
      </rPr>
      <t xml:space="preserve"> </t>
    </r>
    <r>
      <rPr>
        <b/>
        <sz val="16"/>
        <color theme="1"/>
        <rFont val="Calibri"/>
        <family val="2"/>
        <scheme val="minor"/>
      </rPr>
      <t>- Evaluation Scoring Rubric</t>
    </r>
  </si>
  <si>
    <t>Evaluator Institution</t>
  </si>
  <si>
    <t>Evaluator Role</t>
  </si>
  <si>
    <t>Overall Total Weighted Average Score:</t>
  </si>
  <si>
    <t>Maximum Overall Total Weighted Average Score:</t>
  </si>
  <si>
    <t>Compartitive Percentile:</t>
  </si>
  <si>
    <t>Designer</t>
  </si>
  <si>
    <t xml:space="preserve">Evaluation Type </t>
  </si>
  <si>
    <t>Tuck Hinton Architects</t>
  </si>
  <si>
    <t>Thompson &amp; Litton, Inc dba BLS Thompson &amp; Litton</t>
  </si>
  <si>
    <t>Thomas Weems Architect</t>
  </si>
  <si>
    <t>The Horrell Group Architects</t>
  </si>
  <si>
    <t>Smee Busby Architects / I C Thomasson Associates, PLLC</t>
  </si>
  <si>
    <t>Sizemore Group</t>
  </si>
  <si>
    <t>Reedy &amp; Sykes Architecture and Design</t>
  </si>
  <si>
    <t>Melvin Gill &amp; Associates, Architects</t>
  </si>
  <si>
    <t>McGahey Associates Architects</t>
  </si>
  <si>
    <t>M Shanks Architects</t>
  </si>
  <si>
    <t>Lose &amp; Associates Inc</t>
  </si>
  <si>
    <t>Latta Technical Services, Inc.</t>
  </si>
  <si>
    <t>Kurzynske &amp; Associates</t>
  </si>
  <si>
    <t>KSI Structural Engineers</t>
  </si>
  <si>
    <t>Heibert+Ball Land Design, LLC</t>
  </si>
  <si>
    <t>Gilbert McLaughlin Casella Architects / Hodgson Douglas Landscape Arch (JV)</t>
  </si>
  <si>
    <t>Gilbert McLaughlin Casella Architects (JV)</t>
  </si>
  <si>
    <t>Environmental &amp; Civil Engineering Services</t>
  </si>
  <si>
    <t>Clark + Associates, Architects</t>
  </si>
  <si>
    <t>Building Systems Group Engineering, LLC</t>
  </si>
  <si>
    <t>Billingsley / Architecture</t>
  </si>
  <si>
    <t>UT</t>
  </si>
  <si>
    <t>TTU</t>
  </si>
  <si>
    <t>TBR</t>
  </si>
  <si>
    <t>STREAM</t>
  </si>
  <si>
    <t>MTSU</t>
  </si>
  <si>
    <t>ETSU</t>
  </si>
  <si>
    <t>APSU</t>
  </si>
  <si>
    <t>SPA</t>
  </si>
  <si>
    <t>Evaluation Type</t>
  </si>
  <si>
    <t>SxC : Evaluation of SPA by Contractor</t>
  </si>
  <si>
    <t>SxD : Evaluation of SPA by Designer</t>
  </si>
  <si>
    <t>Enter the Project Title from SBC-1</t>
  </si>
  <si>
    <t>Project Title</t>
  </si>
  <si>
    <t>Contractor</t>
  </si>
  <si>
    <t>AAR of NC, Inc.</t>
  </si>
  <si>
    <t>Adams Contracting, LLC</t>
  </si>
  <si>
    <t>Advance Electric Company</t>
  </si>
  <si>
    <t>American Environmental LLC</t>
  </si>
  <si>
    <t>Barnes and Brower</t>
  </si>
  <si>
    <t>Beech Construction</t>
  </si>
  <si>
    <t>Belfor</t>
  </si>
  <si>
    <t>Bernhard MMC</t>
  </si>
  <si>
    <t>Brad Slater Construction LLC</t>
  </si>
  <si>
    <t>Campus Management</t>
  </si>
  <si>
    <t>Campus Resources</t>
  </si>
  <si>
    <t>Chartwells</t>
  </si>
  <si>
    <t>Collier Roofing Co Inc</t>
  </si>
  <si>
    <t>Communication Resources Inc.</t>
  </si>
  <si>
    <t>Comsa Construction</t>
  </si>
  <si>
    <t>Demand Mechanical LLC</t>
  </si>
  <si>
    <t>DPR</t>
  </si>
  <si>
    <t>Engert, LLC</t>
  </si>
  <si>
    <t>FTM Contracting Inc.</t>
  </si>
  <si>
    <t>Fuel Tank Maintenance Co, LLC</t>
  </si>
  <si>
    <t>Genesis Roofing Co;
Eskola, LLC</t>
  </si>
  <si>
    <t>Grand Fire Protection</t>
  </si>
  <si>
    <t>Hughes Construction Company</t>
  </si>
  <si>
    <t>J.A. Sergio &amp; Sons, Inc.</t>
  </si>
  <si>
    <t>Journal Voucher</t>
  </si>
  <si>
    <t>Knight Electric, Inc.</t>
  </si>
  <si>
    <t>MBI Companies, Inc.</t>
  </si>
  <si>
    <t>Morristown Roofing Company, Inc</t>
  </si>
  <si>
    <t>MSB Construction</t>
  </si>
  <si>
    <t>NorWell Company</t>
  </si>
  <si>
    <t>Parker Excavation</t>
  </si>
  <si>
    <t>Preston Construction Company</t>
  </si>
  <si>
    <t>Pride Concrete, LLC</t>
  </si>
  <si>
    <t>RL Sharp</t>
  </si>
  <si>
    <t>Shelby Electric</t>
  </si>
  <si>
    <t xml:space="preserve">SM Lawrence </t>
  </si>
  <si>
    <t>Sparks Roofing</t>
  </si>
  <si>
    <t>The Comfort Group</t>
  </si>
  <si>
    <t>Trinity GeoThermal,LLC</t>
  </si>
  <si>
    <t>Triple S Contracting</t>
  </si>
  <si>
    <t>Varies</t>
  </si>
  <si>
    <t>Wagner General Contractors</t>
  </si>
  <si>
    <t>Xenergy, Inc.</t>
  </si>
  <si>
    <t>Final Evaluation</t>
  </si>
  <si>
    <r>
      <t xml:space="preserve">1. Design </t>
    </r>
    <r>
      <rPr>
        <i/>
        <sz val="10"/>
        <color rgb="FFFF0000"/>
        <rFont val="Century Gothic"/>
        <family val="2"/>
      </rPr>
      <t xml:space="preserve"> (Not Applicable to Contractor)</t>
    </r>
  </si>
  <si>
    <r>
      <t xml:space="preserve">b. The </t>
    </r>
    <r>
      <rPr>
        <sz val="10"/>
        <rFont val="Century Gothic"/>
        <family val="2"/>
      </rPr>
      <t>State Procurement Agency(SPA)</t>
    </r>
    <r>
      <rPr>
        <sz val="10"/>
        <color theme="1"/>
        <rFont val="Century Gothic"/>
        <family val="2"/>
      </rPr>
      <t xml:space="preserve"> was knowledgeable of the procedures and Designer's Manual requirements and guided and informed the Designer of such. SPA attended design meetings regularly.</t>
    </r>
  </si>
  <si>
    <r>
      <t xml:space="preserve">e. The </t>
    </r>
    <r>
      <rPr>
        <sz val="10"/>
        <rFont val="Century Gothic"/>
        <family val="2"/>
      </rPr>
      <t>SPA was knowledgeable about the project</t>
    </r>
    <r>
      <rPr>
        <sz val="10"/>
        <color theme="1"/>
        <rFont val="Century Gothic"/>
        <family val="2"/>
      </rPr>
      <t>, coordinated with internal agencies and state standards, having impact on this project, and stayed within the stipulated project schedule.</t>
    </r>
  </si>
  <si>
    <r>
      <t xml:space="preserve">g. The </t>
    </r>
    <r>
      <rPr>
        <sz val="10"/>
        <rFont val="Century Gothic"/>
        <family val="2"/>
      </rPr>
      <t>SPA</t>
    </r>
    <r>
      <rPr>
        <sz val="10"/>
        <color theme="1"/>
        <rFont val="Century Gothic"/>
        <family val="2"/>
      </rPr>
      <t xml:space="preserve"> adequately managed the project scope on behalf of the Owner, including any contract modifications for the Designer, and attended meetings regularly.</t>
    </r>
  </si>
  <si>
    <t xml:space="preserve">Outstanding = 10-9   </t>
  </si>
  <si>
    <t>Good = 8-7</t>
  </si>
  <si>
    <t xml:space="preserve">Needs Improvement = 6-0  </t>
  </si>
  <si>
    <t>Outstanding (10-9 points)</t>
  </si>
  <si>
    <t>Good (8-7 points)</t>
  </si>
  <si>
    <t>Needs Improvement (6-0 points)</t>
  </si>
  <si>
    <t>Evaluated Entity Name (SPA Contact Name)</t>
  </si>
  <si>
    <t>Evaluated Entity Role</t>
  </si>
  <si>
    <t>Evaluated Entity Institution (SPA Name)</t>
  </si>
  <si>
    <t>UM</t>
  </si>
  <si>
    <t>4FDesign, P.C.</t>
  </si>
  <si>
    <t>4Site, Incorporated</t>
  </si>
  <si>
    <t>A2H, INC.</t>
  </si>
  <si>
    <t>A2H, Inc. dba Red Chair Architects</t>
  </si>
  <si>
    <t>ADAMS CRAFT HERZ WALKER, INC.</t>
  </si>
  <si>
    <t>Adkisson &amp; Associates Architects, Inc.</t>
  </si>
  <si>
    <t>ADVANCED ENERGY ENGINEERING &amp; DESIGN, INC.</t>
  </si>
  <si>
    <t>AECOM TECHNICAL SERVICES, INC.</t>
  </si>
  <si>
    <t>ALLEN &amp; HOSHALL, INC.</t>
  </si>
  <si>
    <t>American Structurepoint, Inc.</t>
  </si>
  <si>
    <t>Anecdote, PLC</t>
  </si>
  <si>
    <t>ANF Architects, Inc.</t>
  </si>
  <si>
    <t>APPALACHIAN CONSULTING ENGINEERS, INC.</t>
  </si>
  <si>
    <t>ARCHIMANIA, P.C.</t>
  </si>
  <si>
    <t>ARCHITECTS WEEKS AMBROSE MCDONALD, INC.</t>
  </si>
  <si>
    <t>Ardurra Group, Inc.</t>
  </si>
  <si>
    <t>ARTECH DESIGN GROUP, INC.</t>
  </si>
  <si>
    <t>ARTIFICE, LLC</t>
  </si>
  <si>
    <t>Asa Engineering and Consulting, Inc.</t>
  </si>
  <si>
    <t>BARBERMCMURRY ARCHITECTS LLC</t>
  </si>
  <si>
    <t>Barge Cauthen &amp; Associates Inc</t>
  </si>
  <si>
    <t>Barge Civil Associates, LLC</t>
  </si>
  <si>
    <t>Barge Design Solutions, Inc.</t>
  </si>
  <si>
    <t>BARHAM/CAIN/MYNATT, INC.</t>
  </si>
  <si>
    <t>BAUER ASKEW ARCHITECTURE, PLLC</t>
  </si>
  <si>
    <t>Baxter Architecture and Design LLC</t>
  </si>
  <si>
    <t>BEAVER ENGINEERING, INC.</t>
  </si>
  <si>
    <t>BELFOR Property Restoration</t>
  </si>
  <si>
    <t>BENNETT &amp; PLESS, INC.</t>
  </si>
  <si>
    <t>Better Communities Collaborative, LLC dba W&amp;A Engineering Nashville, LLC</t>
  </si>
  <si>
    <t>BHDG Architects, Inc.</t>
  </si>
  <si>
    <t>BINKLEY GARCIA ARCHITECTURE, LLC</t>
  </si>
  <si>
    <t>BLANKENSHIP &amp; PARTNERS, LLC</t>
  </si>
  <si>
    <t>BLS Thompson &amp; Litton</t>
  </si>
  <si>
    <t>BRAGANZA ASSOCIATES, P.C.</t>
  </si>
  <si>
    <t>Braganza Associates, PC</t>
  </si>
  <si>
    <t>BRAILSFORD &amp; DUNLAVEY, Inc.</t>
  </si>
  <si>
    <t>BREWER, INGRAM &amp; FULLER ARCHITECTS, INC.</t>
  </si>
  <si>
    <t>brg3s, Inc.</t>
  </si>
  <si>
    <t>Buford Goff &amp; Associates Inc</t>
  </si>
  <si>
    <t>Building Management Consultants, LLC</t>
  </si>
  <si>
    <t>BULLOCK, SMITH AND PARTNERS, INC.</t>
  </si>
  <si>
    <t>BURR &amp; COLE CONSULTING ENGINEERS, INC.</t>
  </si>
  <si>
    <t>C M ARCHITECTS PLLC</t>
  </si>
  <si>
    <t>C.T. Consultants, Inc.</t>
  </si>
  <si>
    <t>CAIN RASHWEST ARCHITECTS, INC., P.C.</t>
  </si>
  <si>
    <t>Caldwell Design &amp; Engineering, LLC</t>
  </si>
  <si>
    <t>CAMPBELL &amp; ASSOCIATES, INC.</t>
  </si>
  <si>
    <t>CANNON &amp; CANNON, INC.</t>
  </si>
  <si>
    <t>CANUP ENGINEERING, INC.</t>
  </si>
  <si>
    <t>CBRE Heery, Inc.</t>
  </si>
  <si>
    <t>CENTRIC ARCHITECTURE, INC.</t>
  </si>
  <si>
    <t>CES CIVIL ENGINEERING AND SURVEYING, LLC</t>
  </si>
  <si>
    <t>CH2M</t>
  </si>
  <si>
    <t>Civil &amp; Environmental Consultants, Inc.</t>
  </si>
  <si>
    <t>Clark Nexen, Inc</t>
  </si>
  <si>
    <t>CMTA, INC.</t>
  </si>
  <si>
    <t>Coffman Engineers, Inc.</t>
  </si>
  <si>
    <t>Collaborative Design Services, LLC</t>
  </si>
  <si>
    <t>COLLIER ENGINEERING CO., INC.</t>
  </si>
  <si>
    <t>Community Solutions by Design LLC</t>
  </si>
  <si>
    <t>COMMUNITY TECTONICS ARCHITECTS, INC.</t>
  </si>
  <si>
    <t>Compass Commissioning &amp; Design, LLC</t>
  </si>
  <si>
    <t>Consolidated Technologies Inc</t>
  </si>
  <si>
    <t>Coover-Clark &amp; Associates, PC</t>
  </si>
  <si>
    <t>COPE ASSOCIATES, INC.</t>
  </si>
  <si>
    <t>CRAMER DESIGN STUDIO, LLC</t>
  </si>
  <si>
    <t>Croy Engineering, LLC</t>
  </si>
  <si>
    <t>CRUMP FIRM, INC. (THE)</t>
  </si>
  <si>
    <t>CTI Engineers Inc</t>
  </si>
  <si>
    <t>Culture Architecture and Design, PLLC</t>
  </si>
  <si>
    <t>Dalhoff Thomas Design, LLC</t>
  </si>
  <si>
    <t>DBS &amp; ASSOCIATES ENGINEERING OF CLARKSVILLE, INC.</t>
  </si>
  <si>
    <t>DEPOUW ENGINEERING, LLC</t>
  </si>
  <si>
    <t>DERTHICK, HENLEY &amp; WILKERSON, ARCHITECTS, PLLC</t>
  </si>
  <si>
    <t>Design House 1411, LLC</t>
  </si>
  <si>
    <t>Design Innovation Architects, Inc.</t>
  </si>
  <si>
    <t>Designer - TBD Contract</t>
  </si>
  <si>
    <t>designshop, PLLC</t>
  </si>
  <si>
    <t>Dewberry Engineers Inc.</t>
  </si>
  <si>
    <t>Dewberry Engineers Inc. dba DewBerry/Edmonds</t>
  </si>
  <si>
    <t>DKRS ARCHITECTURE, PLLC</t>
  </si>
  <si>
    <t>DLR Group inc., a Florida corporation</t>
  </si>
  <si>
    <t>DLZ National, Inc</t>
  </si>
  <si>
    <t>DOLLAR &amp; EWERS ARCHITECTURE, INC.</t>
  </si>
  <si>
    <t>DW COLLIER ENGINEERING, INC.</t>
  </si>
  <si>
    <t>EARL SWENSSON ASSOCIATES, INC.</t>
  </si>
  <si>
    <t>Eastern Engineering, Inc.</t>
  </si>
  <si>
    <t>ECS Southeast, LLP</t>
  </si>
  <si>
    <t>Edmonds Engineering, Inc</t>
  </si>
  <si>
    <t>EL DORADO, INC.</t>
  </si>
  <si>
    <t>ELIZABETH EASON ARCHITECTURE,LLC</t>
  </si>
  <si>
    <t>ENGINEERING SERVICES GROUP, INC.</t>
  </si>
  <si>
    <t>ENSAFE INC.</t>
  </si>
  <si>
    <t>ENVISION ADVANTAGE, LLC</t>
  </si>
  <si>
    <t>EOA ARCHITECTS PLLC</t>
  </si>
  <si>
    <t>EVANS TAYLOR FOSTER CHILDRESS ARCHITECTS, P.C.</t>
  </si>
  <si>
    <t>F. KURZYNSKE &amp; ASSOCIATES, INC.</t>
  </si>
  <si>
    <t>FACILITY SYSTEMS CONSULTANTS, LLC</t>
  </si>
  <si>
    <t>FISHER &amp; ASSOCIATES, INC.</t>
  </si>
  <si>
    <t>FISHER AND ARNOLD, INC.</t>
  </si>
  <si>
    <t>FRANKLIN ASSOCIATES, ARCHITECTS, INC.</t>
  </si>
  <si>
    <t>FULGHUM MACINDOE &amp; ASSOCIATES, INC.</t>
  </si>
  <si>
    <t>GENESIS ENGINEERING GROUP LLC</t>
  </si>
  <si>
    <t>GEOSERVICES, LLC</t>
  </si>
  <si>
    <t>GHP, INC.</t>
  </si>
  <si>
    <t>GILBERT/MCLAUGHLIN/CASELLA ARCHITECTS, PLC</t>
  </si>
  <si>
    <t>GOBBELL HAYS PARTNERS, INC.</t>
  </si>
  <si>
    <t>Goodwyn Mills Cawood LLC</t>
  </si>
  <si>
    <t>GOODWYN, MILLS &amp; CAWOOD, INC.</t>
  </si>
  <si>
    <t>GOULD TURNER GROUP, INC.</t>
  </si>
  <si>
    <t>GOULD TURNER GROUP, P.C.</t>
  </si>
  <si>
    <t>Gresham Smith</t>
  </si>
  <si>
    <t>GRIGGS &amp; MALONEY, INC.</t>
  </si>
  <si>
    <t>GRW ENGINEERS, INC.</t>
  </si>
  <si>
    <t>HAIZLIP STUDIO, PLLC</t>
  </si>
  <si>
    <t>HALTOM ENGINEERING, LLC</t>
  </si>
  <si>
    <t>Harley Ellis Corporation w/ Hastings Architecture (JV)</t>
  </si>
  <si>
    <t>HARLEYELLIS CORPORATION</t>
  </si>
  <si>
    <t>HARMS ENGINEERING, INC.</t>
  </si>
  <si>
    <t>Harold Brown Design, LLC</t>
  </si>
  <si>
    <t>Hastings Architecture, LLC</t>
  </si>
  <si>
    <t>HDR ENGINEERING, INC.</t>
  </si>
  <si>
    <t>HEDSTROM DESIGN, LLC</t>
  </si>
  <si>
    <t>Hedstrom Landscape Architecture, LLC</t>
  </si>
  <si>
    <t>HEFFERLIN + KRONENBERG ARCHITECTS PLLC</t>
  </si>
  <si>
    <t>HELLMUTH, OBATA &amp; KASSABAUM, INC.</t>
  </si>
  <si>
    <t>HENDERSON ENGINEERS, INC.</t>
  </si>
  <si>
    <t>HETHCOAT AND DAVIS, INC.</t>
  </si>
  <si>
    <t>HFR DESIGN, INC.</t>
  </si>
  <si>
    <t>HFR, Inc. dba Wold HFR Design</t>
  </si>
  <si>
    <t>HINSON MILLER KICKIRILLO ARCHITECTS, PLLC</t>
  </si>
  <si>
    <t>Hixson Consultants, Inc</t>
  </si>
  <si>
    <t>HMK Architects PLLC</t>
  </si>
  <si>
    <t>HNA Engineering, PLLC</t>
  </si>
  <si>
    <t>HODGSON AND DOUGLAS, LLC</t>
  </si>
  <si>
    <t>Hunter Architecture &amp; Design, LLC</t>
  </si>
  <si>
    <t>Hurst-Rosche, Inc.</t>
  </si>
  <si>
    <t>I. C. THOMASSON ASSOCIATES, INC.</t>
  </si>
  <si>
    <t>IBI GROUP ARCHITECTS, ENGINEERS AND LANDSCAPE ARCHITECTS, A NEW YORK GENERAL PARTNERSHIP</t>
  </si>
  <si>
    <t>Innovative Engineering Services, LLC</t>
  </si>
  <si>
    <t>J Holmes Architecture - Lyle Cook Martin Architects - Joint Venture</t>
  </si>
  <si>
    <t>J. HOLMES ARCHITECTURE, PLLC</t>
  </si>
  <si>
    <t>JACOBS ENGINEERING GROUP INC.</t>
  </si>
  <si>
    <t>JAMES + ASSOCIATES ENGINEERS AND PLANNERS, INC.</t>
  </si>
  <si>
    <t>JDP CONSULTING LLC</t>
  </si>
  <si>
    <t>JENSEN HUGHES, INC.</t>
  </si>
  <si>
    <t>JGM Dairy Design Engineers</t>
  </si>
  <si>
    <t>JOHNSON + ASSOCIATES ARCHITECTS, P.C.</t>
  </si>
  <si>
    <t>JOHNSON ARCHITECTURE, INC.</t>
  </si>
  <si>
    <t>JOHNSON JOHNSON CRABTREE ARCHITECTS P.C.</t>
  </si>
  <si>
    <t>JPD Consulting, LLC</t>
  </si>
  <si>
    <t>KAATZ, BINKLEY, JONES &amp; MORRIS, ARCHITECTS, INC</t>
  </si>
  <si>
    <t>KEN ROSS, ARCHITECT, PROFESSIONAL CORPORATION</t>
  </si>
  <si>
    <t>KIMLEY-HORN AND ASSOCIATES, INC.</t>
  </si>
  <si>
    <t>Kline Swinney Associates LLC</t>
  </si>
  <si>
    <t>LAUDERDALE DESIGN GROUP, INC.</t>
  </si>
  <si>
    <t>LBYD Design, LLC</t>
  </si>
  <si>
    <t>LBYD, INC.</t>
  </si>
  <si>
    <t>LCMA, LLC D/B/A LYLE COOK MARTIN ARCHITECTS</t>
  </si>
  <si>
    <t>LINDSAY AND MAPLES ARCHITECTS, INC.</t>
  </si>
  <si>
    <t>LOGAN PATRI ENGINEERING, INC.</t>
  </si>
  <si>
    <t>Lord, Aeck &amp; Sargent, Inc.</t>
  </si>
  <si>
    <t>LOSE &amp; ASSOCIATES, INC.</t>
  </si>
  <si>
    <t>LOSE ASSOCIATES PLLC</t>
  </si>
  <si>
    <t>LRK Inc.</t>
  </si>
  <si>
    <t>M. ARTHUR GENSLER, JR. &amp; ASSOCIATES, INC.</t>
  </si>
  <si>
    <t>MAFFETT ENGINEERING, LLC</t>
  </si>
  <si>
    <t>MAFFETT LOFTIS ENGINEERING, LLC</t>
  </si>
  <si>
    <t>MAR-7 Architecture</t>
  </si>
  <si>
    <t>MARCH ADAMS &amp; ASSOCIATES, INC.</t>
  </si>
  <si>
    <t>MARCH ADAMS &amp; ASSOCIATES, LLC</t>
  </si>
  <si>
    <t>MAYO ARCHITECTURE ASSOCIATES, L.L.C.</t>
  </si>
  <si>
    <t>MBI Companies Inc.</t>
  </si>
  <si>
    <t>MCCARTY HOLSAPLE MCCARTY ARCHITECTS, INC.</t>
  </si>
  <si>
    <t>MCFARLIN HUITT PANVINI, INC.</t>
  </si>
  <si>
    <t>MCGEHEE/NICHOLSON/BURKE/ARCHITECTS, INC.</t>
  </si>
  <si>
    <t>McGill Associates, P.A., Inc</t>
  </si>
  <si>
    <t>MEAD AND HUNT, INC.</t>
  </si>
  <si>
    <t>Mid South Engineering Consultants, LLC</t>
  </si>
  <si>
    <t>MNB Architecture, PC</t>
  </si>
  <si>
    <t>MOODY NOLAN, INC.</t>
  </si>
  <si>
    <t>Multiple Designers - TBD</t>
  </si>
  <si>
    <t>Nelson Byrd Woltz LLC</t>
  </si>
  <si>
    <t>No Designer Selected</t>
  </si>
  <si>
    <t>Odle &amp; Young Architects, Inc</t>
  </si>
  <si>
    <t>ODLE &amp; YOUNG ARCHITECTS, INC.</t>
  </si>
  <si>
    <t>OGCB, INC.</t>
  </si>
  <si>
    <t>OLERT ENGINEERING, INC.</t>
  </si>
  <si>
    <t>OLIVER LITTLE GIPSON ENGINEERING, INC.</t>
  </si>
  <si>
    <t>Orchard Hiltz &amp; McCliment inc</t>
  </si>
  <si>
    <t>ORCHARD, HILTZ &amp; MCCLIMENT, INC.</t>
  </si>
  <si>
    <t>P&amp;R Consulting Group LLC</t>
  </si>
  <si>
    <t>Path Company, LLC</t>
  </si>
  <si>
    <t>PDS AMERICA INC.</t>
  </si>
  <si>
    <t>Pending</t>
  </si>
  <si>
    <t>PICKERING FIRM, INC.</t>
  </si>
  <si>
    <t>POPULOUS, INC.</t>
  </si>
  <si>
    <t>PROFESSIONAL ENGINEERS, INC.</t>
  </si>
  <si>
    <t>Professional Environmental Consulting, Inc.</t>
  </si>
  <si>
    <t>PROFESSIONAL SERVICE INDUSTRIES, INC.</t>
  </si>
  <si>
    <t>PROJX, LLC</t>
  </si>
  <si>
    <t>Prosim Engineering, LLC</t>
  </si>
  <si>
    <t>QUANTUM ENVIRONMENTAL &amp; ENGINEERING SERVICES, LLC</t>
  </si>
  <si>
    <t>R&amp;N SYSTEMS DESIGN, LLC</t>
  </si>
  <si>
    <t>Randolph Architecture, LLC</t>
  </si>
  <si>
    <t>Red Chair Architects, Inc.</t>
  </si>
  <si>
    <t>RENAISSANCE GROUP, INC.</t>
  </si>
  <si>
    <t>RICHARD C. RINKS &amp; ASSOCIATES, INC.</t>
  </si>
  <si>
    <t>Ricondo &amp; Associates, Inc.</t>
  </si>
  <si>
    <t>Rodney L Wilson Consulting, PLLC</t>
  </si>
  <si>
    <t>ROOF DESIGN &amp; CONSULTING SERVICES, INC.</t>
  </si>
  <si>
    <t>ROSS BRYAN ASSOCIATES, INC.</t>
  </si>
  <si>
    <t>Ross Witt, PLLC</t>
  </si>
  <si>
    <t>ROSS/FOWLER, P.C.</t>
  </si>
  <si>
    <t>ROSSER INTERNATIONAL, INC.</t>
  </si>
  <si>
    <t>Rubicon Engineering Services LLC</t>
  </si>
  <si>
    <t>RUFUS JOHNSON AND ASSOCIATES, INC.</t>
  </si>
  <si>
    <t>RUFUS JOHNSON ASSOCIATES OF CLARKSVILLE, INC.</t>
  </si>
  <si>
    <t>S&amp;ME, INC.</t>
  </si>
  <si>
    <t>SANDERS/PACE ARCHITECTURE, LLC</t>
  </si>
  <si>
    <t>SCOTT WILSON ARCHITECT, LLC</t>
  </si>
  <si>
    <t>Security Risk Management Consultants, LLC</t>
  </si>
  <si>
    <t>SELF TUCKER ARCHITECTS, INC.</t>
  </si>
  <si>
    <t>SHAW &amp; SHANKS, ARCHITECTS, P.C.</t>
  </si>
  <si>
    <t>SHIELD ENGINEERING, INC.</t>
  </si>
  <si>
    <t>SMEE BUSBY ARCHITECTS, PROFESSIONAL CORPORATION</t>
  </si>
  <si>
    <t>Smith Gee Studio, LLC</t>
  </si>
  <si>
    <t>SMITH SECKMAN REID, INC.</t>
  </si>
  <si>
    <t>SPARKMAN &amp; ASSOCIATES ARCHITECTS, INC.</t>
  </si>
  <si>
    <t>SPIRITARCHITECTURE GROUP, LLC</t>
  </si>
  <si>
    <t>Spoden &amp; Wilson, Consulting Engineers</t>
  </si>
  <si>
    <t>STANTEC CONSULTING SERVICES INC.</t>
  </si>
  <si>
    <t>Street Dixon Rick Orcutt Winslow PLLC</t>
  </si>
  <si>
    <t>STUDIO FOUR DESIGN, INCORPORATED</t>
  </si>
  <si>
    <t>Support Architecture, LLC</t>
  </si>
  <si>
    <t>TERRACON CONSULTANTS, INC</t>
  </si>
  <si>
    <t>TETRA TECH, INC.</t>
  </si>
  <si>
    <t>The Architect Workshop, PLLC</t>
  </si>
  <si>
    <t>The Architecture Collaborative, LLC</t>
  </si>
  <si>
    <t>THE BENEFIELD RICHTERS COMPANY</t>
  </si>
  <si>
    <t>The Lewis Group Architects, Inc.</t>
  </si>
  <si>
    <t>The Orcutt/Winslow LImited Liability Limited Partnership</t>
  </si>
  <si>
    <t>The S/L/A/M Collaborative, Inc.</t>
  </si>
  <si>
    <t>THEATRE CONSULTANTS COLLABORATIVE, INC</t>
  </si>
  <si>
    <t>Thomas &amp; Hutton Engineering Co.</t>
  </si>
  <si>
    <t>Thomas Caldwell, Architect</t>
  </si>
  <si>
    <t>Thompson &amp; Litton, Inc.</t>
  </si>
  <si>
    <t>TINKER MA, LLC</t>
  </si>
  <si>
    <t>TIOGA ENVIRONMENTAL CONSULTANTS INC.</t>
  </si>
  <si>
    <t>TKZ ARCHITECTURE LLC</t>
  </si>
  <si>
    <t>TLC Engineering Solutions, Inc.</t>
  </si>
  <si>
    <t>TLM Associates, Inc.</t>
  </si>
  <si>
    <t>TMPartners, PLLC</t>
  </si>
  <si>
    <t>TRIAD ENVIRONMENTAL CONSULTANTS, INC.</t>
  </si>
  <si>
    <t>TTL INC.</t>
  </si>
  <si>
    <t>TWH ARCHITECTS, INC.</t>
  </si>
  <si>
    <t>UPLAND DESIGN GROUP, INC.</t>
  </si>
  <si>
    <t>URBAN ARCH ASSOCIATES, P.C.</t>
  </si>
  <si>
    <t>VAUGHAN ASSOCIATES ARCHITECTS, INC.</t>
  </si>
  <si>
    <t>VERNADERO GROUP INCORPORATED</t>
  </si>
  <si>
    <t>VREELAND ENGINEERS, INCORPORATED</t>
  </si>
  <si>
    <t>W&amp;A Engineering Nashville, LLC</t>
  </si>
  <si>
    <t>W.M. Whitaker &amp; Associates LLC</t>
  </si>
  <si>
    <t>Ware Malcomb, Inc</t>
  </si>
  <si>
    <t>WEST, WELCH, REED ENGINEERS, INC.</t>
  </si>
  <si>
    <t>Whittenburg Land Surveying, LLC dba Civil Engineering &amp; Surveying, LLC</t>
  </si>
  <si>
    <t>Wier Boerner Allin Architecture, PLLC</t>
  </si>
  <si>
    <t>Win Engineering, LLC</t>
  </si>
  <si>
    <t>Wold Architects Inc</t>
  </si>
  <si>
    <t>Wold HFR Design</t>
  </si>
  <si>
    <t>Wood Environment &amp; Infrastructure Solutions, Inc.</t>
  </si>
  <si>
    <t>WORKING BUILDINGS, LLC</t>
  </si>
  <si>
    <t>Workshop Architecture LLC</t>
  </si>
  <si>
    <t>WSP USA Environment &amp; Infrastructure, Inc.</t>
  </si>
  <si>
    <t>WYSTWYND DESIGNS, INC.</t>
  </si>
  <si>
    <t>Z Creative Group, LLC</t>
  </si>
  <si>
    <t>*Comments are not required for scores of 7 or 8. All other scores require a comment.</t>
  </si>
  <si>
    <t>Published: October 2024</t>
  </si>
  <si>
    <r>
      <t xml:space="preserve">Instructions: This evaluation tool should be used with its supporting scoring rubric. The rubric will further define the intention and range of each particular criteria listed.  An interim evaluation should be executed on all projects using this form along with providing comments justifying the score given and feedback to the evaluated entity. This effort allows open communications amongst the project team and provides opportunities for improvements, if needed, before the execution of the final, and documented evaluation. Each criteria will be scored numerically and comments which justify the given score must be provided. </t>
    </r>
    <r>
      <rPr>
        <b/>
        <sz val="10"/>
        <color rgb="FFFF0000"/>
        <rFont val="Century Gothic"/>
        <family val="2"/>
      </rPr>
      <t>Comments are not required for scores of 7 or 8. All other scores require a comment.</t>
    </r>
    <r>
      <rPr>
        <sz val="10"/>
        <color theme="1"/>
        <rFont val="Century Gothic"/>
        <family val="2"/>
      </rPr>
      <t xml:space="preserve"> Each field is fillable and scoring is automatically tabulated and averaged below with the total average score. Please use only whole numbers, Decimals are not allowed. </t>
    </r>
    <r>
      <rPr>
        <b/>
        <sz val="10"/>
        <color rgb="FFFF0000"/>
        <rFont val="Century Gothic"/>
        <family val="2"/>
      </rPr>
      <t xml:space="preserve"> IT IS NOT NECESSARY TO SUBMIT THE INTERIM EVALUATION TO OSA. SUBMIT THE FINAL EVALUATION TO OSA AS AN EXCEL FILE IN THE .xlsx FORMAT.  OSA CANNOT ACCEPT EVALUATIONS IN PDF FORMAT.</t>
    </r>
  </si>
  <si>
    <t>FAIL</t>
  </si>
  <si>
    <t>SCORE</t>
  </si>
  <si>
    <t>COMMENTS</t>
  </si>
  <si>
    <t>EVALUATION CATEGORY</t>
  </si>
  <si>
    <t>COMPLIANCE CHECK SPA</t>
  </si>
  <si>
    <t>COMPLIANCE CHECK CONTR</t>
  </si>
  <si>
    <t>COMPLIANCE CHECK - SxD : Evaluation of SPA by Designer</t>
  </si>
  <si>
    <t>COMPLIANCE CHECK - SxC : Evaluation of SPA by Contractor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</si>
</sst>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5" x14ac:knownFonts="1">
    <font>
      <sz val="11"/>
      <color theme="1"/>
      <name val="Calibri"/>
      <family val="2"/>
      <scheme val="minor"/>
    </font>
    <font>
      <sz val="14"/>
      <color theme="1"/>
      <name val="Calibri"/>
      <family val="2"/>
      <scheme val="minor"/>
    </font>
    <font>
      <sz val="18"/>
      <color theme="1"/>
      <name val="Calibri"/>
      <family val="2"/>
      <scheme val="minor"/>
    </font>
    <font>
      <sz val="12"/>
      <color theme="1"/>
      <name val="Calibri"/>
      <family val="2"/>
      <scheme val="minor"/>
    </font>
    <font>
      <b/>
      <sz val="14"/>
      <color theme="1"/>
      <name val="Calibri"/>
      <family val="2"/>
      <scheme val="minor"/>
    </font>
    <font>
      <sz val="16"/>
      <color theme="1"/>
      <name val="Calibri"/>
      <family val="2"/>
      <scheme val="minor"/>
    </font>
    <font>
      <sz val="11"/>
      <name val="Calibri"/>
      <family val="2"/>
      <scheme val="minor"/>
    </font>
    <font>
      <b/>
      <sz val="16"/>
      <color theme="1"/>
      <name val="Calibri"/>
      <family val="2"/>
      <scheme val="minor"/>
    </font>
    <font>
      <b/>
      <sz val="16"/>
      <name val="Calibri"/>
      <family val="2"/>
      <scheme val="minor"/>
    </font>
    <font>
      <b/>
      <sz val="16"/>
      <color rgb="FF00B050"/>
      <name val="Calibri"/>
      <family val="2"/>
      <scheme val="minor"/>
    </font>
    <font>
      <b/>
      <sz val="14"/>
      <name val="Calibri"/>
      <family val="2"/>
      <scheme val="minor"/>
    </font>
    <font>
      <sz val="9"/>
      <color theme="1"/>
      <name val="Calibri"/>
      <family val="2"/>
      <scheme val="minor"/>
    </font>
    <font>
      <sz val="11"/>
      <color rgb="FF00B050"/>
      <name val="Calibri"/>
      <family val="2"/>
      <scheme val="minor"/>
    </font>
    <font>
      <b/>
      <sz val="14"/>
      <color rgb="FF00B050"/>
      <name val="Calibri"/>
      <family val="2"/>
      <scheme val="minor"/>
    </font>
    <font>
      <b/>
      <u/>
      <sz val="12"/>
      <color theme="1"/>
      <name val="Century Gothic"/>
      <family val="2"/>
    </font>
    <font>
      <b/>
      <u/>
      <sz val="10"/>
      <color theme="1"/>
      <name val="Century Gothic"/>
      <family val="2"/>
    </font>
    <font>
      <sz val="10"/>
      <color theme="1"/>
      <name val="Century Gothic"/>
      <family val="2"/>
    </font>
    <font>
      <b/>
      <sz val="10"/>
      <color theme="1"/>
      <name val="Century Gothic"/>
      <family val="2"/>
    </font>
    <font>
      <sz val="10"/>
      <name val="Century Gothic"/>
      <family val="2"/>
    </font>
    <font>
      <sz val="10"/>
      <color rgb="FFFF0000"/>
      <name val="Century Gothic"/>
      <family val="2"/>
    </font>
    <font>
      <b/>
      <sz val="10"/>
      <color rgb="FFFF0000"/>
      <name val="Century Gothic"/>
      <family val="2"/>
    </font>
    <font>
      <i/>
      <sz val="10"/>
      <color theme="1"/>
      <name val="Century Gothic"/>
      <family val="2"/>
    </font>
    <font>
      <i/>
      <sz val="10"/>
      <color rgb="FFFF0000"/>
      <name val="Century Gothic"/>
      <family val="2"/>
    </font>
    <font>
      <b/>
      <sz val="10"/>
      <name val="Century Gothic"/>
      <family val="2"/>
    </font>
    <font>
      <b/>
      <sz val="10"/>
      <color theme="0"/>
      <name val="Century Gothic"/>
      <family val="2"/>
    </font>
  </fonts>
  <fills count="3">
    <fill>
      <patternFill patternType="none"/>
    </fill>
    <fill>
      <patternFill patternType="gray125"/>
    </fill>
    <fill>
      <patternFill patternType="solid">
        <fgColor theme="1" tint="0.34998626667073579"/>
        <bgColor indexed="64"/>
      </patternFill>
    </fill>
  </fills>
  <borders count="13">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rgb="FF000000"/>
      </top>
      <bottom style="thin">
        <color indexed="64"/>
      </bottom>
      <diagonal/>
    </border>
  </borders>
  <cellStyleXfs count="1">
    <xf numFmtId="0" fontId="0" fillId="0" borderId="0"/>
  </cellStyleXfs>
  <cellXfs count="92">
    <xf numFmtId="0" fontId="0" fillId="0" borderId="0" xfId="0"/>
    <xf numFmtId="0" fontId="0" fillId="0" borderId="0" xfId="0" applyBorder="1"/>
    <xf numFmtId="0" fontId="5" fillId="0" borderId="0" xfId="0" applyFont="1" applyAlignment="1">
      <alignment vertical="top"/>
    </xf>
    <xf numFmtId="0" fontId="4" fillId="0" borderId="0" xfId="0" applyFont="1" applyAlignment="1">
      <alignment vertical="top"/>
    </xf>
    <xf numFmtId="0" fontId="1" fillId="0" borderId="0" xfId="0" applyFont="1" applyAlignment="1">
      <alignment vertical="top"/>
    </xf>
    <xf numFmtId="0" fontId="1" fillId="0" borderId="2" xfId="0" applyFont="1" applyBorder="1" applyAlignment="1">
      <alignment vertical="top"/>
    </xf>
    <xf numFmtId="0" fontId="1" fillId="0" borderId="3" xfId="0" applyFont="1" applyBorder="1" applyAlignment="1">
      <alignment vertical="top"/>
    </xf>
    <xf numFmtId="0" fontId="1" fillId="0" borderId="4" xfId="0" applyFont="1" applyBorder="1" applyAlignment="1">
      <alignment vertical="top"/>
    </xf>
    <xf numFmtId="0" fontId="1" fillId="0" borderId="0" xfId="0" applyFont="1" applyAlignment="1">
      <alignment vertical="top" wrapText="1"/>
    </xf>
    <xf numFmtId="0" fontId="0" fillId="0" borderId="5" xfId="0" applyFont="1" applyBorder="1" applyAlignment="1">
      <alignment horizontal="justify" vertical="top" wrapText="1"/>
    </xf>
    <xf numFmtId="0" fontId="0" fillId="0" borderId="6" xfId="0" applyFont="1" applyBorder="1" applyAlignment="1">
      <alignment horizontal="justify" vertical="top" wrapText="1"/>
    </xf>
    <xf numFmtId="0" fontId="11" fillId="0" borderId="7" xfId="0" applyFont="1" applyBorder="1" applyAlignment="1">
      <alignment vertical="top"/>
    </xf>
    <xf numFmtId="0" fontId="11" fillId="0" borderId="0" xfId="0" applyFont="1" applyAlignment="1">
      <alignment vertical="top"/>
    </xf>
    <xf numFmtId="0" fontId="0" fillId="0" borderId="8" xfId="0" applyFont="1" applyBorder="1" applyAlignment="1">
      <alignment horizontal="justify" vertical="top" wrapText="1"/>
    </xf>
    <xf numFmtId="0" fontId="0" fillId="0" borderId="0" xfId="0" applyFont="1" applyBorder="1" applyAlignment="1">
      <alignment horizontal="justify" vertical="top" wrapText="1"/>
    </xf>
    <xf numFmtId="0" fontId="6" fillId="0" borderId="8" xfId="0" applyFont="1" applyBorder="1" applyAlignment="1">
      <alignment horizontal="justify" vertical="top" wrapText="1"/>
    </xf>
    <xf numFmtId="0" fontId="6" fillId="0" borderId="7" xfId="0" applyFont="1" applyBorder="1" applyAlignment="1">
      <alignment horizontal="justify" vertical="top" wrapText="1"/>
    </xf>
    <xf numFmtId="0" fontId="0" fillId="0" borderId="7" xfId="0" applyFont="1" applyBorder="1" applyAlignment="1">
      <alignment horizontal="justify" vertical="top" wrapText="1"/>
    </xf>
    <xf numFmtId="0" fontId="0" fillId="0" borderId="9" xfId="0" applyFont="1" applyBorder="1" applyAlignment="1">
      <alignment horizontal="justify" vertical="top" wrapText="1"/>
    </xf>
    <xf numFmtId="0" fontId="0" fillId="0" borderId="10" xfId="0" applyFont="1" applyBorder="1" applyAlignment="1">
      <alignment horizontal="justify" vertical="top" wrapText="1"/>
    </xf>
    <xf numFmtId="0" fontId="0" fillId="0" borderId="11" xfId="0" applyFont="1" applyBorder="1" applyAlignment="1">
      <alignment horizontal="justify" vertical="top" wrapText="1"/>
    </xf>
    <xf numFmtId="0" fontId="11" fillId="0" borderId="11" xfId="0" applyFont="1" applyBorder="1" applyAlignment="1">
      <alignment vertical="top"/>
    </xf>
    <xf numFmtId="0" fontId="11" fillId="0" borderId="0" xfId="0" applyFont="1" applyBorder="1" applyAlignment="1">
      <alignment horizontal="left" vertical="top" wrapText="1"/>
    </xf>
    <xf numFmtId="0" fontId="4" fillId="0" borderId="0" xfId="0" applyFont="1" applyAlignment="1">
      <alignment horizontal="left" vertical="top"/>
    </xf>
    <xf numFmtId="0" fontId="1" fillId="0" borderId="0" xfId="0" applyFont="1" applyBorder="1" applyAlignment="1">
      <alignment vertical="top"/>
    </xf>
    <xf numFmtId="0" fontId="11" fillId="0" borderId="0" xfId="0" applyFont="1" applyBorder="1" applyAlignment="1">
      <alignment vertical="top"/>
    </xf>
    <xf numFmtId="0" fontId="0" fillId="0" borderId="2" xfId="0" applyFont="1" applyBorder="1" applyAlignment="1">
      <alignment horizontal="justify" vertical="top" wrapText="1"/>
    </xf>
    <xf numFmtId="0" fontId="0" fillId="0" borderId="3" xfId="0" applyFont="1" applyBorder="1" applyAlignment="1">
      <alignment horizontal="justify" vertical="top" wrapText="1"/>
    </xf>
    <xf numFmtId="0" fontId="10" fillId="0" borderId="0" xfId="0" applyFont="1" applyFill="1" applyBorder="1" applyAlignment="1">
      <alignment vertical="top" wrapText="1"/>
    </xf>
    <xf numFmtId="0" fontId="6" fillId="0" borderId="2" xfId="0" applyFont="1" applyBorder="1" applyAlignment="1">
      <alignment horizontal="justify" vertical="top" wrapText="1"/>
    </xf>
    <xf numFmtId="0" fontId="6" fillId="0" borderId="4" xfId="0" applyFont="1" applyBorder="1" applyAlignment="1">
      <alignment horizontal="justify" vertical="top" wrapText="1"/>
    </xf>
    <xf numFmtId="0" fontId="11" fillId="0" borderId="0" xfId="0" applyFont="1" applyBorder="1" applyAlignment="1">
      <alignment vertical="top" wrapText="1"/>
    </xf>
    <xf numFmtId="0" fontId="14" fillId="0" borderId="0" xfId="0" applyFont="1" applyBorder="1" applyAlignment="1">
      <alignment horizontal="left" vertical="center" wrapText="1"/>
    </xf>
    <xf numFmtId="0" fontId="2" fillId="0" borderId="0" xfId="0" applyFont="1" applyBorder="1" applyAlignment="1"/>
    <xf numFmtId="0" fontId="16" fillId="0" borderId="0" xfId="0" applyFont="1" applyBorder="1" applyAlignment="1">
      <alignment horizontal="left" vertical="center" wrapText="1"/>
    </xf>
    <xf numFmtId="0" fontId="2" fillId="0" borderId="0" xfId="0" applyFont="1" applyBorder="1" applyAlignment="1">
      <alignment horizontal="left"/>
    </xf>
    <xf numFmtId="0" fontId="3" fillId="0" borderId="0" xfId="0" applyFont="1" applyBorder="1" applyAlignment="1">
      <alignment horizontal="justify" wrapText="1"/>
    </xf>
    <xf numFmtId="0" fontId="3" fillId="0" borderId="0" xfId="0" applyFont="1" applyBorder="1"/>
    <xf numFmtId="0" fontId="16" fillId="0" borderId="0" xfId="0" applyFont="1" applyBorder="1"/>
    <xf numFmtId="0" fontId="16" fillId="0" borderId="0" xfId="0" applyFont="1" applyBorder="1" applyAlignment="1">
      <alignment horizontal="justify" wrapText="1"/>
    </xf>
    <xf numFmtId="0" fontId="16" fillId="0" borderId="0" xfId="0" applyFont="1" applyBorder="1" applyAlignment="1">
      <alignment wrapText="1"/>
    </xf>
    <xf numFmtId="0" fontId="16" fillId="0" borderId="0" xfId="0" applyFont="1" applyBorder="1" applyAlignment="1"/>
    <xf numFmtId="0" fontId="15" fillId="0" borderId="0" xfId="0" applyFont="1" applyBorder="1"/>
    <xf numFmtId="0" fontId="17" fillId="0" borderId="0" xfId="0" applyFont="1" applyBorder="1" applyAlignment="1">
      <alignment horizontal="left"/>
    </xf>
    <xf numFmtId="0" fontId="16" fillId="0" borderId="0" xfId="0" applyFont="1" applyBorder="1" applyAlignment="1">
      <alignment horizontal="left"/>
    </xf>
    <xf numFmtId="0" fontId="21" fillId="0" borderId="0" xfId="0" applyFont="1" applyBorder="1"/>
    <xf numFmtId="0" fontId="16" fillId="0" borderId="0" xfId="0" applyFont="1" applyBorder="1" applyAlignment="1">
      <alignment horizontal="center" vertical="center" wrapText="1"/>
    </xf>
    <xf numFmtId="0" fontId="17" fillId="0" borderId="0" xfId="0" applyFont="1" applyBorder="1" applyAlignment="1">
      <alignment horizontal="center"/>
    </xf>
    <xf numFmtId="0" fontId="17" fillId="0" borderId="0" xfId="0" applyFont="1" applyBorder="1" applyAlignment="1">
      <alignment horizontal="center" vertical="top"/>
    </xf>
    <xf numFmtId="0" fontId="16" fillId="0" borderId="0" xfId="0" applyFont="1" applyBorder="1" applyAlignment="1">
      <alignment horizontal="center" vertical="center"/>
    </xf>
    <xf numFmtId="0" fontId="17" fillId="0" borderId="0" xfId="0" applyFont="1" applyBorder="1" applyAlignment="1">
      <alignment horizontal="right" wrapText="1"/>
    </xf>
    <xf numFmtId="2" fontId="16" fillId="0" borderId="0" xfId="0" applyNumberFormat="1" applyFont="1" applyBorder="1" applyAlignment="1">
      <alignment horizontal="center" vertical="center" wrapText="1"/>
    </xf>
    <xf numFmtId="0" fontId="17" fillId="0" borderId="0" xfId="0" applyFont="1" applyBorder="1" applyAlignment="1"/>
    <xf numFmtId="0" fontId="17" fillId="0" borderId="0" xfId="0" applyFont="1" applyBorder="1" applyAlignment="1">
      <alignment horizontal="right"/>
    </xf>
    <xf numFmtId="2" fontId="16" fillId="0" borderId="0" xfId="0" applyNumberFormat="1" applyFont="1" applyBorder="1" applyAlignment="1">
      <alignment horizontal="center" vertical="center"/>
    </xf>
    <xf numFmtId="0" fontId="23" fillId="0" borderId="0" xfId="0" applyFont="1" applyBorder="1"/>
    <xf numFmtId="0" fontId="18" fillId="0" borderId="0" xfId="0" applyFont="1" applyBorder="1" applyAlignment="1">
      <alignment horizontal="justify" wrapText="1"/>
    </xf>
    <xf numFmtId="2" fontId="16" fillId="0" borderId="0" xfId="0" applyNumberFormat="1" applyFont="1" applyBorder="1" applyAlignment="1">
      <alignment horizontal="center"/>
    </xf>
    <xf numFmtId="10" fontId="16" fillId="0" borderId="0" xfId="0" applyNumberFormat="1" applyFont="1" applyBorder="1" applyAlignment="1">
      <alignment horizontal="center"/>
    </xf>
    <xf numFmtId="0" fontId="16" fillId="0" borderId="1" xfId="0" applyFont="1" applyBorder="1" applyProtection="1">
      <protection locked="0"/>
    </xf>
    <xf numFmtId="14" fontId="16" fillId="0" borderId="0" xfId="0" applyNumberFormat="1" applyFont="1" applyBorder="1" applyAlignment="1" applyProtection="1">
      <alignment horizontal="left" wrapText="1"/>
      <protection locked="0"/>
    </xf>
    <xf numFmtId="0" fontId="16" fillId="0" borderId="1" xfId="0" applyFont="1" applyBorder="1" applyAlignment="1" applyProtection="1">
      <alignment horizontal="left" wrapText="1"/>
      <protection locked="0"/>
    </xf>
    <xf numFmtId="0" fontId="16" fillId="0" borderId="1" xfId="0" applyFont="1" applyBorder="1" applyAlignment="1" applyProtection="1">
      <alignment horizontal="left"/>
      <protection locked="0"/>
    </xf>
    <xf numFmtId="0" fontId="16" fillId="0" borderId="1" xfId="0" applyFont="1" applyBorder="1" applyAlignment="1" applyProtection="1">
      <alignment horizontal="left" wrapText="1"/>
    </xf>
    <xf numFmtId="14" fontId="16" fillId="0" borderId="1" xfId="0" applyNumberFormat="1" applyFont="1" applyBorder="1" applyAlignment="1" applyProtection="1">
      <alignment horizontal="left" wrapText="1"/>
      <protection locked="0"/>
    </xf>
    <xf numFmtId="0" fontId="16" fillId="0" borderId="1" xfId="0" applyFont="1" applyBorder="1" applyAlignment="1" applyProtection="1">
      <alignment wrapText="1"/>
      <protection locked="0"/>
    </xf>
    <xf numFmtId="0" fontId="16" fillId="0" borderId="1" xfId="0" applyFont="1" applyBorder="1" applyAlignment="1" applyProtection="1">
      <alignment horizontal="center" vertical="center" wrapText="1"/>
      <protection locked="0"/>
    </xf>
    <xf numFmtId="0" fontId="17" fillId="0" borderId="0" xfId="0" applyFont="1" applyAlignment="1">
      <alignment horizontal="center" vertical="top"/>
    </xf>
    <xf numFmtId="0" fontId="16" fillId="0" borderId="2" xfId="0" applyFont="1" applyBorder="1" applyAlignment="1" applyProtection="1">
      <alignment wrapText="1"/>
      <protection locked="0"/>
    </xf>
    <xf numFmtId="0" fontId="16" fillId="0" borderId="0" xfId="0" applyFont="1" applyAlignment="1">
      <alignment wrapText="1"/>
    </xf>
    <xf numFmtId="0" fontId="24" fillId="2" borderId="12" xfId="0" applyFont="1" applyFill="1" applyBorder="1" applyAlignment="1">
      <alignment horizontal="center" vertical="top" wrapText="1"/>
    </xf>
    <xf numFmtId="0" fontId="16" fillId="0" borderId="0" xfId="0" applyFont="1"/>
    <xf numFmtId="0" fontId="16" fillId="0" borderId="0" xfId="0" applyFont="1" applyAlignment="1">
      <alignment horizontal="center"/>
    </xf>
    <xf numFmtId="14" fontId="16" fillId="0" borderId="1" xfId="0" applyNumberFormat="1" applyFont="1" applyBorder="1" applyAlignment="1" applyProtection="1">
      <alignment horizontal="left" wrapText="1"/>
    </xf>
    <xf numFmtId="0" fontId="16" fillId="0" borderId="0" xfId="0" applyFont="1" applyBorder="1" applyAlignment="1">
      <alignment horizontal="left" vertical="center" wrapText="1"/>
    </xf>
    <xf numFmtId="0" fontId="17" fillId="0" borderId="0" xfId="0" applyFont="1" applyBorder="1" applyAlignment="1">
      <alignment horizontal="left" vertical="center"/>
    </xf>
    <xf numFmtId="0" fontId="20" fillId="0" borderId="0" xfId="0" applyFont="1" applyBorder="1" applyAlignment="1" applyProtection="1">
      <alignment horizontal="left" vertical="center"/>
    </xf>
    <xf numFmtId="0" fontId="17" fillId="0" borderId="0" xfId="0" applyFont="1" applyAlignment="1">
      <alignment horizontal="center" vertical="center" wrapText="1"/>
    </xf>
    <xf numFmtId="0" fontId="17" fillId="0" borderId="0" xfId="0" applyFont="1" applyAlignment="1">
      <alignment horizontal="center" vertical="center"/>
    </xf>
    <xf numFmtId="0" fontId="20" fillId="0" borderId="1" xfId="0" applyFont="1" applyBorder="1" applyAlignment="1" applyProtection="1">
      <alignment horizontal="left" vertical="center" wrapText="1"/>
    </xf>
    <xf numFmtId="0" fontId="16" fillId="0" borderId="0" xfId="0" applyFont="1" applyBorder="1" applyAlignment="1">
      <alignment horizontal="center"/>
    </xf>
    <xf numFmtId="0" fontId="16" fillId="0" borderId="0" xfId="0" applyFont="1" applyBorder="1" applyAlignment="1">
      <alignment horizontal="center" wrapText="1"/>
    </xf>
    <xf numFmtId="2" fontId="17" fillId="0" borderId="0" xfId="0" applyNumberFormat="1" applyFont="1" applyBorder="1" applyAlignment="1">
      <alignment horizontal="center" wrapText="1"/>
    </xf>
    <xf numFmtId="0" fontId="17" fillId="0" borderId="0" xfId="0" applyFont="1" applyBorder="1" applyAlignment="1">
      <alignment horizontal="center" wrapText="1"/>
    </xf>
    <xf numFmtId="0" fontId="16" fillId="0" borderId="0" xfId="0" applyFont="1" applyBorder="1" applyAlignment="1">
      <alignment horizontal="left" vertical="center" wrapText="1"/>
    </xf>
    <xf numFmtId="0" fontId="19" fillId="0" borderId="10" xfId="0" applyFont="1" applyBorder="1" applyAlignment="1">
      <alignment horizontal="center"/>
    </xf>
    <xf numFmtId="0" fontId="16" fillId="0" borderId="10" xfId="0" applyFont="1" applyBorder="1" applyAlignment="1">
      <alignment horizontal="center"/>
    </xf>
    <xf numFmtId="0" fontId="17" fillId="0" borderId="0" xfId="0" applyFont="1" applyBorder="1" applyAlignment="1">
      <alignment horizontal="left"/>
    </xf>
    <xf numFmtId="0" fontId="16" fillId="0" borderId="0" xfId="0" applyFont="1" applyBorder="1" applyAlignment="1">
      <alignment horizontal="left"/>
    </xf>
    <xf numFmtId="0" fontId="19" fillId="0" borderId="10" xfId="0" applyFont="1" applyBorder="1" applyAlignment="1">
      <alignment horizontal="center" wrapText="1"/>
    </xf>
    <xf numFmtId="0" fontId="16" fillId="0" borderId="10" xfId="0" applyFont="1" applyBorder="1" applyAlignment="1">
      <alignment horizontal="center" wrapText="1"/>
    </xf>
    <xf numFmtId="0" fontId="7" fillId="0" borderId="0" xfId="0" applyFont="1" applyAlignment="1">
      <alignment horizontal="center" vertical="top"/>
    </xf>
  </cellXfs>
  <cellStyles count="1">
    <cellStyle name="Normal" xfId="0" builtinId="0"/>
  </cellStyles>
  <dxfs count="1">
    <dxf>
      <fill>
        <patternFill>
          <fgColor rgb="FFFF0000"/>
          <bgColor rgb="FFFF0000"/>
        </patternFill>
      </fill>
    </dxf>
  </dxfs>
  <tableStyles count="0" defaultTableStyle="TableStyleMedium2" defaultPivotStyle="PivotStyleLight16"/>
  <colors>
    <mruColors>
      <color rgb="FFFA969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G92"/>
  <sheetViews>
    <sheetView showGridLines="0" showRowColHeaders="0" tabSelected="1" showRuler="0" zoomScale="90" zoomScaleNormal="90" zoomScaleSheetLayoutView="100" workbookViewId="0">
      <selection activeCell="C12" sqref="C12"/>
    </sheetView>
  </sheetViews>
  <sheetFormatPr defaultRowHeight="15.75" x14ac:dyDescent="0.25"/>
  <cols>
    <col min="1" max="1" width="55.7109375" style="1" customWidth="1"/>
    <col min="2" max="2" width="3.5703125" style="1" customWidth="1"/>
    <col min="3" max="3" width="63.85546875" style="37" customWidth="1"/>
    <col min="4" max="4" width="26" style="1" customWidth="1"/>
    <col min="5" max="5" width="15.42578125" style="38" hidden="1" customWidth="1"/>
    <col min="6" max="6" width="23" style="80" hidden="1" customWidth="1"/>
    <col min="7" max="7" width="25.140625" style="80" hidden="1" customWidth="1"/>
    <col min="8" max="16384" width="9.140625" style="1"/>
  </cols>
  <sheetData>
    <row r="1" spans="1:4" ht="23.25" customHeight="1" x14ac:dyDescent="0.35">
      <c r="A1" s="32" t="s">
        <v>18</v>
      </c>
      <c r="B1" s="32"/>
      <c r="C1" s="32"/>
      <c r="D1" s="33"/>
    </row>
    <row r="2" spans="1:4" ht="23.25" x14ac:dyDescent="0.35">
      <c r="A2" s="34" t="s">
        <v>443</v>
      </c>
      <c r="B2" s="32"/>
      <c r="C2" s="32"/>
      <c r="D2" s="35"/>
    </row>
    <row r="3" spans="1:4" ht="107.25" customHeight="1" x14ac:dyDescent="0.25">
      <c r="A3" s="84" t="s">
        <v>444</v>
      </c>
      <c r="B3" s="84"/>
      <c r="C3" s="84"/>
      <c r="D3" s="84"/>
    </row>
    <row r="4" spans="1:4" ht="14.25" hidden="1" customHeight="1" x14ac:dyDescent="0.25">
      <c r="A4" s="74"/>
      <c r="B4" s="74"/>
      <c r="C4" s="74" t="s">
        <v>445</v>
      </c>
      <c r="D4" s="74"/>
    </row>
    <row r="5" spans="1:4" ht="20.25" customHeight="1" thickBot="1" x14ac:dyDescent="0.3">
      <c r="A5" s="34"/>
      <c r="B5" s="34"/>
      <c r="C5" s="34"/>
      <c r="D5" s="34"/>
    </row>
    <row r="6" spans="1:4" ht="18" hidden="1" customHeight="1" x14ac:dyDescent="0.25">
      <c r="A6" s="34">
        <v>7</v>
      </c>
      <c r="B6" s="34"/>
      <c r="C6" s="34"/>
      <c r="D6" s="34"/>
    </row>
    <row r="7" spans="1:4" ht="22.5" hidden="1" customHeight="1" thickBot="1" x14ac:dyDescent="0.3">
      <c r="A7" s="36">
        <v>8</v>
      </c>
      <c r="B7" s="36"/>
      <c r="C7" s="36"/>
      <c r="D7" s="36"/>
    </row>
    <row r="8" spans="1:4" ht="41.25" customHeight="1" thickBot="1" x14ac:dyDescent="0.3">
      <c r="A8" s="75" t="s">
        <v>452</v>
      </c>
      <c r="B8" s="36"/>
      <c r="C8" s="79" t="str">
        <f>IF(C12="SxD : Evaluation of SPA by Designer","This compiance check is NOT APPLICABLE to the SxD evalution. See below for the SxD compliance check.",IF(COUNTIF(G40:G192,C4)&gt;0,"This evaluation DOES NOT PASS the compliance check for the SxC evaluation.  Review all comments and scores. For the SxC evaluation, do not enter comments or scores for Section 1 - Design.","This evaluation PASSES the SxC compliance check."))</f>
        <v>This evaluation DOES NOT PASS the compliance check for the SxC evaluation.  Review all comments and scores. For the SxC evaluation, do not enter comments or scores for Section 1 - Design.</v>
      </c>
      <c r="D8" s="36"/>
    </row>
    <row r="9" spans="1:4" ht="18" customHeight="1" thickBot="1" x14ac:dyDescent="0.3">
      <c r="A9" s="75"/>
      <c r="B9" s="36"/>
      <c r="C9" s="76"/>
      <c r="D9" s="36"/>
    </row>
    <row r="10" spans="1:4" ht="41.25" customHeight="1" thickBot="1" x14ac:dyDescent="0.3">
      <c r="A10" s="75" t="s">
        <v>451</v>
      </c>
      <c r="B10" s="36"/>
      <c r="C10" s="79" t="str">
        <f>IF(C12="SxC : Evaluation of SPA by Contractor","This compiance check is NOT APPLICABLE to the SxC evalution. See above for the SxC compliance check.",IF(COUNTIF(F40:F92,C4)&gt;0,"This evaluation DOES NOT PASS the compliance check for the SxD evaluation.  Review all comments and scores.","This evaluation PASSES the compliance check for the SxD evaluation."))</f>
        <v>This compiance check is NOT APPLICABLE to the SxC evalution. See above for the SxC compliance check.</v>
      </c>
      <c r="D10" s="36"/>
    </row>
    <row r="11" spans="1:4" ht="21.75" customHeight="1" thickBot="1" x14ac:dyDescent="0.3">
      <c r="A11" s="36"/>
      <c r="B11" s="36"/>
      <c r="C11" s="36"/>
      <c r="D11" s="36"/>
    </row>
    <row r="12" spans="1:4" ht="19.5" customHeight="1" thickBot="1" x14ac:dyDescent="0.3">
      <c r="A12" s="38" t="s">
        <v>71</v>
      </c>
      <c r="B12" s="39"/>
      <c r="C12" s="59" t="s">
        <v>102</v>
      </c>
      <c r="D12" s="39"/>
    </row>
    <row r="13" spans="1:4" ht="21.75" customHeight="1" thickBot="1" x14ac:dyDescent="0.3">
      <c r="A13" s="39"/>
      <c r="B13" s="39"/>
      <c r="C13" s="39"/>
      <c r="D13" s="39"/>
    </row>
    <row r="14" spans="1:4" ht="19.5" customHeight="1" thickBot="1" x14ac:dyDescent="0.3">
      <c r="A14" s="38" t="s">
        <v>21</v>
      </c>
      <c r="B14" s="39"/>
      <c r="C14" s="61" t="s">
        <v>150</v>
      </c>
      <c r="D14" s="39"/>
    </row>
    <row r="15" spans="1:4" ht="19.5" customHeight="1" thickBot="1" x14ac:dyDescent="0.3">
      <c r="A15" s="40"/>
      <c r="B15" s="40"/>
      <c r="C15" s="40"/>
      <c r="D15" s="40"/>
    </row>
    <row r="16" spans="1:4" ht="19.5" customHeight="1" thickBot="1" x14ac:dyDescent="0.3">
      <c r="A16" s="38" t="str">
        <f>IF(C12="SxD : Evaluation of SPA by Designer","Evaluator Name (Designer Contact Name)","Evaluator Name (Contractor Contact Name)")</f>
        <v>Evaluator Name (Contractor Contact Name)</v>
      </c>
      <c r="B16" s="41"/>
      <c r="C16" s="62"/>
      <c r="D16" s="42"/>
    </row>
    <row r="17" spans="1:4" ht="19.5" customHeight="1" thickBot="1" x14ac:dyDescent="0.3">
      <c r="A17" s="43"/>
      <c r="B17" s="44"/>
      <c r="C17" s="44"/>
      <c r="D17" s="38"/>
    </row>
    <row r="18" spans="1:4" ht="19.5" customHeight="1" thickBot="1" x14ac:dyDescent="0.3">
      <c r="A18" s="38" t="s">
        <v>66</v>
      </c>
      <c r="B18" s="38"/>
      <c r="C18" s="63" t="str">
        <f>IF(C12="SxD : Evaluation of SPA by Designer","Designer","Contractor")</f>
        <v>Contractor</v>
      </c>
      <c r="D18" s="38"/>
    </row>
    <row r="19" spans="1:4" ht="19.5" customHeight="1" thickBot="1" x14ac:dyDescent="0.3">
      <c r="A19" s="45"/>
      <c r="B19" s="38"/>
      <c r="C19" s="41"/>
      <c r="D19" s="38"/>
    </row>
    <row r="20" spans="1:4" ht="19.5" customHeight="1" thickBot="1" x14ac:dyDescent="0.3">
      <c r="A20" s="40" t="s">
        <v>65</v>
      </c>
      <c r="B20" s="40"/>
      <c r="C20" s="62"/>
      <c r="D20" s="38"/>
    </row>
    <row r="21" spans="1:4" ht="19.5" customHeight="1" thickBot="1" x14ac:dyDescent="0.3">
      <c r="A21" s="40"/>
      <c r="B21" s="40"/>
      <c r="C21" s="40"/>
      <c r="D21" s="46"/>
    </row>
    <row r="22" spans="1:4" ht="19.5" customHeight="1" thickBot="1" x14ac:dyDescent="0.3">
      <c r="A22" s="40" t="s">
        <v>19</v>
      </c>
      <c r="B22" s="40"/>
      <c r="C22" s="61"/>
      <c r="D22" s="46"/>
    </row>
    <row r="23" spans="1:4" ht="19.5" customHeight="1" thickBot="1" x14ac:dyDescent="0.3">
      <c r="A23" s="40"/>
      <c r="B23" s="40"/>
      <c r="C23" s="40"/>
      <c r="D23" s="46"/>
    </row>
    <row r="24" spans="1:4" ht="19.5" customHeight="1" thickBot="1" x14ac:dyDescent="0.3">
      <c r="A24" s="40" t="s">
        <v>105</v>
      </c>
      <c r="B24" s="40"/>
      <c r="C24" s="61" t="s">
        <v>104</v>
      </c>
      <c r="D24" s="46"/>
    </row>
    <row r="25" spans="1:4" ht="19.5" customHeight="1" thickBot="1" x14ac:dyDescent="0.3">
      <c r="A25" s="40"/>
      <c r="B25" s="40"/>
      <c r="C25" s="40"/>
      <c r="D25" s="46"/>
    </row>
    <row r="26" spans="1:4" ht="19.5" customHeight="1" thickBot="1" x14ac:dyDescent="0.3">
      <c r="A26" s="40" t="s">
        <v>20</v>
      </c>
      <c r="B26" s="40"/>
      <c r="C26" s="64"/>
      <c r="D26" s="46"/>
    </row>
    <row r="27" spans="1:4" ht="19.5" customHeight="1" thickBot="1" x14ac:dyDescent="0.3">
      <c r="A27" s="40"/>
      <c r="B27" s="40"/>
      <c r="C27" s="60"/>
      <c r="D27" s="46"/>
    </row>
    <row r="28" spans="1:4" ht="19.5" customHeight="1" thickBot="1" x14ac:dyDescent="0.3">
      <c r="A28" s="40" t="s">
        <v>161</v>
      </c>
      <c r="B28" s="40"/>
      <c r="C28" s="64"/>
      <c r="D28" s="46"/>
    </row>
    <row r="29" spans="1:4" ht="19.5" customHeight="1" thickBot="1" x14ac:dyDescent="0.3">
      <c r="A29" s="40"/>
      <c r="B29" s="40"/>
      <c r="C29" s="60"/>
      <c r="D29" s="46"/>
    </row>
    <row r="30" spans="1:4" ht="19.5" customHeight="1" thickBot="1" x14ac:dyDescent="0.3">
      <c r="A30" s="69" t="s">
        <v>162</v>
      </c>
      <c r="B30" s="40"/>
      <c r="C30" s="73" t="s">
        <v>100</v>
      </c>
      <c r="D30" s="46"/>
    </row>
    <row r="31" spans="1:4" ht="19.5" customHeight="1" thickBot="1" x14ac:dyDescent="0.3">
      <c r="A31" s="40"/>
      <c r="B31" s="40"/>
      <c r="C31" s="60"/>
      <c r="D31" s="46"/>
    </row>
    <row r="32" spans="1:4" ht="19.5" customHeight="1" thickBot="1" x14ac:dyDescent="0.3">
      <c r="A32" s="40" t="s">
        <v>163</v>
      </c>
      <c r="B32" s="40"/>
      <c r="C32" s="64"/>
      <c r="D32" s="46"/>
    </row>
    <row r="33" spans="1:7" ht="15" x14ac:dyDescent="0.25">
      <c r="A33" s="40"/>
      <c r="B33" s="40"/>
      <c r="C33" s="40"/>
      <c r="D33" s="46"/>
    </row>
    <row r="34" spans="1:7" ht="15" x14ac:dyDescent="0.25">
      <c r="A34" s="47" t="s">
        <v>448</v>
      </c>
      <c r="B34" s="41"/>
      <c r="C34" s="48" t="s">
        <v>447</v>
      </c>
      <c r="D34" s="67" t="s">
        <v>446</v>
      </c>
    </row>
    <row r="35" spans="1:7" ht="15" customHeight="1" x14ac:dyDescent="0.25">
      <c r="A35" s="47"/>
      <c r="B35" s="41"/>
      <c r="C35" s="48"/>
      <c r="D35" s="67"/>
    </row>
    <row r="36" spans="1:7" ht="17.25" customHeight="1" x14ac:dyDescent="0.25">
      <c r="A36" s="47"/>
      <c r="B36" s="41"/>
      <c r="C36" s="48"/>
      <c r="D36" s="77" t="s">
        <v>155</v>
      </c>
    </row>
    <row r="37" spans="1:7" ht="18.75" customHeight="1" x14ac:dyDescent="0.25">
      <c r="A37" s="38"/>
      <c r="B37" s="38"/>
      <c r="C37" s="38"/>
      <c r="D37" s="78" t="s">
        <v>156</v>
      </c>
    </row>
    <row r="38" spans="1:7" ht="17.25" customHeight="1" x14ac:dyDescent="0.25">
      <c r="A38" s="87" t="s">
        <v>151</v>
      </c>
      <c r="B38" s="88"/>
      <c r="C38" s="88"/>
      <c r="D38" s="77" t="s">
        <v>157</v>
      </c>
      <c r="F38" s="80" t="s">
        <v>449</v>
      </c>
      <c r="G38" s="80" t="s">
        <v>450</v>
      </c>
    </row>
    <row r="39" spans="1:7" thickBot="1" x14ac:dyDescent="0.3">
      <c r="A39" s="38"/>
      <c r="B39" s="38"/>
      <c r="C39" s="89" t="s">
        <v>442</v>
      </c>
      <c r="D39" s="90"/>
    </row>
    <row r="40" spans="1:7" ht="19.5" customHeight="1" thickBot="1" x14ac:dyDescent="0.3">
      <c r="A40" s="39" t="s">
        <v>4</v>
      </c>
      <c r="B40" s="38"/>
      <c r="C40" s="65"/>
      <c r="D40" s="66"/>
      <c r="E40" s="38" t="b" cm="1">
        <f t="array" ref="E40">+SUMPRODUCT(--(D40=MidScore))&gt;0</f>
        <v>0</v>
      </c>
      <c r="F40" s="80" t="str" cm="1">
        <f t="array" ref="F40">IF(AND(D40&lt;&gt;MidScore,ISBLANK(C40)), "FAIL","PASS")</f>
        <v>FAIL</v>
      </c>
      <c r="G40" s="80" t="str" cm="1">
        <f t="array" ref="G40">IF(AND(D40&lt;&gt;MidScore,ISBLANK(C40)),"PASS","FAIL")</f>
        <v>PASS</v>
      </c>
    </row>
    <row r="41" spans="1:7" thickBot="1" x14ac:dyDescent="0.3">
      <c r="A41" s="39"/>
      <c r="B41" s="38"/>
      <c r="C41" s="49"/>
      <c r="D41" s="49"/>
    </row>
    <row r="42" spans="1:7" ht="64.5" customHeight="1" thickBot="1" x14ac:dyDescent="0.3">
      <c r="A42" s="39" t="s">
        <v>152</v>
      </c>
      <c r="B42" s="38"/>
      <c r="C42" s="65"/>
      <c r="D42" s="66"/>
      <c r="E42" s="38" t="b" cm="1">
        <f t="array" ref="E42">+SUMPRODUCT(--(D42=MidScore))&gt;0</f>
        <v>0</v>
      </c>
      <c r="F42" s="80" t="str" cm="1">
        <f t="array" ref="F42">IF(AND(D42&lt;&gt;MidScore,ISBLANK(C42)), "FAIL","PASS")</f>
        <v>FAIL</v>
      </c>
      <c r="G42" s="80" t="str" cm="1">
        <f t="array" ref="G42">IF(AND(D42&lt;&gt;MidScore,ISBLANK(C42)),"PASS","FAIL")</f>
        <v>PASS</v>
      </c>
    </row>
    <row r="43" spans="1:7" ht="15" customHeight="1" thickBot="1" x14ac:dyDescent="0.3">
      <c r="A43" s="39"/>
      <c r="B43" s="40"/>
      <c r="C43" s="49"/>
      <c r="D43" s="49"/>
    </row>
    <row r="44" spans="1:7" thickBot="1" x14ac:dyDescent="0.3">
      <c r="A44" s="39" t="s">
        <v>7</v>
      </c>
      <c r="B44" s="40"/>
      <c r="C44" s="65"/>
      <c r="D44" s="66"/>
      <c r="E44" s="38" t="b" cm="1">
        <f t="array" ref="E44">+SUMPRODUCT(--(D44=MidScore))&gt;0</f>
        <v>0</v>
      </c>
      <c r="F44" s="80" t="str" cm="1">
        <f t="array" ref="F44">IF(AND(D44&lt;&gt;MidScore,ISBLANK(C44)), "FAIL","PASS")</f>
        <v>FAIL</v>
      </c>
      <c r="G44" s="80" t="str" cm="1">
        <f t="array" ref="G44">IF(AND(D44&lt;&gt;MidScore,ISBLANK(C44)),"PASS","FAIL")</f>
        <v>PASS</v>
      </c>
    </row>
    <row r="45" spans="1:7" ht="15" customHeight="1" thickBot="1" x14ac:dyDescent="0.3">
      <c r="A45" s="39"/>
      <c r="B45" s="40"/>
      <c r="C45" s="49"/>
      <c r="D45" s="46"/>
    </row>
    <row r="46" spans="1:7" ht="27.75" thickBot="1" x14ac:dyDescent="0.3">
      <c r="A46" s="39" t="s">
        <v>8</v>
      </c>
      <c r="B46" s="40"/>
      <c r="C46" s="65"/>
      <c r="D46" s="66"/>
      <c r="E46" s="38" t="b" cm="1">
        <f t="array" ref="E46">+SUMPRODUCT(--(D46=MidScore))&gt;0</f>
        <v>0</v>
      </c>
      <c r="F46" s="80" t="str" cm="1">
        <f t="array" ref="F46">IF(AND(D46&lt;&gt;MidScore,ISBLANK(C46)), "FAIL","PASS")</f>
        <v>FAIL</v>
      </c>
      <c r="G46" s="80" t="str" cm="1">
        <f t="array" ref="G46">IF(AND(D46&lt;&gt;MidScore,ISBLANK(C46)),"PASS","FAIL")</f>
        <v>PASS</v>
      </c>
    </row>
    <row r="47" spans="1:7" ht="15" customHeight="1" thickBot="1" x14ac:dyDescent="0.3">
      <c r="A47" s="39"/>
      <c r="B47" s="40"/>
      <c r="C47" s="49"/>
      <c r="D47" s="46"/>
    </row>
    <row r="48" spans="1:7" ht="54.75" thickBot="1" x14ac:dyDescent="0.3">
      <c r="A48" s="39" t="s">
        <v>153</v>
      </c>
      <c r="B48" s="40"/>
      <c r="C48" s="65"/>
      <c r="D48" s="66"/>
      <c r="E48" s="38" t="b" cm="1">
        <f t="array" ref="E48">+SUMPRODUCT(--(D48=MidScore))&gt;0</f>
        <v>0</v>
      </c>
      <c r="F48" s="80" t="str" cm="1">
        <f t="array" ref="F48">IF(AND(D48&lt;&gt;MidScore,ISBLANK(C48)), "FAIL","PASS")</f>
        <v>FAIL</v>
      </c>
      <c r="G48" s="80" t="str" cm="1">
        <f t="array" ref="G48">IF(AND(D48&lt;&gt;MidScore,ISBLANK(C48)),"PASS","FAIL")</f>
        <v>PASS</v>
      </c>
    </row>
    <row r="49" spans="1:7" thickBot="1" x14ac:dyDescent="0.3">
      <c r="A49" s="39"/>
      <c r="B49" s="40"/>
      <c r="C49" s="49"/>
      <c r="D49" s="46"/>
    </row>
    <row r="50" spans="1:7" ht="27.75" thickBot="1" x14ac:dyDescent="0.3">
      <c r="A50" s="39" t="s">
        <v>9</v>
      </c>
      <c r="B50" s="40"/>
      <c r="C50" s="65"/>
      <c r="D50" s="66"/>
      <c r="E50" s="38" t="b" cm="1">
        <f t="array" ref="E50">+SUMPRODUCT(--(D50=MidScore))&gt;0</f>
        <v>0</v>
      </c>
      <c r="F50" s="80" t="str" cm="1">
        <f t="array" ref="F50">IF(AND(D50&lt;&gt;MidScore,ISBLANK(C50)), "FAIL","PASS")</f>
        <v>FAIL</v>
      </c>
      <c r="G50" s="80" t="str" cm="1">
        <f t="array" ref="G50">IF(AND(D50&lt;&gt;MidScore,ISBLANK(C50)),"PASS","FAIL")</f>
        <v>PASS</v>
      </c>
    </row>
    <row r="51" spans="1:7" thickBot="1" x14ac:dyDescent="0.3">
      <c r="A51" s="39"/>
      <c r="B51" s="40"/>
      <c r="C51" s="49"/>
      <c r="D51" s="46"/>
    </row>
    <row r="52" spans="1:7" ht="54.75" thickBot="1" x14ac:dyDescent="0.3">
      <c r="A52" s="39" t="s">
        <v>154</v>
      </c>
      <c r="B52" s="40"/>
      <c r="C52" s="65"/>
      <c r="D52" s="66"/>
      <c r="E52" s="38" t="b" cm="1">
        <f t="array" ref="E52">+SUMPRODUCT(--(D52=MidScore))&gt;0</f>
        <v>0</v>
      </c>
      <c r="F52" s="80" t="str" cm="1">
        <f t="array" ref="F52">IF(AND(D52&lt;&gt;MidScore,ISBLANK(C52)), "FAIL","PASS")</f>
        <v>FAIL</v>
      </c>
      <c r="G52" s="80" t="str" cm="1">
        <f t="array" ref="G52">IF(AND(D52&lt;&gt;MidScore,ISBLANK(C52)),"PASS","FAIL")</f>
        <v>PASS</v>
      </c>
    </row>
    <row r="53" spans="1:7" ht="15" x14ac:dyDescent="0.25">
      <c r="A53" s="40"/>
      <c r="B53" s="40"/>
      <c r="C53" s="40"/>
      <c r="D53" s="46"/>
    </row>
    <row r="54" spans="1:7" ht="15" hidden="1" x14ac:dyDescent="0.25">
      <c r="A54" s="40"/>
      <c r="B54" s="40"/>
      <c r="C54" s="40"/>
      <c r="D54" s="46">
        <f>COUNTBLANK(D40:D52)</f>
        <v>13</v>
      </c>
    </row>
    <row r="55" spans="1:7" ht="15" x14ac:dyDescent="0.25">
      <c r="A55" s="38"/>
      <c r="B55" s="40"/>
      <c r="C55" s="50" t="s">
        <v>1</v>
      </c>
      <c r="D55" s="46">
        <f>SUM(D40,D42,D44,D46,D48,D50,D52)</f>
        <v>0</v>
      </c>
    </row>
    <row r="56" spans="1:7" ht="15" customHeight="1" x14ac:dyDescent="0.25">
      <c r="A56" s="38"/>
      <c r="B56" s="40"/>
      <c r="C56" s="50" t="s">
        <v>2</v>
      </c>
      <c r="D56" s="51" t="e">
        <f>AVERAGE(D40,D42,D44,D46,D48,D50,D52)</f>
        <v>#DIV/0!</v>
      </c>
      <c r="E56" s="38" t="b">
        <f>IF(D54&gt;6,TRUE,FALSE)</f>
        <v>1</v>
      </c>
      <c r="F56" s="80" t="str">
        <f>IF(E56=TRUE,"FAIL","PASS")</f>
        <v>FAIL</v>
      </c>
      <c r="G56" s="80" t="str">
        <f>IF(F56=TRUE,"FAIL","PASS")</f>
        <v>PASS</v>
      </c>
    </row>
    <row r="57" spans="1:7" ht="15" customHeight="1" x14ac:dyDescent="0.25">
      <c r="A57" s="38"/>
      <c r="B57" s="40"/>
      <c r="C57" s="50" t="s">
        <v>10</v>
      </c>
      <c r="D57" s="51" t="e">
        <f>D56*1.3</f>
        <v>#DIV/0!</v>
      </c>
      <c r="E57" s="38" t="b">
        <f>ISERROR(D57)</f>
        <v>1</v>
      </c>
      <c r="F57" s="80" t="str">
        <f>IF(E57=TRUE,"FAIL","PASS")</f>
        <v>FAIL</v>
      </c>
      <c r="G57" s="80" t="str">
        <f>IF(F57=TRUE,"FAIL","PASS")</f>
        <v>PASS</v>
      </c>
    </row>
    <row r="58" spans="1:7" ht="15" x14ac:dyDescent="0.25">
      <c r="A58" s="52" t="s">
        <v>17</v>
      </c>
      <c r="B58" s="41"/>
      <c r="C58" s="41"/>
      <c r="D58" s="49"/>
    </row>
    <row r="59" spans="1:7" thickBot="1" x14ac:dyDescent="0.3">
      <c r="A59" s="38"/>
      <c r="B59" s="38"/>
      <c r="C59" s="85" t="s">
        <v>442</v>
      </c>
      <c r="D59" s="86"/>
    </row>
    <row r="60" spans="1:7" ht="41.25" thickBot="1" x14ac:dyDescent="0.3">
      <c r="A60" s="39" t="s">
        <v>14</v>
      </c>
      <c r="B60" s="40"/>
      <c r="C60" s="65"/>
      <c r="D60" s="66"/>
      <c r="E60" s="38" t="b" cm="1">
        <f t="array" ref="E60">+SUMPRODUCT(--(D60=MidScore))&gt;0</f>
        <v>0</v>
      </c>
      <c r="F60" s="80" t="str" cm="1">
        <f t="array" ref="F60">IF(AND(D60&lt;&gt;MidScore,ISBLANK(C60)), "FAIL","PASS")</f>
        <v>FAIL</v>
      </c>
      <c r="G60" s="80" t="str" cm="1">
        <f t="array" ref="G60">IF(AND(E60&lt;&gt;MidScore,ISBLANK(D60)), "FAIL","PASS")</f>
        <v>FAIL</v>
      </c>
    </row>
    <row r="61" spans="1:7" thickBot="1" x14ac:dyDescent="0.3">
      <c r="A61" s="39"/>
      <c r="B61" s="40"/>
      <c r="C61" s="49"/>
      <c r="D61" s="46"/>
    </row>
    <row r="62" spans="1:7" ht="27.75" thickBot="1" x14ac:dyDescent="0.3">
      <c r="A62" s="39" t="s">
        <v>0</v>
      </c>
      <c r="B62" s="40"/>
      <c r="C62" s="65"/>
      <c r="D62" s="66"/>
      <c r="E62" s="38" t="b" cm="1">
        <f t="array" ref="E62">+SUMPRODUCT(--(D62=MidScore))&gt;0</f>
        <v>0</v>
      </c>
      <c r="F62" s="80" t="str" cm="1">
        <f t="array" ref="F62">IF(AND(D62&lt;&gt;MidScore,ISBLANK(C62)), "FAIL","PASS")</f>
        <v>FAIL</v>
      </c>
      <c r="G62" s="80" t="str" cm="1">
        <f t="array" ref="G62">IF(AND(E62&lt;&gt;MidScore,ISBLANK(D62)), "FAIL","PASS")</f>
        <v>FAIL</v>
      </c>
    </row>
    <row r="63" spans="1:7" thickBot="1" x14ac:dyDescent="0.3">
      <c r="A63" s="39"/>
      <c r="B63" s="40"/>
      <c r="C63" s="49"/>
      <c r="D63" s="46"/>
    </row>
    <row r="64" spans="1:7" ht="41.25" thickBot="1" x14ac:dyDescent="0.3">
      <c r="A64" s="39" t="s">
        <v>15</v>
      </c>
      <c r="B64" s="40"/>
      <c r="C64" s="65"/>
      <c r="D64" s="66"/>
      <c r="E64" s="38" t="b" cm="1">
        <f t="array" ref="E64">+SUMPRODUCT(--(D64=MidScore))&gt;0</f>
        <v>0</v>
      </c>
      <c r="F64" s="80" t="str" cm="1">
        <f t="array" ref="F64">IF(AND(D64&lt;&gt;MidScore,ISBLANK(C64)), "FAIL","PASS")</f>
        <v>FAIL</v>
      </c>
      <c r="G64" s="80" t="str" cm="1">
        <f t="array" ref="G64">IF(AND(E64&lt;&gt;MidScore,ISBLANK(D64)), "FAIL","PASS")</f>
        <v>FAIL</v>
      </c>
    </row>
    <row r="65" spans="1:7" thickBot="1" x14ac:dyDescent="0.3">
      <c r="A65" s="39"/>
      <c r="B65" s="40"/>
      <c r="C65" s="49"/>
      <c r="D65" s="46"/>
    </row>
    <row r="66" spans="1:7" ht="41.25" thickBot="1" x14ac:dyDescent="0.3">
      <c r="A66" s="39" t="s">
        <v>16</v>
      </c>
      <c r="B66" s="40"/>
      <c r="C66" s="65"/>
      <c r="D66" s="66"/>
      <c r="E66" s="38" t="b" cm="1">
        <f t="array" ref="E66">+SUMPRODUCT(--(D66=MidScore))&gt;0</f>
        <v>0</v>
      </c>
      <c r="F66" s="80" t="str" cm="1">
        <f t="array" ref="F66">IF(AND(D66&lt;&gt;MidScore,ISBLANK(C66)), "FAIL","PASS")</f>
        <v>FAIL</v>
      </c>
      <c r="G66" s="80" t="str" cm="1">
        <f t="array" ref="G66">IF(AND(E66&lt;&gt;MidScore,ISBLANK(D66)), "FAIL","PASS")</f>
        <v>FAIL</v>
      </c>
    </row>
    <row r="67" spans="1:7" ht="15" x14ac:dyDescent="0.25">
      <c r="A67" s="40"/>
      <c r="B67" s="40"/>
      <c r="C67" s="40"/>
      <c r="D67" s="46"/>
    </row>
    <row r="68" spans="1:7" ht="15" hidden="1" x14ac:dyDescent="0.25">
      <c r="A68" s="40"/>
      <c r="B68" s="40"/>
      <c r="C68" s="40"/>
      <c r="D68" s="46">
        <f>COUNTBLANK(D60:D66)</f>
        <v>7</v>
      </c>
    </row>
    <row r="69" spans="1:7" ht="15" x14ac:dyDescent="0.25">
      <c r="A69" s="38"/>
      <c r="B69" s="40"/>
      <c r="C69" s="50" t="s">
        <v>1</v>
      </c>
      <c r="D69" s="46">
        <f>SUM(D60,D62,D64,D66)</f>
        <v>0</v>
      </c>
    </row>
    <row r="70" spans="1:7" ht="15" customHeight="1" x14ac:dyDescent="0.25">
      <c r="A70" s="40"/>
      <c r="B70" s="40"/>
      <c r="C70" s="50" t="s">
        <v>2</v>
      </c>
      <c r="D70" s="51" t="e">
        <f>AVERAGE(D60,D62,D64,D66)</f>
        <v>#DIV/0!</v>
      </c>
      <c r="E70" s="38" t="b">
        <f>IF(D68&gt;3,TRUE,FALSE)</f>
        <v>1</v>
      </c>
      <c r="F70" s="80" t="str">
        <f>IF(E70=TRUE,"FAIL","PASS")</f>
        <v>FAIL</v>
      </c>
      <c r="G70" s="80" t="str">
        <f>IF(F70=TRUE,"FAIL","PASS")</f>
        <v>PASS</v>
      </c>
    </row>
    <row r="71" spans="1:7" ht="15" customHeight="1" x14ac:dyDescent="0.25">
      <c r="A71" s="40"/>
      <c r="B71" s="40"/>
      <c r="C71" s="50" t="s">
        <v>10</v>
      </c>
      <c r="D71" s="51" t="e">
        <f>D70*1.3</f>
        <v>#DIV/0!</v>
      </c>
      <c r="E71" s="38" t="b">
        <f>ISERROR(D71)</f>
        <v>1</v>
      </c>
      <c r="F71" s="80" t="str">
        <f>IF(E71=TRUE,"FAIL","PASS")</f>
        <v>FAIL</v>
      </c>
      <c r="G71" s="80" t="str">
        <f>IF(F71=TRUE,"FAIL","PASS")</f>
        <v>PASS</v>
      </c>
    </row>
    <row r="72" spans="1:7" ht="15" x14ac:dyDescent="0.25">
      <c r="A72" s="87" t="s">
        <v>5</v>
      </c>
      <c r="B72" s="88"/>
      <c r="C72" s="88"/>
      <c r="D72" s="49"/>
    </row>
    <row r="73" spans="1:7" thickBot="1" x14ac:dyDescent="0.3">
      <c r="A73" s="38"/>
      <c r="B73" s="38"/>
      <c r="C73" s="85" t="s">
        <v>442</v>
      </c>
      <c r="D73" s="86"/>
    </row>
    <row r="74" spans="1:7" ht="68.25" thickBot="1" x14ac:dyDescent="0.3">
      <c r="A74" s="39" t="s">
        <v>12</v>
      </c>
      <c r="B74" s="40"/>
      <c r="C74" s="65"/>
      <c r="D74" s="66"/>
      <c r="E74" s="38" t="b" cm="1">
        <f t="array" ref="E74">+SUMPRODUCT(--(D74=MidScore))&gt;0</f>
        <v>0</v>
      </c>
      <c r="F74" s="80" t="str" cm="1">
        <f t="array" ref="F74">IF(AND(D74&lt;&gt;MidScore,ISBLANK(C74)), "FAIL","PASS")</f>
        <v>FAIL</v>
      </c>
      <c r="G74" s="80" t="str" cm="1">
        <f t="array" ref="G74">IF(AND(E74&lt;&gt;MidScore,ISBLANK(D74)), "FAIL","PASS")</f>
        <v>FAIL</v>
      </c>
    </row>
    <row r="75" spans="1:7" ht="15" x14ac:dyDescent="0.25">
      <c r="A75" s="40"/>
      <c r="B75" s="40"/>
      <c r="C75" s="40"/>
      <c r="D75" s="46"/>
    </row>
    <row r="76" spans="1:7" ht="15" x14ac:dyDescent="0.25">
      <c r="A76" s="40"/>
      <c r="B76" s="40"/>
      <c r="C76" s="40"/>
      <c r="D76" s="46">
        <f>COUNTBLANK(D74)</f>
        <v>1</v>
      </c>
    </row>
    <row r="77" spans="1:7" ht="15" x14ac:dyDescent="0.25">
      <c r="A77" s="40"/>
      <c r="B77" s="40"/>
      <c r="C77" s="50" t="s">
        <v>1</v>
      </c>
      <c r="D77" s="46">
        <f>SUM(D74)</f>
        <v>0</v>
      </c>
    </row>
    <row r="78" spans="1:7" ht="15" customHeight="1" x14ac:dyDescent="0.25">
      <c r="A78" s="40"/>
      <c r="B78" s="40"/>
      <c r="C78" s="50" t="s">
        <v>2</v>
      </c>
      <c r="D78" s="51" t="e">
        <f>AVERAGE(D74)</f>
        <v>#DIV/0!</v>
      </c>
      <c r="E78" s="38" t="b">
        <f>IF(D76&gt;0,TRUE,FALSE)</f>
        <v>1</v>
      </c>
      <c r="F78" s="80" t="str">
        <f>IF(E78=TRUE,"FAIL","PASS")</f>
        <v>FAIL</v>
      </c>
      <c r="G78" s="80" t="str">
        <f>IF(F78=TRUE,"FAIL","PASS")</f>
        <v>PASS</v>
      </c>
    </row>
    <row r="79" spans="1:7" ht="14.25" customHeight="1" x14ac:dyDescent="0.25">
      <c r="A79" s="52"/>
      <c r="B79" s="41"/>
      <c r="C79" s="53" t="s">
        <v>11</v>
      </c>
      <c r="D79" s="54" t="e">
        <f>D78*1.2</f>
        <v>#DIV/0!</v>
      </c>
      <c r="E79" s="38" t="b">
        <f>ISERROR(D79)</f>
        <v>1</v>
      </c>
      <c r="F79" s="80" t="str">
        <f>IF(E79=TRUE,"FAIL","PASS")</f>
        <v>FAIL</v>
      </c>
      <c r="G79" s="80" t="str">
        <f>IF(F79=TRUE,"FAIL","PASS")</f>
        <v>PASS</v>
      </c>
    </row>
    <row r="80" spans="1:7" ht="15" x14ac:dyDescent="0.25">
      <c r="A80" s="55" t="s">
        <v>6</v>
      </c>
      <c r="B80" s="38"/>
      <c r="C80" s="38"/>
      <c r="D80" s="49"/>
    </row>
    <row r="81" spans="1:7" thickBot="1" x14ac:dyDescent="0.3">
      <c r="A81" s="38"/>
      <c r="B81" s="38"/>
      <c r="C81" s="85" t="s">
        <v>442</v>
      </c>
      <c r="D81" s="86"/>
    </row>
    <row r="82" spans="1:7" ht="41.25" thickBot="1" x14ac:dyDescent="0.3">
      <c r="A82" s="56" t="s">
        <v>13</v>
      </c>
      <c r="B82" s="40"/>
      <c r="C82" s="68"/>
      <c r="D82" s="66"/>
      <c r="E82" s="38" t="b" cm="1">
        <f t="array" ref="E82">+SUMPRODUCT(--(D82=MidScore))&gt;0</f>
        <v>0</v>
      </c>
      <c r="F82" s="80" t="str" cm="1">
        <f t="array" ref="F82">IF(AND(D82&lt;&gt;MidScore,ISBLANK(C82)), "FAIL","PASS")</f>
        <v>FAIL</v>
      </c>
      <c r="G82" s="80" t="str" cm="1">
        <f t="array" ref="G82">IF(AND(E82&lt;&gt;MidScore,ISBLANK(D82)), "FAIL","PASS")</f>
        <v>FAIL</v>
      </c>
    </row>
    <row r="83" spans="1:7" ht="15" x14ac:dyDescent="0.25">
      <c r="A83" s="40"/>
      <c r="B83" s="40"/>
      <c r="C83" s="40"/>
      <c r="D83" s="46"/>
    </row>
    <row r="84" spans="1:7" ht="15" hidden="1" x14ac:dyDescent="0.25">
      <c r="A84" s="40"/>
      <c r="B84" s="40"/>
      <c r="C84" s="40"/>
      <c r="D84" s="46">
        <f>COUNTBLANK(D82)</f>
        <v>1</v>
      </c>
    </row>
    <row r="85" spans="1:7" ht="15" x14ac:dyDescent="0.25">
      <c r="A85" s="40"/>
      <c r="B85" s="40"/>
      <c r="C85" s="50" t="s">
        <v>1</v>
      </c>
      <c r="D85" s="46">
        <f>SUM(D82)</f>
        <v>0</v>
      </c>
    </row>
    <row r="86" spans="1:7" ht="15" customHeight="1" x14ac:dyDescent="0.25">
      <c r="A86" s="40"/>
      <c r="B86" s="40"/>
      <c r="C86" s="50" t="s">
        <v>2</v>
      </c>
      <c r="D86" s="51" t="e">
        <f>AVERAGE(D82)</f>
        <v>#DIV/0!</v>
      </c>
      <c r="E86" s="38" t="b">
        <f>IF(D84&gt;0,TRUE,FALSE)</f>
        <v>1</v>
      </c>
      <c r="F86" s="80" t="str">
        <f>IF(E86=TRUE,"FAIL","PASS")</f>
        <v>FAIL</v>
      </c>
      <c r="G86" s="80" t="str">
        <f>IF(F86=TRUE,"FAIL","PASS")</f>
        <v>PASS</v>
      </c>
    </row>
    <row r="87" spans="1:7" ht="15" customHeight="1" x14ac:dyDescent="0.25">
      <c r="A87" s="40"/>
      <c r="B87" s="40"/>
      <c r="C87" s="53" t="s">
        <v>11</v>
      </c>
      <c r="D87" s="51" t="e">
        <f>D86*1.2</f>
        <v>#DIV/0!</v>
      </c>
      <c r="E87" s="38" t="b">
        <f>ISERROR(D87)</f>
        <v>1</v>
      </c>
      <c r="F87" s="80" t="str">
        <f>IF(E87=TRUE,"FAIL","PASS")</f>
        <v>FAIL</v>
      </c>
      <c r="G87" s="80" t="str">
        <f>IF(F87=TRUE,"FAIL","PASS")</f>
        <v>PASS</v>
      </c>
    </row>
    <row r="88" spans="1:7" ht="15" x14ac:dyDescent="0.25">
      <c r="A88" s="40"/>
      <c r="B88" s="40"/>
      <c r="C88" s="40"/>
      <c r="D88" s="46"/>
      <c r="F88" s="47"/>
    </row>
    <row r="89" spans="1:7" ht="15" x14ac:dyDescent="0.25">
      <c r="A89" s="40"/>
      <c r="B89" s="40"/>
      <c r="C89" s="50" t="s">
        <v>3</v>
      </c>
      <c r="D89" s="46">
        <f>IF(C18="Contractor",SUM(D69,D77,D85),(SUM(D55,D69,D77,D85)))</f>
        <v>0</v>
      </c>
      <c r="F89" s="47"/>
      <c r="G89" s="81"/>
    </row>
    <row r="90" spans="1:7" ht="20.25" customHeight="1" x14ac:dyDescent="0.25">
      <c r="A90" s="38"/>
      <c r="B90" s="38"/>
      <c r="C90" s="50" t="s">
        <v>67</v>
      </c>
      <c r="D90" s="54" t="e">
        <f>IF(C18="Contractor",AVERAGE(D71,D79,D87),(AVERAGE(D57,D71,D79,D87)))</f>
        <v>#DIV/0!</v>
      </c>
      <c r="F90" s="82"/>
      <c r="G90" s="57"/>
    </row>
    <row r="91" spans="1:7" ht="27" customHeight="1" x14ac:dyDescent="0.25">
      <c r="A91" s="38"/>
      <c r="B91" s="38"/>
      <c r="C91" s="50" t="s">
        <v>68</v>
      </c>
      <c r="D91" s="57" t="str">
        <f>IF(C18="Contractor","12.33","12.50")</f>
        <v>12.33</v>
      </c>
      <c r="F91" s="83"/>
      <c r="G91" s="57"/>
    </row>
    <row r="92" spans="1:7" ht="15" x14ac:dyDescent="0.25">
      <c r="A92" s="38"/>
      <c r="B92" s="38"/>
      <c r="C92" s="50" t="s">
        <v>69</v>
      </c>
      <c r="D92" s="58" t="e">
        <f>ROUND(ABS(D90/D91),2)</f>
        <v>#DIV/0!</v>
      </c>
      <c r="F92" s="47"/>
      <c r="G92" s="58"/>
    </row>
  </sheetData>
  <sheetProtection algorithmName="SHA-512" hashValue="V/MsFV4SKIhG9wNc1XTStuxEz77f98xg+1NNM6VinUWy5AroP7TkJFuDc6/qXpXLIAye/ARKwV0vYEFPPRbMfQ==" saltValue="gZzvyF41mz4/pPtVWcCtew==" spinCount="100000" sheet="1" selectLockedCells="1"/>
  <mergeCells count="7">
    <mergeCell ref="A3:D3"/>
    <mergeCell ref="C73:D73"/>
    <mergeCell ref="C81:D81"/>
    <mergeCell ref="A38:C38"/>
    <mergeCell ref="A72:C72"/>
    <mergeCell ref="C39:D39"/>
    <mergeCell ref="C59:D59"/>
  </mergeCells>
  <conditionalFormatting sqref="C40 C42 C44 C46 C48 C50 C52 C60 C62 C64 C66 C74 C82">
    <cfRule type="expression" dxfId="0" priority="1">
      <formula>IF(AND(E40=FALSE,ISBLANK(C40)),TRUE,FALSE)</formula>
    </cfRule>
  </conditionalFormatting>
  <dataValidations count="3">
    <dataValidation type="list" allowBlank="1" showInputMessage="1" showErrorMessage="1" sqref="C14" xr:uid="{00000000-0002-0000-0000-000001000000}">
      <formula1>"Interim Evaluation, Final Evaluation"</formula1>
    </dataValidation>
    <dataValidation type="list" errorStyle="warning" allowBlank="1" showInputMessage="1" showErrorMessage="1" errorTitle="Evaluator Institution" error="You have entered an Evaluator Institution name that is not in the dropdown list." sqref="C20" xr:uid="{AAF1ABC7-49FE-4E42-8034-9483EFE826A3}">
      <formula1>INDIRECT(C18)</formula1>
    </dataValidation>
    <dataValidation type="whole" allowBlank="1" showInputMessage="1" showErrorMessage="1" error="Enter only whole numbers between 0 and 10." prompt="Enter only whole numbers between 0 and 10." sqref="D40 D42 D44 D46 D48 D50 D52 D60 D62 D64 D66 D74 D82" xr:uid="{E3A0E1DD-A61B-4BB3-9E1C-A94821978DB4}">
      <formula1>0</formula1>
      <formula2>10</formula2>
    </dataValidation>
  </dataValidations>
  <printOptions horizontalCentered="1"/>
  <pageMargins left="0.25" right="0.25" top="0.75" bottom="0.75" header="0.3" footer="0.3"/>
  <pageSetup scale="70" fitToHeight="17" orientation="portrait" r:id="rId1"/>
  <headerFooter>
    <oddHeader>&amp;C&amp;"Century Gothic,Bold"OSA Team Evaluation Form
SPA Evaluation
Version 10.2024</oddHeader>
    <oddFooter>&amp;C&amp;"Century Gothic,Regular"&amp;8Page &amp;P of &amp;N</oddFooter>
  </headerFooter>
  <rowBreaks count="1" manualBreakCount="1">
    <brk id="45" max="3" man="1"/>
  </rowBreaks>
  <extLst>
    <ext xmlns:x14="http://schemas.microsoft.com/office/spreadsheetml/2009/9/main" uri="{CCE6A557-97BC-4b89-ADB6-D9C93CAAB3DF}">
      <x14:dataValidations xmlns:xm="http://schemas.microsoft.com/office/excel/2006/main" count="2">
        <x14:dataValidation type="list" allowBlank="1" showInputMessage="1" showErrorMessage="1" xr:uid="{D1C6A0AC-BD54-4CF1-B4AD-D3B3D0353FE5}">
          <x14:formula1>
            <xm:f>Lists!$A$2:$A$3</xm:f>
          </x14:formula1>
          <xm:sqref>C12</xm:sqref>
        </x14:dataValidation>
        <x14:dataValidation type="list" allowBlank="1" showInputMessage="1" showErrorMessage="1" xr:uid="{9ED779B3-8306-4795-8B80-C62DA972F39F}">
          <x14:formula1>
            <xm:f>Lists!$D$2:$D$9</xm:f>
          </x14:formula1>
          <xm:sqref>C32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32"/>
  <sheetViews>
    <sheetView topLeftCell="A7" zoomScaleNormal="100" workbookViewId="0">
      <selection activeCell="A3" sqref="A3:E3"/>
    </sheetView>
  </sheetViews>
  <sheetFormatPr defaultRowHeight="12" x14ac:dyDescent="0.25"/>
  <cols>
    <col min="1" max="1" width="40.7109375" style="12" customWidth="1"/>
    <col min="2" max="2" width="1.7109375" style="12" customWidth="1"/>
    <col min="3" max="3" width="40.7109375" style="12" customWidth="1"/>
    <col min="4" max="4" width="1.7109375" style="12" customWidth="1"/>
    <col min="5" max="5" width="40.7109375" style="12" customWidth="1"/>
    <col min="6" max="6" width="1.7109375" style="12" customWidth="1"/>
    <col min="7" max="16384" width="9.140625" style="12"/>
  </cols>
  <sheetData>
    <row r="1" spans="1:8" s="2" customFormat="1" ht="21" x14ac:dyDescent="0.25">
      <c r="A1" s="91" t="s">
        <v>64</v>
      </c>
      <c r="B1" s="91"/>
      <c r="C1" s="91"/>
      <c r="D1" s="91"/>
      <c r="E1" s="91"/>
    </row>
    <row r="2" spans="1:8" s="4" customFormat="1" ht="19.5" thickBot="1" x14ac:dyDescent="0.3">
      <c r="A2" s="3" t="s">
        <v>22</v>
      </c>
      <c r="B2" s="3"/>
    </row>
    <row r="3" spans="1:8" s="4" customFormat="1" ht="19.5" thickBot="1" x14ac:dyDescent="0.3">
      <c r="A3" s="5" t="s">
        <v>158</v>
      </c>
      <c r="B3" s="6"/>
      <c r="C3" s="5" t="s">
        <v>159</v>
      </c>
      <c r="D3" s="6"/>
      <c r="E3" s="5" t="s">
        <v>160</v>
      </c>
      <c r="F3" s="7"/>
      <c r="G3" s="8"/>
    </row>
    <row r="4" spans="1:8" ht="60" x14ac:dyDescent="0.25">
      <c r="A4" s="9" t="s">
        <v>23</v>
      </c>
      <c r="B4" s="10"/>
      <c r="C4" s="9" t="s">
        <v>24</v>
      </c>
      <c r="D4" s="10"/>
      <c r="E4" s="9" t="s">
        <v>25</v>
      </c>
      <c r="F4" s="11"/>
    </row>
    <row r="5" spans="1:8" ht="120" x14ac:dyDescent="0.25">
      <c r="A5" s="13" t="s">
        <v>26</v>
      </c>
      <c r="B5" s="14"/>
      <c r="C5" s="13" t="s">
        <v>27</v>
      </c>
      <c r="D5" s="14"/>
      <c r="E5" s="15" t="s">
        <v>28</v>
      </c>
      <c r="F5" s="11"/>
    </row>
    <row r="6" spans="1:8" ht="60" x14ac:dyDescent="0.25">
      <c r="A6" s="13" t="s">
        <v>29</v>
      </c>
      <c r="B6" s="14"/>
      <c r="C6" s="13" t="s">
        <v>30</v>
      </c>
      <c r="D6" s="14"/>
      <c r="E6" s="13" t="s">
        <v>31</v>
      </c>
      <c r="F6" s="11"/>
    </row>
    <row r="7" spans="1:8" ht="90" x14ac:dyDescent="0.25">
      <c r="A7" s="13" t="s">
        <v>32</v>
      </c>
      <c r="B7" s="14"/>
      <c r="C7" s="13" t="s">
        <v>33</v>
      </c>
      <c r="D7" s="14"/>
      <c r="E7" s="13" t="s">
        <v>34</v>
      </c>
      <c r="F7" s="11"/>
    </row>
    <row r="8" spans="1:8" ht="135" x14ac:dyDescent="0.25">
      <c r="A8" s="15" t="s">
        <v>35</v>
      </c>
      <c r="B8" s="16"/>
      <c r="C8" s="15" t="s">
        <v>36</v>
      </c>
      <c r="D8" s="16"/>
      <c r="E8" s="15" t="s">
        <v>37</v>
      </c>
      <c r="F8" s="11"/>
    </row>
    <row r="9" spans="1:8" ht="105" x14ac:dyDescent="0.25">
      <c r="A9" s="13" t="s">
        <v>38</v>
      </c>
      <c r="B9" s="14"/>
      <c r="C9" s="13" t="s">
        <v>39</v>
      </c>
      <c r="D9" s="17"/>
      <c r="E9" s="13" t="s">
        <v>40</v>
      </c>
      <c r="F9" s="11"/>
    </row>
    <row r="10" spans="1:8" ht="105.75" thickBot="1" x14ac:dyDescent="0.3">
      <c r="A10" s="18" t="s">
        <v>41</v>
      </c>
      <c r="B10" s="19"/>
      <c r="C10" s="18" t="s">
        <v>42</v>
      </c>
      <c r="D10" s="20"/>
      <c r="E10" s="18" t="s">
        <v>43</v>
      </c>
      <c r="F10" s="21"/>
    </row>
    <row r="11" spans="1:8" x14ac:dyDescent="0.25">
      <c r="A11" s="22"/>
      <c r="B11" s="22"/>
      <c r="C11" s="22"/>
      <c r="D11" s="22"/>
      <c r="E11" s="22"/>
    </row>
    <row r="12" spans="1:8" s="4" customFormat="1" ht="19.5" thickBot="1" x14ac:dyDescent="0.3">
      <c r="A12" s="23" t="s">
        <v>44</v>
      </c>
      <c r="B12" s="23"/>
      <c r="H12" s="24"/>
    </row>
    <row r="13" spans="1:8" s="4" customFormat="1" ht="19.5" thickBot="1" x14ac:dyDescent="0.3">
      <c r="A13" s="5" t="s">
        <v>158</v>
      </c>
      <c r="B13" s="6"/>
      <c r="C13" s="5" t="s">
        <v>159</v>
      </c>
      <c r="D13" s="6"/>
      <c r="E13" s="5" t="s">
        <v>160</v>
      </c>
      <c r="F13" s="7"/>
    </row>
    <row r="14" spans="1:8" ht="120" x14ac:dyDescent="0.25">
      <c r="A14" s="9" t="s">
        <v>45</v>
      </c>
      <c r="B14" s="10"/>
      <c r="C14" s="9" t="s">
        <v>46</v>
      </c>
      <c r="D14" s="10"/>
      <c r="E14" s="9" t="s">
        <v>47</v>
      </c>
      <c r="F14" s="11"/>
    </row>
    <row r="15" spans="1:8" ht="75" x14ac:dyDescent="0.25">
      <c r="A15" s="13" t="s">
        <v>48</v>
      </c>
      <c r="B15" s="14"/>
      <c r="C15" s="13" t="s">
        <v>49</v>
      </c>
      <c r="D15" s="14"/>
      <c r="E15" s="13" t="s">
        <v>50</v>
      </c>
      <c r="F15" s="11"/>
    </row>
    <row r="16" spans="1:8" ht="105" x14ac:dyDescent="0.25">
      <c r="A16" s="13" t="s">
        <v>51</v>
      </c>
      <c r="B16" s="14"/>
      <c r="C16" s="13" t="s">
        <v>52</v>
      </c>
      <c r="D16" s="14"/>
      <c r="E16" s="13" t="s">
        <v>53</v>
      </c>
      <c r="F16" s="11"/>
      <c r="H16" s="25"/>
    </row>
    <row r="17" spans="1:6" ht="60.75" thickBot="1" x14ac:dyDescent="0.3">
      <c r="A17" s="18" t="s">
        <v>54</v>
      </c>
      <c r="B17" s="20"/>
      <c r="C17" s="18" t="s">
        <v>55</v>
      </c>
      <c r="D17" s="20"/>
      <c r="E17" s="18" t="s">
        <v>56</v>
      </c>
      <c r="F17" s="21"/>
    </row>
    <row r="18" spans="1:6" x14ac:dyDescent="0.25">
      <c r="A18" s="22"/>
      <c r="B18" s="22"/>
      <c r="C18" s="22"/>
      <c r="D18" s="22"/>
      <c r="E18" s="22"/>
    </row>
    <row r="19" spans="1:6" s="4" customFormat="1" ht="19.5" thickBot="1" x14ac:dyDescent="0.3">
      <c r="A19" s="23" t="s">
        <v>57</v>
      </c>
      <c r="B19" s="23"/>
    </row>
    <row r="20" spans="1:6" s="4" customFormat="1" ht="19.5" thickBot="1" x14ac:dyDescent="0.3">
      <c r="A20" s="5" t="s">
        <v>158</v>
      </c>
      <c r="B20" s="6"/>
      <c r="C20" s="5" t="s">
        <v>159</v>
      </c>
      <c r="D20" s="6"/>
      <c r="E20" s="5" t="s">
        <v>160</v>
      </c>
      <c r="F20" s="7"/>
    </row>
    <row r="21" spans="1:6" ht="135.75" thickBot="1" x14ac:dyDescent="0.3">
      <c r="A21" s="26" t="s">
        <v>58</v>
      </c>
      <c r="B21" s="27"/>
      <c r="C21" s="26" t="s">
        <v>59</v>
      </c>
      <c r="D21" s="27"/>
      <c r="E21" s="26" t="s">
        <v>60</v>
      </c>
      <c r="F21" s="21"/>
    </row>
    <row r="23" spans="1:6" s="4" customFormat="1" ht="19.5" thickBot="1" x14ac:dyDescent="0.3">
      <c r="A23" s="28" t="s">
        <v>6</v>
      </c>
      <c r="B23" s="28"/>
      <c r="C23" s="8"/>
      <c r="D23" s="8"/>
    </row>
    <row r="24" spans="1:6" s="4" customFormat="1" ht="19.5" thickBot="1" x14ac:dyDescent="0.3">
      <c r="A24" s="5" t="s">
        <v>158</v>
      </c>
      <c r="B24" s="6"/>
      <c r="C24" s="5" t="s">
        <v>159</v>
      </c>
      <c r="D24" s="6"/>
      <c r="E24" s="5" t="s">
        <v>160</v>
      </c>
      <c r="F24" s="7"/>
    </row>
    <row r="25" spans="1:6" ht="90.75" thickBot="1" x14ac:dyDescent="0.3">
      <c r="A25" s="29" t="s">
        <v>61</v>
      </c>
      <c r="B25" s="30"/>
      <c r="C25" s="29" t="s">
        <v>62</v>
      </c>
      <c r="D25" s="30"/>
      <c r="E25" s="29" t="s">
        <v>63</v>
      </c>
      <c r="F25" s="21"/>
    </row>
    <row r="26" spans="1:6" x14ac:dyDescent="0.25">
      <c r="A26" s="31"/>
      <c r="B26" s="31"/>
      <c r="C26" s="31"/>
      <c r="D26" s="31"/>
      <c r="E26" s="31"/>
    </row>
    <row r="27" spans="1:6" x14ac:dyDescent="0.25">
      <c r="A27" s="31"/>
      <c r="B27" s="31"/>
      <c r="C27" s="31"/>
      <c r="D27" s="31"/>
      <c r="E27" s="31"/>
    </row>
    <row r="28" spans="1:6" x14ac:dyDescent="0.25">
      <c r="A28" s="31"/>
      <c r="B28" s="31"/>
      <c r="C28" s="31"/>
      <c r="D28" s="31"/>
      <c r="E28" s="31"/>
    </row>
    <row r="29" spans="1:6" x14ac:dyDescent="0.25">
      <c r="A29" s="31"/>
      <c r="B29" s="31"/>
      <c r="C29" s="31"/>
      <c r="D29" s="31"/>
      <c r="E29" s="31"/>
    </row>
    <row r="30" spans="1:6" x14ac:dyDescent="0.25">
      <c r="A30" s="31"/>
      <c r="B30" s="31"/>
      <c r="C30" s="31"/>
      <c r="D30" s="31"/>
      <c r="E30" s="31"/>
    </row>
    <row r="31" spans="1:6" x14ac:dyDescent="0.25">
      <c r="A31" s="31"/>
      <c r="B31" s="31"/>
      <c r="C31" s="31"/>
      <c r="D31" s="31"/>
      <c r="E31" s="31"/>
    </row>
    <row r="32" spans="1:6" x14ac:dyDescent="0.25">
      <c r="A32" s="31"/>
      <c r="B32" s="31"/>
      <c r="C32" s="31"/>
      <c r="D32" s="31"/>
      <c r="E32" s="31"/>
    </row>
  </sheetData>
  <sheetProtection algorithmName="SHA-512" hashValue="ue/hxY1PkXDwT3u6NrGA+l+9AJByTOQItG5t9uDtTm+DlPc5XoHJ1tV8VDqiX9MHlXwvp9u+SHM+0khFBqzcQw==" saltValue="leBRhJ3DbQMQKxEyixXwcA==" spinCount="100000" sheet="1" selectLockedCells="1" selectUnlockedCells="1"/>
  <mergeCells count="1">
    <mergeCell ref="A1:E1"/>
  </mergeCells>
  <pageMargins left="0.7" right="0.7" top="0.75" bottom="0.75" header="0.3" footer="0.3"/>
  <pageSetup scale="71" fitToHeight="6" orientation="portrait" verticalDpi="1200" r:id="rId1"/>
  <rowBreaks count="1" manualBreakCount="1">
    <brk id="11"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77DD7D-8B20-409E-98D4-833827C68E62}">
  <dimension ref="A1:D299"/>
  <sheetViews>
    <sheetView topLeftCell="A2" workbookViewId="0">
      <selection activeCell="A14" sqref="A14"/>
    </sheetView>
  </sheetViews>
  <sheetFormatPr defaultRowHeight="13.5" x14ac:dyDescent="0.25"/>
  <cols>
    <col min="1" max="2" width="41.5703125" style="71" customWidth="1"/>
    <col min="3" max="3" width="40.140625" style="71" customWidth="1"/>
    <col min="4" max="4" width="26.5703125" style="72" customWidth="1"/>
    <col min="5" max="16384" width="9.140625" style="71"/>
  </cols>
  <sheetData>
    <row r="1" spans="1:4" ht="30.75" customHeight="1" x14ac:dyDescent="0.25">
      <c r="A1" s="70" t="s">
        <v>101</v>
      </c>
      <c r="B1" s="70" t="s">
        <v>106</v>
      </c>
      <c r="C1" s="70" t="s">
        <v>70</v>
      </c>
      <c r="D1" s="70" t="s">
        <v>100</v>
      </c>
    </row>
    <row r="2" spans="1:4" x14ac:dyDescent="0.25">
      <c r="A2" s="71" t="s">
        <v>102</v>
      </c>
      <c r="B2" s="72" t="s">
        <v>107</v>
      </c>
      <c r="C2" s="71" t="s">
        <v>165</v>
      </c>
      <c r="D2" s="72" t="s">
        <v>99</v>
      </c>
    </row>
    <row r="3" spans="1:4" x14ac:dyDescent="0.25">
      <c r="A3" s="71" t="s">
        <v>103</v>
      </c>
      <c r="B3" s="72" t="s">
        <v>108</v>
      </c>
      <c r="C3" s="71" t="s">
        <v>166</v>
      </c>
      <c r="D3" s="72" t="s">
        <v>98</v>
      </c>
    </row>
    <row r="4" spans="1:4" x14ac:dyDescent="0.25">
      <c r="B4" s="72" t="s">
        <v>109</v>
      </c>
      <c r="C4" s="71" t="s">
        <v>167</v>
      </c>
      <c r="D4" s="72" t="s">
        <v>97</v>
      </c>
    </row>
    <row r="5" spans="1:4" x14ac:dyDescent="0.25">
      <c r="B5" s="72" t="s">
        <v>110</v>
      </c>
      <c r="C5" s="71" t="s">
        <v>168</v>
      </c>
      <c r="D5" s="72" t="s">
        <v>96</v>
      </c>
    </row>
    <row r="6" spans="1:4" x14ac:dyDescent="0.25">
      <c r="B6" s="72" t="s">
        <v>111</v>
      </c>
      <c r="C6" s="71" t="s">
        <v>169</v>
      </c>
      <c r="D6" s="72" t="s">
        <v>95</v>
      </c>
    </row>
    <row r="7" spans="1:4" x14ac:dyDescent="0.25">
      <c r="B7" s="72" t="s">
        <v>112</v>
      </c>
      <c r="C7" s="71" t="s">
        <v>170</v>
      </c>
      <c r="D7" s="72" t="s">
        <v>94</v>
      </c>
    </row>
    <row r="8" spans="1:4" x14ac:dyDescent="0.25">
      <c r="B8" s="72" t="s">
        <v>113</v>
      </c>
      <c r="C8" s="71" t="s">
        <v>171</v>
      </c>
      <c r="D8" s="72" t="s">
        <v>164</v>
      </c>
    </row>
    <row r="9" spans="1:4" x14ac:dyDescent="0.25">
      <c r="B9" s="72" t="s">
        <v>114</v>
      </c>
      <c r="C9" s="71" t="s">
        <v>172</v>
      </c>
      <c r="D9" s="72" t="s">
        <v>93</v>
      </c>
    </row>
    <row r="10" spans="1:4" x14ac:dyDescent="0.25">
      <c r="B10" s="72" t="s">
        <v>115</v>
      </c>
      <c r="C10" s="71" t="s">
        <v>173</v>
      </c>
    </row>
    <row r="11" spans="1:4" x14ac:dyDescent="0.25">
      <c r="B11" s="72" t="s">
        <v>116</v>
      </c>
      <c r="C11" s="71" t="s">
        <v>174</v>
      </c>
    </row>
    <row r="12" spans="1:4" x14ac:dyDescent="0.25">
      <c r="B12" s="72" t="s">
        <v>117</v>
      </c>
      <c r="C12" s="71" t="s">
        <v>175</v>
      </c>
    </row>
    <row r="13" spans="1:4" x14ac:dyDescent="0.25">
      <c r="B13" s="72" t="s">
        <v>118</v>
      </c>
      <c r="C13" s="71" t="s">
        <v>176</v>
      </c>
    </row>
    <row r="14" spans="1:4" x14ac:dyDescent="0.25">
      <c r="B14" s="72" t="s">
        <v>119</v>
      </c>
      <c r="C14" s="71" t="s">
        <v>177</v>
      </c>
    </row>
    <row r="15" spans="1:4" x14ac:dyDescent="0.25">
      <c r="B15" s="72" t="s">
        <v>120</v>
      </c>
      <c r="C15" s="71" t="s">
        <v>178</v>
      </c>
    </row>
    <row r="16" spans="1:4" x14ac:dyDescent="0.25">
      <c r="B16" s="72" t="s">
        <v>121</v>
      </c>
      <c r="C16" s="71" t="s">
        <v>179</v>
      </c>
    </row>
    <row r="17" spans="2:3" x14ac:dyDescent="0.25">
      <c r="B17" s="72" t="s">
        <v>122</v>
      </c>
      <c r="C17" s="71" t="s">
        <v>180</v>
      </c>
    </row>
    <row r="18" spans="2:3" x14ac:dyDescent="0.25">
      <c r="B18" s="72" t="s">
        <v>123</v>
      </c>
      <c r="C18" s="71" t="s">
        <v>181</v>
      </c>
    </row>
    <row r="19" spans="2:3" x14ac:dyDescent="0.25">
      <c r="B19" s="72" t="s">
        <v>124</v>
      </c>
      <c r="C19" s="71" t="s">
        <v>182</v>
      </c>
    </row>
    <row r="20" spans="2:3" x14ac:dyDescent="0.25">
      <c r="B20" s="72" t="s">
        <v>125</v>
      </c>
      <c r="C20" s="71" t="s">
        <v>183</v>
      </c>
    </row>
    <row r="21" spans="2:3" x14ac:dyDescent="0.25">
      <c r="B21" s="72" t="s">
        <v>126</v>
      </c>
      <c r="C21" s="71" t="s">
        <v>184</v>
      </c>
    </row>
    <row r="22" spans="2:3" x14ac:dyDescent="0.25">
      <c r="B22" s="72" t="s">
        <v>127</v>
      </c>
      <c r="C22" s="71" t="s">
        <v>185</v>
      </c>
    </row>
    <row r="23" spans="2:3" x14ac:dyDescent="0.25">
      <c r="B23" s="72" t="s">
        <v>128</v>
      </c>
      <c r="C23" s="71" t="s">
        <v>186</v>
      </c>
    </row>
    <row r="24" spans="2:3" x14ac:dyDescent="0.25">
      <c r="B24" s="72" t="s">
        <v>129</v>
      </c>
      <c r="C24" s="71" t="s">
        <v>187</v>
      </c>
    </row>
    <row r="25" spans="2:3" x14ac:dyDescent="0.25">
      <c r="B25" s="72" t="s">
        <v>130</v>
      </c>
      <c r="C25" s="71" t="s">
        <v>188</v>
      </c>
    </row>
    <row r="26" spans="2:3" x14ac:dyDescent="0.25">
      <c r="B26" s="72" t="s">
        <v>131</v>
      </c>
      <c r="C26" s="71" t="s">
        <v>189</v>
      </c>
    </row>
    <row r="27" spans="2:3" x14ac:dyDescent="0.25">
      <c r="B27" s="72" t="s">
        <v>132</v>
      </c>
      <c r="C27" s="71" t="s">
        <v>190</v>
      </c>
    </row>
    <row r="28" spans="2:3" x14ac:dyDescent="0.25">
      <c r="B28" s="72" t="s">
        <v>133</v>
      </c>
      <c r="C28" s="71" t="s">
        <v>191</v>
      </c>
    </row>
    <row r="29" spans="2:3" x14ac:dyDescent="0.25">
      <c r="B29" s="72" t="s">
        <v>134</v>
      </c>
      <c r="C29" s="71" t="s">
        <v>192</v>
      </c>
    </row>
    <row r="30" spans="2:3" x14ac:dyDescent="0.25">
      <c r="B30" s="72" t="s">
        <v>135</v>
      </c>
      <c r="C30" s="71" t="s">
        <v>193</v>
      </c>
    </row>
    <row r="31" spans="2:3" x14ac:dyDescent="0.25">
      <c r="B31" s="72" t="s">
        <v>136</v>
      </c>
      <c r="C31" s="71" t="s">
        <v>194</v>
      </c>
    </row>
    <row r="32" spans="2:3" x14ac:dyDescent="0.25">
      <c r="B32" s="72" t="s">
        <v>137</v>
      </c>
      <c r="C32" s="71" t="s">
        <v>195</v>
      </c>
    </row>
    <row r="33" spans="2:3" x14ac:dyDescent="0.25">
      <c r="B33" s="72" t="s">
        <v>138</v>
      </c>
      <c r="C33" s="71" t="s">
        <v>92</v>
      </c>
    </row>
    <row r="34" spans="2:3" x14ac:dyDescent="0.25">
      <c r="B34" s="72" t="s">
        <v>139</v>
      </c>
      <c r="C34" s="71" t="s">
        <v>196</v>
      </c>
    </row>
    <row r="35" spans="2:3" x14ac:dyDescent="0.25">
      <c r="B35" s="72" t="s">
        <v>140</v>
      </c>
      <c r="C35" s="71" t="s">
        <v>197</v>
      </c>
    </row>
    <row r="36" spans="2:3" x14ac:dyDescent="0.25">
      <c r="B36" s="72" t="s">
        <v>141</v>
      </c>
      <c r="C36" s="71" t="s">
        <v>198</v>
      </c>
    </row>
    <row r="37" spans="2:3" x14ac:dyDescent="0.25">
      <c r="B37" s="72" t="s">
        <v>142</v>
      </c>
      <c r="C37" s="71" t="s">
        <v>199</v>
      </c>
    </row>
    <row r="38" spans="2:3" x14ac:dyDescent="0.25">
      <c r="B38" s="72" t="s">
        <v>143</v>
      </c>
      <c r="C38" s="71" t="s">
        <v>200</v>
      </c>
    </row>
    <row r="39" spans="2:3" x14ac:dyDescent="0.25">
      <c r="B39" s="72" t="s">
        <v>144</v>
      </c>
      <c r="C39" s="71" t="s">
        <v>201</v>
      </c>
    </row>
    <row r="40" spans="2:3" x14ac:dyDescent="0.25">
      <c r="B40" s="72" t="s">
        <v>145</v>
      </c>
      <c r="C40" s="71" t="s">
        <v>202</v>
      </c>
    </row>
    <row r="41" spans="2:3" x14ac:dyDescent="0.25">
      <c r="B41" s="72" t="s">
        <v>146</v>
      </c>
      <c r="C41" s="71" t="s">
        <v>203</v>
      </c>
    </row>
    <row r="42" spans="2:3" x14ac:dyDescent="0.25">
      <c r="B42" s="72" t="s">
        <v>147</v>
      </c>
      <c r="C42" s="71" t="s">
        <v>204</v>
      </c>
    </row>
    <row r="43" spans="2:3" x14ac:dyDescent="0.25">
      <c r="B43" s="72" t="s">
        <v>148</v>
      </c>
      <c r="C43" s="71" t="s">
        <v>205</v>
      </c>
    </row>
    <row r="44" spans="2:3" x14ac:dyDescent="0.25">
      <c r="B44" s="72" t="s">
        <v>149</v>
      </c>
      <c r="C44" s="71" t="s">
        <v>91</v>
      </c>
    </row>
    <row r="45" spans="2:3" x14ac:dyDescent="0.25">
      <c r="C45" s="71" t="s">
        <v>206</v>
      </c>
    </row>
    <row r="46" spans="2:3" x14ac:dyDescent="0.25">
      <c r="C46" s="71" t="s">
        <v>207</v>
      </c>
    </row>
    <row r="47" spans="2:3" x14ac:dyDescent="0.25">
      <c r="C47" s="71" t="s">
        <v>208</v>
      </c>
    </row>
    <row r="48" spans="2:3" x14ac:dyDescent="0.25">
      <c r="C48" s="71" t="s">
        <v>209</v>
      </c>
    </row>
    <row r="49" spans="3:3" x14ac:dyDescent="0.25">
      <c r="C49" s="71" t="s">
        <v>210</v>
      </c>
    </row>
    <row r="50" spans="3:3" x14ac:dyDescent="0.25">
      <c r="C50" s="71" t="s">
        <v>211</v>
      </c>
    </row>
    <row r="51" spans="3:3" x14ac:dyDescent="0.25">
      <c r="C51" s="71" t="s">
        <v>212</v>
      </c>
    </row>
    <row r="52" spans="3:3" x14ac:dyDescent="0.25">
      <c r="C52" s="71" t="s">
        <v>213</v>
      </c>
    </row>
    <row r="53" spans="3:3" x14ac:dyDescent="0.25">
      <c r="C53" s="71" t="s">
        <v>214</v>
      </c>
    </row>
    <row r="54" spans="3:3" x14ac:dyDescent="0.25">
      <c r="C54" s="71" t="s">
        <v>215</v>
      </c>
    </row>
    <row r="55" spans="3:3" x14ac:dyDescent="0.25">
      <c r="C55" s="71" t="s">
        <v>216</v>
      </c>
    </row>
    <row r="56" spans="3:3" x14ac:dyDescent="0.25">
      <c r="C56" s="71" t="s">
        <v>217</v>
      </c>
    </row>
    <row r="57" spans="3:3" x14ac:dyDescent="0.25">
      <c r="C57" s="71" t="s">
        <v>218</v>
      </c>
    </row>
    <row r="58" spans="3:3" x14ac:dyDescent="0.25">
      <c r="C58" s="71" t="s">
        <v>219</v>
      </c>
    </row>
    <row r="59" spans="3:3" x14ac:dyDescent="0.25">
      <c r="C59" s="71" t="s">
        <v>90</v>
      </c>
    </row>
    <row r="60" spans="3:3" x14ac:dyDescent="0.25">
      <c r="C60" s="71" t="s">
        <v>220</v>
      </c>
    </row>
    <row r="61" spans="3:3" x14ac:dyDescent="0.25">
      <c r="C61" s="71" t="s">
        <v>221</v>
      </c>
    </row>
    <row r="62" spans="3:3" x14ac:dyDescent="0.25">
      <c r="C62" s="71" t="s">
        <v>222</v>
      </c>
    </row>
    <row r="63" spans="3:3" x14ac:dyDescent="0.25">
      <c r="C63" s="71" t="s">
        <v>223</v>
      </c>
    </row>
    <row r="64" spans="3:3" x14ac:dyDescent="0.25">
      <c r="C64" s="71" t="s">
        <v>224</v>
      </c>
    </row>
    <row r="65" spans="3:3" x14ac:dyDescent="0.25">
      <c r="C65" s="71" t="s">
        <v>225</v>
      </c>
    </row>
    <row r="66" spans="3:3" x14ac:dyDescent="0.25">
      <c r="C66" s="71" t="s">
        <v>226</v>
      </c>
    </row>
    <row r="67" spans="3:3" x14ac:dyDescent="0.25">
      <c r="C67" s="71" t="s">
        <v>227</v>
      </c>
    </row>
    <row r="68" spans="3:3" x14ac:dyDescent="0.25">
      <c r="C68" s="71" t="s">
        <v>228</v>
      </c>
    </row>
    <row r="69" spans="3:3" x14ac:dyDescent="0.25">
      <c r="C69" s="71" t="s">
        <v>229</v>
      </c>
    </row>
    <row r="70" spans="3:3" x14ac:dyDescent="0.25">
      <c r="C70" s="71" t="s">
        <v>230</v>
      </c>
    </row>
    <row r="71" spans="3:3" x14ac:dyDescent="0.25">
      <c r="C71" s="71" t="s">
        <v>231</v>
      </c>
    </row>
    <row r="72" spans="3:3" x14ac:dyDescent="0.25">
      <c r="C72" s="71" t="s">
        <v>232</v>
      </c>
    </row>
    <row r="73" spans="3:3" x14ac:dyDescent="0.25">
      <c r="C73" s="71" t="s">
        <v>233</v>
      </c>
    </row>
    <row r="74" spans="3:3" x14ac:dyDescent="0.25">
      <c r="C74" s="71" t="s">
        <v>234</v>
      </c>
    </row>
    <row r="75" spans="3:3" x14ac:dyDescent="0.25">
      <c r="C75" s="71" t="s">
        <v>235</v>
      </c>
    </row>
    <row r="76" spans="3:3" x14ac:dyDescent="0.25">
      <c r="C76" s="71" t="s">
        <v>236</v>
      </c>
    </row>
    <row r="77" spans="3:3" x14ac:dyDescent="0.25">
      <c r="C77" s="71" t="s">
        <v>237</v>
      </c>
    </row>
    <row r="78" spans="3:3" x14ac:dyDescent="0.25">
      <c r="C78" s="71" t="s">
        <v>238</v>
      </c>
    </row>
    <row r="79" spans="3:3" x14ac:dyDescent="0.25">
      <c r="C79" s="71" t="s">
        <v>239</v>
      </c>
    </row>
    <row r="80" spans="3:3" x14ac:dyDescent="0.25">
      <c r="C80" s="71" t="s">
        <v>240</v>
      </c>
    </row>
    <row r="81" spans="3:3" x14ac:dyDescent="0.25">
      <c r="C81" s="71" t="s">
        <v>241</v>
      </c>
    </row>
    <row r="82" spans="3:3" x14ac:dyDescent="0.25">
      <c r="C82" s="71" t="s">
        <v>242</v>
      </c>
    </row>
    <row r="83" spans="3:3" x14ac:dyDescent="0.25">
      <c r="C83" s="71" t="s">
        <v>243</v>
      </c>
    </row>
    <row r="84" spans="3:3" x14ac:dyDescent="0.25">
      <c r="C84" s="71" t="s">
        <v>244</v>
      </c>
    </row>
    <row r="85" spans="3:3" x14ac:dyDescent="0.25">
      <c r="C85" s="71" t="s">
        <v>245</v>
      </c>
    </row>
    <row r="86" spans="3:3" x14ac:dyDescent="0.25">
      <c r="C86" s="71" t="s">
        <v>246</v>
      </c>
    </row>
    <row r="87" spans="3:3" x14ac:dyDescent="0.25">
      <c r="C87" s="71" t="s">
        <v>247</v>
      </c>
    </row>
    <row r="88" spans="3:3" x14ac:dyDescent="0.25">
      <c r="C88" s="71" t="s">
        <v>248</v>
      </c>
    </row>
    <row r="89" spans="3:3" x14ac:dyDescent="0.25">
      <c r="C89" s="71" t="s">
        <v>249</v>
      </c>
    </row>
    <row r="90" spans="3:3" x14ac:dyDescent="0.25">
      <c r="C90" s="71" t="s">
        <v>250</v>
      </c>
    </row>
    <row r="91" spans="3:3" x14ac:dyDescent="0.25">
      <c r="C91" s="71" t="s">
        <v>251</v>
      </c>
    </row>
    <row r="92" spans="3:3" x14ac:dyDescent="0.25">
      <c r="C92" s="71" t="s">
        <v>252</v>
      </c>
    </row>
    <row r="93" spans="3:3" x14ac:dyDescent="0.25">
      <c r="C93" s="71" t="s">
        <v>253</v>
      </c>
    </row>
    <row r="94" spans="3:3" x14ac:dyDescent="0.25">
      <c r="C94" s="71" t="s">
        <v>254</v>
      </c>
    </row>
    <row r="95" spans="3:3" x14ac:dyDescent="0.25">
      <c r="C95" s="71" t="s">
        <v>255</v>
      </c>
    </row>
    <row r="96" spans="3:3" x14ac:dyDescent="0.25">
      <c r="C96" s="71" t="s">
        <v>256</v>
      </c>
    </row>
    <row r="97" spans="3:3" x14ac:dyDescent="0.25">
      <c r="C97" s="71" t="s">
        <v>257</v>
      </c>
    </row>
    <row r="98" spans="3:3" x14ac:dyDescent="0.25">
      <c r="C98" s="71" t="s">
        <v>258</v>
      </c>
    </row>
    <row r="99" spans="3:3" x14ac:dyDescent="0.25">
      <c r="C99" s="71" t="s">
        <v>89</v>
      </c>
    </row>
    <row r="100" spans="3:3" x14ac:dyDescent="0.25">
      <c r="C100" s="71" t="s">
        <v>259</v>
      </c>
    </row>
    <row r="101" spans="3:3" x14ac:dyDescent="0.25">
      <c r="C101" s="71" t="s">
        <v>260</v>
      </c>
    </row>
    <row r="102" spans="3:3" x14ac:dyDescent="0.25">
      <c r="C102" s="71" t="s">
        <v>261</v>
      </c>
    </row>
    <row r="103" spans="3:3" x14ac:dyDescent="0.25">
      <c r="C103" s="71" t="s">
        <v>262</v>
      </c>
    </row>
    <row r="104" spans="3:3" x14ac:dyDescent="0.25">
      <c r="C104" s="71" t="s">
        <v>263</v>
      </c>
    </row>
    <row r="105" spans="3:3" x14ac:dyDescent="0.25">
      <c r="C105" s="71" t="s">
        <v>264</v>
      </c>
    </row>
    <row r="106" spans="3:3" x14ac:dyDescent="0.25">
      <c r="C106" s="71" t="s">
        <v>265</v>
      </c>
    </row>
    <row r="107" spans="3:3" x14ac:dyDescent="0.25">
      <c r="C107" s="71" t="s">
        <v>266</v>
      </c>
    </row>
    <row r="108" spans="3:3" x14ac:dyDescent="0.25">
      <c r="C108" s="71" t="s">
        <v>267</v>
      </c>
    </row>
    <row r="109" spans="3:3" x14ac:dyDescent="0.25">
      <c r="C109" s="71" t="s">
        <v>268</v>
      </c>
    </row>
    <row r="110" spans="3:3" x14ac:dyDescent="0.25">
      <c r="C110" s="71" t="s">
        <v>269</v>
      </c>
    </row>
    <row r="111" spans="3:3" x14ac:dyDescent="0.25">
      <c r="C111" s="71" t="s">
        <v>270</v>
      </c>
    </row>
    <row r="112" spans="3:3" x14ac:dyDescent="0.25">
      <c r="C112" s="71" t="s">
        <v>88</v>
      </c>
    </row>
    <row r="113" spans="3:3" x14ac:dyDescent="0.25">
      <c r="C113" s="71" t="s">
        <v>87</v>
      </c>
    </row>
    <row r="114" spans="3:3" x14ac:dyDescent="0.25">
      <c r="C114" s="71" t="s">
        <v>271</v>
      </c>
    </row>
    <row r="115" spans="3:3" x14ac:dyDescent="0.25">
      <c r="C115" s="71" t="s">
        <v>272</v>
      </c>
    </row>
    <row r="116" spans="3:3" x14ac:dyDescent="0.25">
      <c r="C116" s="71" t="s">
        <v>273</v>
      </c>
    </row>
    <row r="117" spans="3:3" x14ac:dyDescent="0.25">
      <c r="C117" s="71" t="s">
        <v>274</v>
      </c>
    </row>
    <row r="118" spans="3:3" x14ac:dyDescent="0.25">
      <c r="C118" s="71" t="s">
        <v>275</v>
      </c>
    </row>
    <row r="119" spans="3:3" x14ac:dyDescent="0.25">
      <c r="C119" s="71" t="s">
        <v>276</v>
      </c>
    </row>
    <row r="120" spans="3:3" x14ac:dyDescent="0.25">
      <c r="C120" s="71" t="s">
        <v>277</v>
      </c>
    </row>
    <row r="121" spans="3:3" x14ac:dyDescent="0.25">
      <c r="C121" s="71" t="s">
        <v>278</v>
      </c>
    </row>
    <row r="122" spans="3:3" x14ac:dyDescent="0.25">
      <c r="C122" s="71" t="s">
        <v>279</v>
      </c>
    </row>
    <row r="123" spans="3:3" x14ac:dyDescent="0.25">
      <c r="C123" s="71" t="s">
        <v>280</v>
      </c>
    </row>
    <row r="124" spans="3:3" x14ac:dyDescent="0.25">
      <c r="C124" s="71" t="s">
        <v>281</v>
      </c>
    </row>
    <row r="125" spans="3:3" x14ac:dyDescent="0.25">
      <c r="C125" s="71" t="s">
        <v>282</v>
      </c>
    </row>
    <row r="126" spans="3:3" x14ac:dyDescent="0.25">
      <c r="C126" s="71" t="s">
        <v>283</v>
      </c>
    </row>
    <row r="127" spans="3:3" x14ac:dyDescent="0.25">
      <c r="C127" s="71" t="s">
        <v>284</v>
      </c>
    </row>
    <row r="128" spans="3:3" x14ac:dyDescent="0.25">
      <c r="C128" s="71" t="s">
        <v>285</v>
      </c>
    </row>
    <row r="129" spans="3:3" x14ac:dyDescent="0.25">
      <c r="C129" s="71" t="s">
        <v>286</v>
      </c>
    </row>
    <row r="130" spans="3:3" x14ac:dyDescent="0.25">
      <c r="C130" s="71" t="s">
        <v>287</v>
      </c>
    </row>
    <row r="131" spans="3:3" x14ac:dyDescent="0.25">
      <c r="C131" s="71" t="s">
        <v>288</v>
      </c>
    </row>
    <row r="132" spans="3:3" x14ac:dyDescent="0.25">
      <c r="C132" s="71" t="s">
        <v>289</v>
      </c>
    </row>
    <row r="133" spans="3:3" x14ac:dyDescent="0.25">
      <c r="C133" s="71" t="s">
        <v>290</v>
      </c>
    </row>
    <row r="134" spans="3:3" x14ac:dyDescent="0.25">
      <c r="C134" s="71" t="s">
        <v>86</v>
      </c>
    </row>
    <row r="135" spans="3:3" x14ac:dyDescent="0.25">
      <c r="C135" s="71" t="s">
        <v>291</v>
      </c>
    </row>
    <row r="136" spans="3:3" x14ac:dyDescent="0.25">
      <c r="C136" s="71" t="s">
        <v>292</v>
      </c>
    </row>
    <row r="137" spans="3:3" x14ac:dyDescent="0.25">
      <c r="C137" s="71" t="s">
        <v>293</v>
      </c>
    </row>
    <row r="138" spans="3:3" x14ac:dyDescent="0.25">
      <c r="C138" s="71" t="s">
        <v>294</v>
      </c>
    </row>
    <row r="139" spans="3:3" x14ac:dyDescent="0.25">
      <c r="C139" s="71" t="s">
        <v>295</v>
      </c>
    </row>
    <row r="140" spans="3:3" x14ac:dyDescent="0.25">
      <c r="C140" s="71" t="s">
        <v>296</v>
      </c>
    </row>
    <row r="141" spans="3:3" x14ac:dyDescent="0.25">
      <c r="C141" s="71" t="s">
        <v>297</v>
      </c>
    </row>
    <row r="142" spans="3:3" x14ac:dyDescent="0.25">
      <c r="C142" s="71" t="s">
        <v>298</v>
      </c>
    </row>
    <row r="143" spans="3:3" x14ac:dyDescent="0.25">
      <c r="C143" s="71" t="s">
        <v>299</v>
      </c>
    </row>
    <row r="144" spans="3:3" x14ac:dyDescent="0.25">
      <c r="C144" s="71" t="s">
        <v>300</v>
      </c>
    </row>
    <row r="145" spans="3:3" x14ac:dyDescent="0.25">
      <c r="C145" s="71" t="s">
        <v>301</v>
      </c>
    </row>
    <row r="146" spans="3:3" x14ac:dyDescent="0.25">
      <c r="C146" s="71" t="s">
        <v>302</v>
      </c>
    </row>
    <row r="147" spans="3:3" x14ac:dyDescent="0.25">
      <c r="C147" s="71" t="s">
        <v>303</v>
      </c>
    </row>
    <row r="148" spans="3:3" x14ac:dyDescent="0.25">
      <c r="C148" s="71" t="s">
        <v>304</v>
      </c>
    </row>
    <row r="149" spans="3:3" x14ac:dyDescent="0.25">
      <c r="C149" s="71" t="s">
        <v>305</v>
      </c>
    </row>
    <row r="150" spans="3:3" x14ac:dyDescent="0.25">
      <c r="C150" s="71" t="s">
        <v>306</v>
      </c>
    </row>
    <row r="151" spans="3:3" x14ac:dyDescent="0.25">
      <c r="C151" s="71" t="s">
        <v>307</v>
      </c>
    </row>
    <row r="152" spans="3:3" x14ac:dyDescent="0.25">
      <c r="C152" s="71" t="s">
        <v>308</v>
      </c>
    </row>
    <row r="153" spans="3:3" x14ac:dyDescent="0.25">
      <c r="C153" s="71" t="s">
        <v>309</v>
      </c>
    </row>
    <row r="154" spans="3:3" x14ac:dyDescent="0.25">
      <c r="C154" s="71" t="s">
        <v>310</v>
      </c>
    </row>
    <row r="155" spans="3:3" x14ac:dyDescent="0.25">
      <c r="C155" s="71" t="s">
        <v>311</v>
      </c>
    </row>
    <row r="156" spans="3:3" x14ac:dyDescent="0.25">
      <c r="C156" s="71" t="s">
        <v>312</v>
      </c>
    </row>
    <row r="157" spans="3:3" x14ac:dyDescent="0.25">
      <c r="C157" s="71" t="s">
        <v>313</v>
      </c>
    </row>
    <row r="158" spans="3:3" x14ac:dyDescent="0.25">
      <c r="C158" s="71" t="s">
        <v>314</v>
      </c>
    </row>
    <row r="159" spans="3:3" x14ac:dyDescent="0.25">
      <c r="C159" s="71" t="s">
        <v>315</v>
      </c>
    </row>
    <row r="160" spans="3:3" x14ac:dyDescent="0.25">
      <c r="C160" s="71" t="s">
        <v>316</v>
      </c>
    </row>
    <row r="161" spans="3:3" x14ac:dyDescent="0.25">
      <c r="C161" s="71" t="s">
        <v>317</v>
      </c>
    </row>
    <row r="162" spans="3:3" x14ac:dyDescent="0.25">
      <c r="C162" s="71" t="s">
        <v>318</v>
      </c>
    </row>
    <row r="163" spans="3:3" x14ac:dyDescent="0.25">
      <c r="C163" s="71" t="s">
        <v>319</v>
      </c>
    </row>
    <row r="164" spans="3:3" x14ac:dyDescent="0.25">
      <c r="C164" s="71" t="s">
        <v>320</v>
      </c>
    </row>
    <row r="165" spans="3:3" x14ac:dyDescent="0.25">
      <c r="C165" s="71" t="s">
        <v>85</v>
      </c>
    </row>
    <row r="166" spans="3:3" x14ac:dyDescent="0.25">
      <c r="C166" s="71" t="s">
        <v>84</v>
      </c>
    </row>
    <row r="167" spans="3:3" x14ac:dyDescent="0.25">
      <c r="C167" s="71" t="s">
        <v>83</v>
      </c>
    </row>
    <row r="168" spans="3:3" x14ac:dyDescent="0.25">
      <c r="C168" s="71" t="s">
        <v>321</v>
      </c>
    </row>
    <row r="169" spans="3:3" x14ac:dyDescent="0.25">
      <c r="C169" s="71" t="s">
        <v>322</v>
      </c>
    </row>
    <row r="170" spans="3:3" x14ac:dyDescent="0.25">
      <c r="C170" s="71" t="s">
        <v>323</v>
      </c>
    </row>
    <row r="171" spans="3:3" x14ac:dyDescent="0.25">
      <c r="C171" s="71" t="s">
        <v>324</v>
      </c>
    </row>
    <row r="172" spans="3:3" x14ac:dyDescent="0.25">
      <c r="C172" s="71" t="s">
        <v>325</v>
      </c>
    </row>
    <row r="173" spans="3:3" x14ac:dyDescent="0.25">
      <c r="C173" s="71" t="s">
        <v>326</v>
      </c>
    </row>
    <row r="174" spans="3:3" x14ac:dyDescent="0.25">
      <c r="C174" s="71" t="s">
        <v>327</v>
      </c>
    </row>
    <row r="175" spans="3:3" x14ac:dyDescent="0.25">
      <c r="C175" s="71" t="s">
        <v>82</v>
      </c>
    </row>
    <row r="176" spans="3:3" x14ac:dyDescent="0.25">
      <c r="C176" s="71" t="s">
        <v>328</v>
      </c>
    </row>
    <row r="177" spans="3:3" x14ac:dyDescent="0.25">
      <c r="C177" s="71" t="s">
        <v>329</v>
      </c>
    </row>
    <row r="178" spans="3:3" x14ac:dyDescent="0.25">
      <c r="C178" s="71" t="s">
        <v>330</v>
      </c>
    </row>
    <row r="179" spans="3:3" x14ac:dyDescent="0.25">
      <c r="C179" s="71" t="s">
        <v>81</v>
      </c>
    </row>
    <row r="180" spans="3:3" x14ac:dyDescent="0.25">
      <c r="C180" s="71" t="s">
        <v>331</v>
      </c>
    </row>
    <row r="181" spans="3:3" x14ac:dyDescent="0.25">
      <c r="C181" s="71" t="s">
        <v>332</v>
      </c>
    </row>
    <row r="182" spans="3:3" x14ac:dyDescent="0.25">
      <c r="C182" s="71" t="s">
        <v>333</v>
      </c>
    </row>
    <row r="183" spans="3:3" x14ac:dyDescent="0.25">
      <c r="C183" s="71" t="s">
        <v>334</v>
      </c>
    </row>
    <row r="184" spans="3:3" x14ac:dyDescent="0.25">
      <c r="C184" s="71" t="s">
        <v>335</v>
      </c>
    </row>
    <row r="185" spans="3:3" x14ac:dyDescent="0.25">
      <c r="C185" s="71" t="s">
        <v>336</v>
      </c>
    </row>
    <row r="186" spans="3:3" x14ac:dyDescent="0.25">
      <c r="C186" s="71" t="s">
        <v>337</v>
      </c>
    </row>
    <row r="187" spans="3:3" x14ac:dyDescent="0.25">
      <c r="C187" s="71" t="s">
        <v>338</v>
      </c>
    </row>
    <row r="188" spans="3:3" x14ac:dyDescent="0.25">
      <c r="C188" s="71" t="s">
        <v>339</v>
      </c>
    </row>
    <row r="189" spans="3:3" x14ac:dyDescent="0.25">
      <c r="C189" s="71" t="s">
        <v>340</v>
      </c>
    </row>
    <row r="190" spans="3:3" x14ac:dyDescent="0.25">
      <c r="C190" s="71" t="s">
        <v>80</v>
      </c>
    </row>
    <row r="191" spans="3:3" x14ac:dyDescent="0.25">
      <c r="C191" s="71" t="s">
        <v>341</v>
      </c>
    </row>
    <row r="192" spans="3:3" x14ac:dyDescent="0.25">
      <c r="C192" s="71" t="s">
        <v>342</v>
      </c>
    </row>
    <row r="193" spans="3:3" x14ac:dyDescent="0.25">
      <c r="C193" s="71" t="s">
        <v>343</v>
      </c>
    </row>
    <row r="194" spans="3:3" x14ac:dyDescent="0.25">
      <c r="C194" s="71" t="s">
        <v>79</v>
      </c>
    </row>
    <row r="195" spans="3:3" x14ac:dyDescent="0.25">
      <c r="C195" s="71" t="s">
        <v>344</v>
      </c>
    </row>
    <row r="196" spans="3:3" x14ac:dyDescent="0.25">
      <c r="C196" s="71" t="s">
        <v>345</v>
      </c>
    </row>
    <row r="197" spans="3:3" x14ac:dyDescent="0.25">
      <c r="C197" s="71" t="s">
        <v>346</v>
      </c>
    </row>
    <row r="198" spans="3:3" x14ac:dyDescent="0.25">
      <c r="C198" s="71" t="s">
        <v>347</v>
      </c>
    </row>
    <row r="199" spans="3:3" x14ac:dyDescent="0.25">
      <c r="C199" s="71" t="s">
        <v>348</v>
      </c>
    </row>
    <row r="200" spans="3:3" x14ac:dyDescent="0.25">
      <c r="C200" s="71" t="s">
        <v>349</v>
      </c>
    </row>
    <row r="201" spans="3:3" x14ac:dyDescent="0.25">
      <c r="C201" s="71" t="s">
        <v>350</v>
      </c>
    </row>
    <row r="202" spans="3:3" x14ac:dyDescent="0.25">
      <c r="C202" s="71" t="s">
        <v>351</v>
      </c>
    </row>
    <row r="203" spans="3:3" x14ac:dyDescent="0.25">
      <c r="C203" s="71" t="s">
        <v>352</v>
      </c>
    </row>
    <row r="204" spans="3:3" x14ac:dyDescent="0.25">
      <c r="C204" s="71" t="s">
        <v>353</v>
      </c>
    </row>
    <row r="205" spans="3:3" x14ac:dyDescent="0.25">
      <c r="C205" s="71" t="s">
        <v>354</v>
      </c>
    </row>
    <row r="206" spans="3:3" x14ac:dyDescent="0.25">
      <c r="C206" s="71" t="s">
        <v>355</v>
      </c>
    </row>
    <row r="207" spans="3:3" x14ac:dyDescent="0.25">
      <c r="C207" s="71" t="s">
        <v>356</v>
      </c>
    </row>
    <row r="208" spans="3:3" x14ac:dyDescent="0.25">
      <c r="C208" s="71" t="s">
        <v>357</v>
      </c>
    </row>
    <row r="209" spans="3:3" x14ac:dyDescent="0.25">
      <c r="C209" s="71" t="s">
        <v>358</v>
      </c>
    </row>
    <row r="210" spans="3:3" x14ac:dyDescent="0.25">
      <c r="C210" s="71" t="s">
        <v>359</v>
      </c>
    </row>
    <row r="211" spans="3:3" x14ac:dyDescent="0.25">
      <c r="C211" s="71" t="s">
        <v>360</v>
      </c>
    </row>
    <row r="212" spans="3:3" x14ac:dyDescent="0.25">
      <c r="C212" s="71" t="s">
        <v>361</v>
      </c>
    </row>
    <row r="213" spans="3:3" x14ac:dyDescent="0.25">
      <c r="C213" s="71" t="s">
        <v>362</v>
      </c>
    </row>
    <row r="214" spans="3:3" x14ac:dyDescent="0.25">
      <c r="C214" s="71" t="s">
        <v>363</v>
      </c>
    </row>
    <row r="215" spans="3:3" x14ac:dyDescent="0.25">
      <c r="C215" s="71" t="s">
        <v>364</v>
      </c>
    </row>
    <row r="216" spans="3:3" x14ac:dyDescent="0.25">
      <c r="C216" s="71" t="s">
        <v>365</v>
      </c>
    </row>
    <row r="217" spans="3:3" x14ac:dyDescent="0.25">
      <c r="C217" s="71" t="s">
        <v>366</v>
      </c>
    </row>
    <row r="218" spans="3:3" x14ac:dyDescent="0.25">
      <c r="C218" s="71" t="s">
        <v>367</v>
      </c>
    </row>
    <row r="219" spans="3:3" x14ac:dyDescent="0.25">
      <c r="C219" s="71" t="s">
        <v>368</v>
      </c>
    </row>
    <row r="220" spans="3:3" x14ac:dyDescent="0.25">
      <c r="C220" s="71" t="s">
        <v>369</v>
      </c>
    </row>
    <row r="221" spans="3:3" x14ac:dyDescent="0.25">
      <c r="C221" s="71" t="s">
        <v>370</v>
      </c>
    </row>
    <row r="222" spans="3:3" x14ac:dyDescent="0.25">
      <c r="C222" s="71" t="s">
        <v>371</v>
      </c>
    </row>
    <row r="223" spans="3:3" x14ac:dyDescent="0.25">
      <c r="C223" s="71" t="s">
        <v>78</v>
      </c>
    </row>
    <row r="224" spans="3:3" x14ac:dyDescent="0.25">
      <c r="C224" s="71" t="s">
        <v>372</v>
      </c>
    </row>
    <row r="225" spans="3:3" x14ac:dyDescent="0.25">
      <c r="C225" s="71" t="s">
        <v>373</v>
      </c>
    </row>
    <row r="226" spans="3:3" x14ac:dyDescent="0.25">
      <c r="C226" s="71" t="s">
        <v>374</v>
      </c>
    </row>
    <row r="227" spans="3:3" x14ac:dyDescent="0.25">
      <c r="C227" s="71" t="s">
        <v>375</v>
      </c>
    </row>
    <row r="228" spans="3:3" x14ac:dyDescent="0.25">
      <c r="C228" s="71" t="s">
        <v>376</v>
      </c>
    </row>
    <row r="229" spans="3:3" x14ac:dyDescent="0.25">
      <c r="C229" s="71" t="s">
        <v>377</v>
      </c>
    </row>
    <row r="230" spans="3:3" x14ac:dyDescent="0.25">
      <c r="C230" s="71" t="s">
        <v>378</v>
      </c>
    </row>
    <row r="231" spans="3:3" x14ac:dyDescent="0.25">
      <c r="C231" s="71" t="s">
        <v>379</v>
      </c>
    </row>
    <row r="232" spans="3:3" x14ac:dyDescent="0.25">
      <c r="C232" s="71" t="s">
        <v>380</v>
      </c>
    </row>
    <row r="233" spans="3:3" x14ac:dyDescent="0.25">
      <c r="C233" s="71" t="s">
        <v>381</v>
      </c>
    </row>
    <row r="234" spans="3:3" x14ac:dyDescent="0.25">
      <c r="C234" s="71" t="s">
        <v>382</v>
      </c>
    </row>
    <row r="235" spans="3:3" x14ac:dyDescent="0.25">
      <c r="C235" s="71" t="s">
        <v>383</v>
      </c>
    </row>
    <row r="236" spans="3:3" x14ac:dyDescent="0.25">
      <c r="C236" s="71" t="s">
        <v>384</v>
      </c>
    </row>
    <row r="237" spans="3:3" x14ac:dyDescent="0.25">
      <c r="C237" s="71" t="s">
        <v>385</v>
      </c>
    </row>
    <row r="238" spans="3:3" x14ac:dyDescent="0.25">
      <c r="C238" s="71" t="s">
        <v>386</v>
      </c>
    </row>
    <row r="239" spans="3:3" x14ac:dyDescent="0.25">
      <c r="C239" s="71" t="s">
        <v>387</v>
      </c>
    </row>
    <row r="240" spans="3:3" x14ac:dyDescent="0.25">
      <c r="C240" s="71" t="s">
        <v>388</v>
      </c>
    </row>
    <row r="241" spans="3:3" x14ac:dyDescent="0.25">
      <c r="C241" s="71" t="s">
        <v>389</v>
      </c>
    </row>
    <row r="242" spans="3:3" x14ac:dyDescent="0.25">
      <c r="C242" s="71" t="s">
        <v>390</v>
      </c>
    </row>
    <row r="243" spans="3:3" x14ac:dyDescent="0.25">
      <c r="C243" s="71" t="s">
        <v>77</v>
      </c>
    </row>
    <row r="244" spans="3:3" x14ac:dyDescent="0.25">
      <c r="C244" s="71" t="s">
        <v>76</v>
      </c>
    </row>
    <row r="245" spans="3:3" x14ac:dyDescent="0.25">
      <c r="C245" s="71" t="s">
        <v>391</v>
      </c>
    </row>
    <row r="246" spans="3:3" x14ac:dyDescent="0.25">
      <c r="C246" s="71" t="s">
        <v>392</v>
      </c>
    </row>
    <row r="247" spans="3:3" x14ac:dyDescent="0.25">
      <c r="C247" s="71" t="s">
        <v>393</v>
      </c>
    </row>
    <row r="248" spans="3:3" x14ac:dyDescent="0.25">
      <c r="C248" s="71" t="s">
        <v>394</v>
      </c>
    </row>
    <row r="249" spans="3:3" x14ac:dyDescent="0.25">
      <c r="C249" s="71" t="s">
        <v>395</v>
      </c>
    </row>
    <row r="250" spans="3:3" x14ac:dyDescent="0.25">
      <c r="C250" s="71" t="s">
        <v>396</v>
      </c>
    </row>
    <row r="251" spans="3:3" x14ac:dyDescent="0.25">
      <c r="C251" s="71" t="s">
        <v>397</v>
      </c>
    </row>
    <row r="252" spans="3:3" x14ac:dyDescent="0.25">
      <c r="C252" s="71" t="s">
        <v>398</v>
      </c>
    </row>
    <row r="253" spans="3:3" x14ac:dyDescent="0.25">
      <c r="C253" s="71" t="s">
        <v>399</v>
      </c>
    </row>
    <row r="254" spans="3:3" x14ac:dyDescent="0.25">
      <c r="C254" s="71" t="s">
        <v>400</v>
      </c>
    </row>
    <row r="255" spans="3:3" x14ac:dyDescent="0.25">
      <c r="C255" s="71" t="s">
        <v>401</v>
      </c>
    </row>
    <row r="256" spans="3:3" x14ac:dyDescent="0.25">
      <c r="C256" s="71" t="s">
        <v>402</v>
      </c>
    </row>
    <row r="257" spans="3:3" x14ac:dyDescent="0.25">
      <c r="C257" s="71" t="s">
        <v>403</v>
      </c>
    </row>
    <row r="258" spans="3:3" x14ac:dyDescent="0.25">
      <c r="C258" s="71" t="s">
        <v>404</v>
      </c>
    </row>
    <row r="259" spans="3:3" x14ac:dyDescent="0.25">
      <c r="C259" s="71" t="s">
        <v>405</v>
      </c>
    </row>
    <row r="260" spans="3:3" x14ac:dyDescent="0.25">
      <c r="C260" s="71" t="s">
        <v>75</v>
      </c>
    </row>
    <row r="261" spans="3:3" x14ac:dyDescent="0.25">
      <c r="C261" s="71" t="s">
        <v>406</v>
      </c>
    </row>
    <row r="262" spans="3:3" x14ac:dyDescent="0.25">
      <c r="C262" s="71" t="s">
        <v>407</v>
      </c>
    </row>
    <row r="263" spans="3:3" x14ac:dyDescent="0.25">
      <c r="C263" s="71" t="s">
        <v>408</v>
      </c>
    </row>
    <row r="264" spans="3:3" x14ac:dyDescent="0.25">
      <c r="C264" s="71" t="s">
        <v>409</v>
      </c>
    </row>
    <row r="265" spans="3:3" x14ac:dyDescent="0.25">
      <c r="C265" s="71" t="s">
        <v>410</v>
      </c>
    </row>
    <row r="266" spans="3:3" x14ac:dyDescent="0.25">
      <c r="C266" s="71" t="s">
        <v>411</v>
      </c>
    </row>
    <row r="267" spans="3:3" x14ac:dyDescent="0.25">
      <c r="C267" s="71" t="s">
        <v>74</v>
      </c>
    </row>
    <row r="268" spans="3:3" x14ac:dyDescent="0.25">
      <c r="C268" s="71" t="s">
        <v>73</v>
      </c>
    </row>
    <row r="269" spans="3:3" x14ac:dyDescent="0.25">
      <c r="C269" s="71" t="s">
        <v>412</v>
      </c>
    </row>
    <row r="270" spans="3:3" x14ac:dyDescent="0.25">
      <c r="C270" s="71" t="s">
        <v>413</v>
      </c>
    </row>
    <row r="271" spans="3:3" x14ac:dyDescent="0.25">
      <c r="C271" s="71" t="s">
        <v>414</v>
      </c>
    </row>
    <row r="272" spans="3:3" x14ac:dyDescent="0.25">
      <c r="C272" s="71" t="s">
        <v>415</v>
      </c>
    </row>
    <row r="273" spans="3:3" x14ac:dyDescent="0.25">
      <c r="C273" s="71" t="s">
        <v>416</v>
      </c>
    </row>
    <row r="274" spans="3:3" x14ac:dyDescent="0.25">
      <c r="C274" s="71" t="s">
        <v>417</v>
      </c>
    </row>
    <row r="275" spans="3:3" x14ac:dyDescent="0.25">
      <c r="C275" s="71" t="s">
        <v>418</v>
      </c>
    </row>
    <row r="276" spans="3:3" x14ac:dyDescent="0.25">
      <c r="C276" s="71" t="s">
        <v>419</v>
      </c>
    </row>
    <row r="277" spans="3:3" x14ac:dyDescent="0.25">
      <c r="C277" s="71" t="s">
        <v>420</v>
      </c>
    </row>
    <row r="278" spans="3:3" x14ac:dyDescent="0.25">
      <c r="C278" s="71" t="s">
        <v>72</v>
      </c>
    </row>
    <row r="279" spans="3:3" x14ac:dyDescent="0.25">
      <c r="C279" s="71" t="s">
        <v>421</v>
      </c>
    </row>
    <row r="280" spans="3:3" x14ac:dyDescent="0.25">
      <c r="C280" s="71" t="s">
        <v>422</v>
      </c>
    </row>
    <row r="281" spans="3:3" x14ac:dyDescent="0.25">
      <c r="C281" s="71" t="s">
        <v>423</v>
      </c>
    </row>
    <row r="282" spans="3:3" x14ac:dyDescent="0.25">
      <c r="C282" s="71" t="s">
        <v>424</v>
      </c>
    </row>
    <row r="283" spans="3:3" x14ac:dyDescent="0.25">
      <c r="C283" s="71" t="s">
        <v>425</v>
      </c>
    </row>
    <row r="284" spans="3:3" x14ac:dyDescent="0.25">
      <c r="C284" s="71" t="s">
        <v>426</v>
      </c>
    </row>
    <row r="285" spans="3:3" x14ac:dyDescent="0.25">
      <c r="C285" s="71" t="s">
        <v>427</v>
      </c>
    </row>
    <row r="286" spans="3:3" x14ac:dyDescent="0.25">
      <c r="C286" s="71" t="s">
        <v>428</v>
      </c>
    </row>
    <row r="287" spans="3:3" x14ac:dyDescent="0.25">
      <c r="C287" s="71" t="s">
        <v>429</v>
      </c>
    </row>
    <row r="288" spans="3:3" x14ac:dyDescent="0.25">
      <c r="C288" s="71" t="s">
        <v>430</v>
      </c>
    </row>
    <row r="289" spans="3:3" x14ac:dyDescent="0.25">
      <c r="C289" s="71" t="s">
        <v>431</v>
      </c>
    </row>
    <row r="290" spans="3:3" x14ac:dyDescent="0.25">
      <c r="C290" s="71" t="s">
        <v>432</v>
      </c>
    </row>
    <row r="291" spans="3:3" x14ac:dyDescent="0.25">
      <c r="C291" s="71" t="s">
        <v>433</v>
      </c>
    </row>
    <row r="292" spans="3:3" x14ac:dyDescent="0.25">
      <c r="C292" s="71" t="s">
        <v>434</v>
      </c>
    </row>
    <row r="293" spans="3:3" x14ac:dyDescent="0.25">
      <c r="C293" s="71" t="s">
        <v>435</v>
      </c>
    </row>
    <row r="294" spans="3:3" x14ac:dyDescent="0.25">
      <c r="C294" s="71" t="s">
        <v>436</v>
      </c>
    </row>
    <row r="295" spans="3:3" x14ac:dyDescent="0.25">
      <c r="C295" s="71" t="s">
        <v>437</v>
      </c>
    </row>
    <row r="296" spans="3:3" x14ac:dyDescent="0.25">
      <c r="C296" s="71" t="s">
        <v>438</v>
      </c>
    </row>
    <row r="297" spans="3:3" x14ac:dyDescent="0.25">
      <c r="C297" s="71" t="s">
        <v>439</v>
      </c>
    </row>
    <row r="298" spans="3:3" x14ac:dyDescent="0.25">
      <c r="C298" s="71" t="s">
        <v>440</v>
      </c>
    </row>
    <row r="299" spans="3:3" x14ac:dyDescent="0.25">
      <c r="C299" s="71" t="s">
        <v>441</v>
      </c>
    </row>
  </sheetData>
  <autoFilter ref="A1:D1" xr:uid="{176641F4-4102-42B1-A1DA-5579839FE1B4}"/>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5</vt:i4>
      </vt:variant>
    </vt:vector>
  </HeadingPairs>
  <TitlesOfParts>
    <vt:vector size="8" baseType="lpstr">
      <vt:lpstr>Evaluation</vt:lpstr>
      <vt:lpstr>Rubric</vt:lpstr>
      <vt:lpstr>Lists</vt:lpstr>
      <vt:lpstr>Contractor</vt:lpstr>
      <vt:lpstr>Designer</vt:lpstr>
      <vt:lpstr>MidScore</vt:lpstr>
      <vt:lpstr>Evaluation!Print_Area</vt:lpstr>
      <vt:lpstr>SPA</vt:lpstr>
    </vt:vector>
  </TitlesOfParts>
  <Company>State of Tennessee - Office of the State Architect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OSA SPA Evaluation</dc:title>
  <dc:creator>Alan Robertson</dc:creator>
  <cp:lastModifiedBy>Jason A. Carney</cp:lastModifiedBy>
  <cp:lastPrinted>2024-10-09T21:08:23Z</cp:lastPrinted>
  <dcterms:created xsi:type="dcterms:W3CDTF">2017-04-05T15:34:04Z</dcterms:created>
  <dcterms:modified xsi:type="dcterms:W3CDTF">2026-03-27T15:37:17Z</dcterms:modified>
  <cp:category>OSA Team Evlauation Form</cp:category>
  <cp:contentStatus>Version 10.2024</cp:contentStatus>
</cp:coreProperties>
</file>