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ii20010\Desktop\"/>
    </mc:Choice>
  </mc:AlternateContent>
  <xr:revisionPtr revIDLastSave="0" documentId="8_{18764053-2CC7-4DF5-AE75-49DDC027BFA6}" xr6:coauthVersionLast="47" xr6:coauthVersionMax="47" xr10:uidLastSave="{00000000-0000-0000-0000-000000000000}"/>
  <bookViews>
    <workbookView xWindow="-28920" yWindow="-120" windowWidth="29040" windowHeight="15720" xr2:uid="{00000000-000D-0000-FFFF-FFFF00000000}"/>
  </bookViews>
  <sheets>
    <sheet name="Evaluation" sheetId="1" r:id="rId1"/>
    <sheet name="Rubric" sheetId="2" r:id="rId2"/>
    <sheet name="Lists" sheetId="3" state="hidden" r:id="rId3"/>
  </sheets>
  <definedNames>
    <definedName name="_xlnm._FilterDatabase" localSheetId="2" hidden="1">Lists!$A$1:$D$1</definedName>
    <definedName name="Contractor">Lists!$B$2:$B$44</definedName>
    <definedName name="Designer">Lists!$D$2:$D$298</definedName>
    <definedName name="EvalType">Lists!$A$2:$A$3</definedName>
    <definedName name="MidScore">Evaluation!$A$4:$A$5</definedName>
    <definedName name="_xlnm.Print_Area" localSheetId="0">Evaluation!$A$1:$D$115</definedName>
    <definedName name="SPA">Lists!$C$2:$C$9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 l="1"/>
  <c r="G43" i="1" a="1"/>
  <c r="G43" i="1" s="1"/>
  <c r="G45" i="1" a="1"/>
  <c r="G45" i="1" s="1"/>
  <c r="G47" i="1" a="1"/>
  <c r="G47" i="1" s="1"/>
  <c r="G41" i="1" a="1"/>
  <c r="G41" i="1" s="1"/>
  <c r="G39" i="1" a="1"/>
  <c r="G39" i="1" s="1"/>
  <c r="G105" i="1" a="1"/>
  <c r="G105" i="1" s="1"/>
  <c r="G96" i="1" a="1"/>
  <c r="G96" i="1" s="1"/>
  <c r="G94" i="1" a="1"/>
  <c r="G94" i="1" s="1"/>
  <c r="G72" i="1" a="1"/>
  <c r="G72" i="1" s="1"/>
  <c r="G70" i="1" a="1"/>
  <c r="G70" i="1" s="1"/>
  <c r="G60" i="1" a="1"/>
  <c r="G60" i="1" s="1"/>
  <c r="G62" i="1" a="1"/>
  <c r="G62" i="1" s="1"/>
  <c r="G58" i="1" a="1"/>
  <c r="G58" i="1" s="1"/>
  <c r="G83" i="1" a="1"/>
  <c r="G83" i="1" s="1"/>
  <c r="G81" i="1" a="1"/>
  <c r="G81" i="1" s="1"/>
  <c r="D107" i="1" l="1"/>
  <c r="E109" i="1" s="1"/>
  <c r="D98" i="1"/>
  <c r="E100" i="1" s="1"/>
  <c r="D85" i="1"/>
  <c r="E87" i="1" s="1"/>
  <c r="D74" i="1"/>
  <c r="E76" i="1" s="1"/>
  <c r="F105" i="1" a="1"/>
  <c r="F105" i="1" s="1"/>
  <c r="F96" i="1" a="1"/>
  <c r="F96" i="1" s="1"/>
  <c r="F94" i="1" a="1"/>
  <c r="F94" i="1" s="1"/>
  <c r="F83" i="1" a="1"/>
  <c r="F83" i="1" s="1"/>
  <c r="F81" i="1" a="1"/>
  <c r="F81" i="1" s="1"/>
  <c r="F72" i="1" a="1"/>
  <c r="F72" i="1" s="1"/>
  <c r="F70" i="1" a="1"/>
  <c r="F70" i="1" s="1"/>
  <c r="F60" i="1" a="1"/>
  <c r="F60" i="1" s="1"/>
  <c r="F62" i="1" a="1"/>
  <c r="F62" i="1" s="1"/>
  <c r="F58" i="1" a="1"/>
  <c r="F58" i="1" s="1"/>
  <c r="F53" i="1"/>
  <c r="F54" i="1"/>
  <c r="F55" i="1"/>
  <c r="D64" i="1"/>
  <c r="E66" i="1" s="1"/>
  <c r="F41" i="1" a="1"/>
  <c r="F41" i="1" s="1"/>
  <c r="F43" i="1" a="1"/>
  <c r="F43" i="1" s="1"/>
  <c r="F45" i="1" a="1"/>
  <c r="F45" i="1" s="1"/>
  <c r="F47" i="1" a="1"/>
  <c r="F47" i="1" s="1"/>
  <c r="F39" i="1" a="1"/>
  <c r="F39" i="1" s="1"/>
  <c r="D49" i="1"/>
  <c r="E51" i="1" s="1"/>
  <c r="D109" i="1"/>
  <c r="D100" i="1"/>
  <c r="D101" i="1" s="1"/>
  <c r="E101" i="1" s="1"/>
  <c r="D87" i="1"/>
  <c r="D76" i="1"/>
  <c r="D66" i="1"/>
  <c r="D51" i="1"/>
  <c r="E83" i="1" a="1"/>
  <c r="E83" i="1" s="1"/>
  <c r="E81" i="1" a="1"/>
  <c r="E81" i="1" s="1"/>
  <c r="E39" i="1" a="1"/>
  <c r="E39" i="1" s="1"/>
  <c r="E41" i="1" a="1"/>
  <c r="E41" i="1" s="1"/>
  <c r="E105" i="1" a="1"/>
  <c r="E105" i="1" s="1"/>
  <c r="E94" i="1" a="1"/>
  <c r="E94" i="1" s="1"/>
  <c r="E96" i="1" a="1"/>
  <c r="E96" i="1" s="1"/>
  <c r="E70" i="1" a="1"/>
  <c r="E70" i="1" s="1"/>
  <c r="E72" i="1" a="1"/>
  <c r="E72" i="1" s="1"/>
  <c r="E58" i="1" a="1"/>
  <c r="E58" i="1" s="1"/>
  <c r="E60" i="1" a="1"/>
  <c r="E60" i="1" s="1"/>
  <c r="E62" i="1" a="1"/>
  <c r="E62" i="1" s="1"/>
  <c r="A16" i="1"/>
  <c r="E47" i="1" a="1"/>
  <c r="E47" i="1" s="1"/>
  <c r="E45" i="1" a="1"/>
  <c r="E45" i="1" s="1"/>
  <c r="E43" i="1" a="1"/>
  <c r="E43" i="1" s="1"/>
  <c r="C18" i="1"/>
  <c r="F51" i="1" l="1"/>
  <c r="F76" i="1"/>
  <c r="G76" i="1"/>
  <c r="F87" i="1"/>
  <c r="G87" i="1"/>
  <c r="F101" i="1"/>
  <c r="G101" i="1"/>
  <c r="F66" i="1"/>
  <c r="G66" i="1"/>
  <c r="F100" i="1"/>
  <c r="G100" i="1"/>
  <c r="F109" i="1"/>
  <c r="G109" i="1"/>
  <c r="D88" i="1"/>
  <c r="E88" i="1" s="1"/>
  <c r="D52" i="1"/>
  <c r="D114" i="1"/>
  <c r="G51" i="1" l="1"/>
  <c r="C8" i="1" s="1"/>
  <c r="F88" i="1"/>
  <c r="G88" i="1"/>
  <c r="E52" i="1"/>
  <c r="D99" i="1"/>
  <c r="D86" i="1"/>
  <c r="D75" i="1"/>
  <c r="D65" i="1"/>
  <c r="D50" i="1"/>
  <c r="F52" i="1" l="1"/>
  <c r="G52" i="1"/>
  <c r="D108" i="1"/>
  <c r="D112" i="1" s="1"/>
  <c r="D77" i="1"/>
  <c r="E77" i="1" s="1"/>
  <c r="D110" i="1"/>
  <c r="E110" i="1" s="1"/>
  <c r="F77" i="1" l="1"/>
  <c r="G77" i="1"/>
  <c r="F110" i="1"/>
  <c r="G110" i="1"/>
  <c r="D67" i="1"/>
  <c r="D113" i="1" l="1"/>
  <c r="E67" i="1"/>
  <c r="F67" i="1" l="1"/>
  <c r="G67" i="1"/>
  <c r="D115" i="1"/>
  <c r="E115" i="1" s="1"/>
  <c r="E113" i="1"/>
  <c r="F113" i="1" l="1"/>
  <c r="G113" i="1"/>
  <c r="F115" i="1"/>
  <c r="G11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<sst xmlns="http://schemas.openxmlformats.org/spreadsheetml/2006/main" count="502" uniqueCount="465">
  <si>
    <t>b. Completeness, accuracy, and timeliness of administrative documentation</t>
  </si>
  <si>
    <t xml:space="preserve">a. Design submission represents a constructible and coordinated solution. </t>
  </si>
  <si>
    <t>b. Designer provided reasonable options or alternatives for consideration of the Owner and User.</t>
  </si>
  <si>
    <t>d. Designer followed instructions relative to the State's Project Guidelines and Resources and submissions were complete and accurate.</t>
  </si>
  <si>
    <t>Total:</t>
  </si>
  <si>
    <t>Average:</t>
  </si>
  <si>
    <t>Overall Total:</t>
  </si>
  <si>
    <t>(30%) weighting factor x 1.3</t>
  </si>
  <si>
    <t>(10%) weighting factor x 1.1</t>
  </si>
  <si>
    <t>a. Designer issued accurate and timely design and construction meeting minutes</t>
  </si>
  <si>
    <t xml:space="preserve">b. Designer coordinated and communicated effectively with the Owner and the Contractor </t>
  </si>
  <si>
    <t>a. Designer successfully maintained the project budget through construction</t>
  </si>
  <si>
    <t>b. Shop drawings, RFIs, RFPs, COs were responded to, evaluated, and processed promptly</t>
  </si>
  <si>
    <t>a. Designer fulfilled the obligations and expectations of the role of Designer on this project through leading, collaborating, and creating a team approach.</t>
  </si>
  <si>
    <t>c. Appropriate Designer personnel with decision making responsibilities assigned to the Construction Administration phase</t>
  </si>
  <si>
    <t>e. Design submissions were complete as prescribed for each design phase.</t>
  </si>
  <si>
    <r>
      <rPr>
        <b/>
        <sz val="14"/>
        <rFont val="Calibri"/>
        <family val="2"/>
        <scheme val="minor"/>
      </rPr>
      <t>4.</t>
    </r>
    <r>
      <rPr>
        <b/>
        <sz val="14"/>
        <color theme="1"/>
        <rFont val="Calibri"/>
        <family val="2"/>
        <scheme val="minor"/>
      </rPr>
      <t xml:space="preserve"> Budget</t>
    </r>
  </si>
  <si>
    <t>6. Professionalism</t>
  </si>
  <si>
    <t>Project SBC#</t>
  </si>
  <si>
    <t>Evaluation Date</t>
  </si>
  <si>
    <t>Choose Evaluation Phase</t>
  </si>
  <si>
    <r>
      <rPr>
        <b/>
        <sz val="14"/>
        <rFont val="Calibri"/>
        <family val="2"/>
        <scheme val="minor"/>
      </rPr>
      <t>1.</t>
    </r>
    <r>
      <rPr>
        <b/>
        <sz val="14"/>
        <color theme="1"/>
        <rFont val="Calibri"/>
        <family val="2"/>
        <scheme val="minor"/>
      </rPr>
      <t xml:space="preserve"> Design</t>
    </r>
  </si>
  <si>
    <r>
      <t>a. The design indicates complete</t>
    </r>
    <r>
      <rPr>
        <sz val="10"/>
        <rFont val="Calibri"/>
        <family val="2"/>
        <scheme val="minor"/>
      </rPr>
      <t xml:space="preserve"> design details</t>
    </r>
    <r>
      <rPr>
        <sz val="10"/>
        <color theme="1"/>
        <rFont val="Calibri"/>
        <family val="2"/>
        <scheme val="minor"/>
      </rPr>
      <t xml:space="preserve">  that are in line with</t>
    </r>
    <r>
      <rPr>
        <sz val="10"/>
        <rFont val="Calibri"/>
        <family val="2"/>
        <scheme val="minor"/>
      </rPr>
      <t xml:space="preserve"> the industry's common practice for constructability </t>
    </r>
    <r>
      <rPr>
        <sz val="10"/>
        <color theme="1"/>
        <rFont val="Calibri"/>
        <family val="2"/>
        <scheme val="minor"/>
      </rPr>
      <t xml:space="preserve">and includes an understanding of the maintenance needs of the owner. Design elements are not excessive in cost for which the owner has no ROI. </t>
    </r>
    <r>
      <rPr>
        <sz val="10"/>
        <rFont val="Calibri"/>
        <family val="2"/>
        <scheme val="minor"/>
      </rPr>
      <t>Further, all design disciplines were well coordinated with constructability thoroughly reviewed and accomplished prior to the release of Construction Documents to the Contractor.</t>
    </r>
  </si>
  <si>
    <r>
      <t xml:space="preserve">a. The design indicates some questionable detailing on less critical components of the project.. Overall material interfaces comply with standard construction methods. </t>
    </r>
    <r>
      <rPr>
        <sz val="10"/>
        <rFont val="Calibri"/>
        <family val="2"/>
        <scheme val="minor"/>
      </rPr>
      <t>Some, minor coordination issues with other disciplines may have occurred without significant, adverse effect to cost or schedule.</t>
    </r>
  </si>
  <si>
    <t>a. The design indicates questionable detailing that has not been addressed which may cause undue maintenance issues and costs in the future if construction is attempted. Further, some significant coordination issues and/or constructability issues with the documents exist among other disciplines which cause construction delays and cost increases.</t>
  </si>
  <si>
    <t>b. The designer reviewed the program and presented options and/or rationale for the project approach so that the Owner/User was confident in the path to move forward.</t>
  </si>
  <si>
    <t>b. The designer may not have provided alternatives or explained the justification for the project approach as well as it could have been handled but overall solution appears to satisfy the owner's program.</t>
  </si>
  <si>
    <t>b. The Designer's weakness in explanation and presentation of the options and/or approach left the Owner questioning if the design was a very reasonable solution.</t>
  </si>
  <si>
    <t>c. Designer proactively performed a codes analysis, coordinated with codes officials, documented requirements, and issued complying documents.  Any comments or additional information requested by codes officials was completed in a timely and accurate manner towards successful permitting as applicable.</t>
  </si>
  <si>
    <t xml:space="preserve">c. Designer obtained approval from codes officials as applicable but the approach may not have been proactive or some delays were experienced that were beyond the norm which seemingly could have been avoided.  </t>
  </si>
  <si>
    <t>c. Designer may/may not have ultimately achieved approval from codes officials but the preparation of documents was clearly lacking code review where extensive changes were necessary and/or delays were very long which compromised a reasonable project schedule.</t>
  </si>
  <si>
    <t xml:space="preserve">d. Designers submissions were reasonably complete following instructions and manuals obtained from the State Agencies causing no delays or excessive corrective submissions. </t>
  </si>
  <si>
    <t xml:space="preserve">d. Designers submissions were mostly complete following instructions and manuals obtained from the State Agencies requiring only moderate corrections and delays but taking only one resubmission to correct and nothing too excessive . </t>
  </si>
  <si>
    <t xml:space="preserve">d. Designers submissions were fairly oblivious to instructions and manuals obtained from the State Agencies requiring significant and/or multiple corrections with delays to the project. </t>
  </si>
  <si>
    <t>e. Design submissions fullfilled the contractual requirements established in the Terms and Conditions for each design phase.</t>
  </si>
  <si>
    <t>e. Design submissions may have lacked some requirements established in the Terms and Conditions for each phase, but overall these were minor and did not have a negative impact on the project schedule.</t>
  </si>
  <si>
    <t>e. Design submission lacked fullfillment of the contractual requirements for each phase, or enough development which may have caused delays in the project schedule along with innaccurate construction cost estimating.</t>
  </si>
  <si>
    <r>
      <rPr>
        <b/>
        <sz val="14"/>
        <rFont val="Calibri"/>
        <family val="2"/>
        <scheme val="minor"/>
      </rPr>
      <t>2. Bidding/</t>
    </r>
    <r>
      <rPr>
        <b/>
        <sz val="14"/>
        <color theme="1"/>
        <rFont val="Calibri"/>
        <family val="2"/>
        <scheme val="minor"/>
      </rPr>
      <t>Construction Administration</t>
    </r>
  </si>
  <si>
    <r>
      <t>a.</t>
    </r>
    <r>
      <rPr>
        <sz val="10"/>
        <rFont val="Calibri"/>
        <family val="2"/>
        <scheme val="minor"/>
      </rPr>
      <t xml:space="preserve"> Bidding</t>
    </r>
    <r>
      <rPr>
        <sz val="10"/>
        <color theme="1"/>
        <rFont val="Calibri"/>
        <family val="2"/>
        <scheme val="minor"/>
      </rPr>
      <t xml:space="preserve"> documents completely anticipate all requirements and components for completing construction. No change orders were issued</t>
    </r>
    <r>
      <rPr>
        <sz val="10"/>
        <rFont val="Calibri"/>
        <family val="2"/>
        <scheme val="minor"/>
      </rPr>
      <t xml:space="preserve"> that would have created an unanticipated collateral cost</t>
    </r>
    <r>
      <rPr>
        <sz val="10"/>
        <color rgb="FF00B050"/>
        <rFont val="Calibri"/>
        <family val="2"/>
        <scheme val="minor"/>
      </rPr>
      <t xml:space="preserve"> </t>
    </r>
    <r>
      <rPr>
        <sz val="10"/>
        <rFont val="Calibri"/>
        <family val="2"/>
        <scheme val="minor"/>
      </rPr>
      <t>to the own</t>
    </r>
    <r>
      <rPr>
        <sz val="10"/>
        <color theme="1"/>
        <rFont val="Calibri"/>
        <family val="2"/>
        <scheme val="minor"/>
      </rPr>
      <t>er for design items that should have been anticipated.</t>
    </r>
  </si>
  <si>
    <r>
      <t xml:space="preserve">a. Designer may have incurred an error or omission of such degree that did not have a </t>
    </r>
    <r>
      <rPr>
        <sz val="10"/>
        <rFont val="Calibri"/>
        <family val="2"/>
        <scheme val="minor"/>
      </rPr>
      <t>significant,</t>
    </r>
    <r>
      <rPr>
        <sz val="10"/>
        <color theme="1"/>
        <rFont val="Calibri"/>
        <family val="2"/>
        <scheme val="minor"/>
      </rPr>
      <t xml:space="preserve"> negative impact on the cost or schedule of the project.</t>
    </r>
  </si>
  <si>
    <r>
      <t>a. Bidding documents may receive pre-bid questioning on design components missing from bid set. Change orders are issued for items termed as a designer error or omission, which may also have a</t>
    </r>
    <r>
      <rPr>
        <sz val="10"/>
        <rFont val="Calibri"/>
        <family val="2"/>
        <scheme val="minor"/>
      </rPr>
      <t xml:space="preserve"> significant, n</t>
    </r>
    <r>
      <rPr>
        <sz val="10"/>
        <color theme="1"/>
        <rFont val="Calibri"/>
        <family val="2"/>
        <scheme val="minor"/>
      </rPr>
      <t xml:space="preserve">egative impact on the project cost and/or schedule and creating an </t>
    </r>
    <r>
      <rPr>
        <sz val="10"/>
        <rFont val="Calibri"/>
        <family val="2"/>
        <scheme val="minor"/>
      </rPr>
      <t>unanticipated collateral cost</t>
    </r>
    <r>
      <rPr>
        <sz val="10"/>
        <color theme="1"/>
        <rFont val="Calibri"/>
        <family val="2"/>
        <scheme val="minor"/>
      </rPr>
      <t xml:space="preserve"> to the owner. Such error or omission may create additional collateral work. </t>
    </r>
  </si>
  <si>
    <t>b. Construction Administrator maintains timeliness, accuracy and completeness of required documentation and communication (RFI responses, shop drawing reviews, ASI's, contractor pay applications) in order to maintain the project schedule. Shows leadership and accountability for self and others in order to promote a quality project and its completion.</t>
  </si>
  <si>
    <t>b. Construction Administrator may not provide the most complete, accurate and timely construction documentation. May require some inquiries in order to achieve administrator's action items in order to maintain project quality and schedule.</t>
  </si>
  <si>
    <t xml:space="preserve">b. Construction Administrator may not attend all construction meetings, may exhibit long delay in issuing important construction documentation, may not be accessible to team, and may have caused unavoidable project delays and premiums to the project. </t>
  </si>
  <si>
    <t>c. Personnel appears to be highly qualified and exhibits the ability to make timely and accurate decisions in the best interest of the project. Is proactive in dealing with issues and making decisions.</t>
  </si>
  <si>
    <t>c. Personnel may be knowledgeable with the project and his/her role. Decisions may experience delays in working through and with appropriate office staff.</t>
  </si>
  <si>
    <t>c. Personnel is inappropriate for the task. May appear unknowledgeable with the project. Creates delays in communicating and providing deliverables.</t>
  </si>
  <si>
    <r>
      <rPr>
        <b/>
        <sz val="14"/>
        <rFont val="Calibri"/>
        <family val="2"/>
        <scheme val="minor"/>
      </rPr>
      <t>3.</t>
    </r>
    <r>
      <rPr>
        <b/>
        <sz val="14"/>
        <color theme="1"/>
        <rFont val="Calibri"/>
        <family val="2"/>
        <scheme val="minor"/>
      </rPr>
      <t xml:space="preserve"> Communications</t>
    </r>
  </si>
  <si>
    <r>
      <t xml:space="preserve">a. </t>
    </r>
    <r>
      <rPr>
        <sz val="10"/>
        <rFont val="Calibri"/>
        <family val="2"/>
        <scheme val="minor"/>
      </rPr>
      <t>Designer issues timely project meeting minutes.</t>
    </r>
    <r>
      <rPr>
        <sz val="10"/>
        <color theme="1"/>
        <rFont val="Calibri"/>
        <family val="2"/>
        <scheme val="minor"/>
      </rPr>
      <t xml:space="preserve"> Minutes are concise and with action items listed indicating accountability for attendees.</t>
    </r>
  </si>
  <si>
    <t>a. Designer may have issues with accurate and/or complete meeting minutes. Issuing of minutes may have delays.</t>
  </si>
  <si>
    <t>a. Designer may miss inclusion of important project meeting topics. Significant delays, or failures in issuing minutes.</t>
  </si>
  <si>
    <t>b. Designer exhibited diligence in coordination and communications skills with the owner and the contractor in order to maintain a quality project in meeting milestones and schedules.</t>
  </si>
  <si>
    <t>b. Designer may lack some skills in coordination and/or communications, but manages to execute the critical aspects.</t>
  </si>
  <si>
    <t>b. Designer may exhibit the necessary skills but may show allegiance to a particular entity. Designer may be poor at communicating and/or coordinating.</t>
  </si>
  <si>
    <t>a. Designer's estimating was commensurate with the project budget. Appropriate notifications were communicated when project estimating indicated an overage, and diligent and appropriate measures were communicated and initiated in order to bring project within budget. Alternates were offered in order to maintain base project, and construction modifications considered the budget.</t>
  </si>
  <si>
    <t xml:space="preserve">a. Designer maintained the project budget through construction and possible construction modifications. </t>
  </si>
  <si>
    <t>a. Designer may have exhibited some disregard to the project budget, and possibly unaccountable for such.</t>
  </si>
  <si>
    <r>
      <t>b. The construction cost estimate was very accurate and was within</t>
    </r>
    <r>
      <rPr>
        <sz val="10"/>
        <rFont val="Calibri"/>
        <family val="2"/>
        <scheme val="minor"/>
      </rPr>
      <t xml:space="preserve"> 10%</t>
    </r>
    <r>
      <rPr>
        <sz val="10"/>
        <color theme="1"/>
        <rFont val="Calibri"/>
        <family val="2"/>
        <scheme val="minor"/>
      </rPr>
      <t xml:space="preserve"> of</t>
    </r>
    <r>
      <rPr>
        <sz val="10"/>
        <rFont val="Calibri"/>
        <family val="2"/>
        <scheme val="minor"/>
      </rPr>
      <t xml:space="preserve"> lowest responsible bid.</t>
    </r>
  </si>
  <si>
    <r>
      <t xml:space="preserve">b. The construction cost estimate was close to the </t>
    </r>
    <r>
      <rPr>
        <sz val="10"/>
        <rFont val="Calibri"/>
        <family val="2"/>
        <scheme val="minor"/>
      </rPr>
      <t>lowest responsible bid</t>
    </r>
    <r>
      <rPr>
        <sz val="10"/>
        <color theme="1"/>
        <rFont val="Calibri"/>
        <family val="2"/>
        <scheme val="minor"/>
      </rPr>
      <t xml:space="preserve"> and was within</t>
    </r>
    <r>
      <rPr>
        <sz val="10"/>
        <color rgb="FFFF0000"/>
        <rFont val="Calibri"/>
        <family val="2"/>
        <scheme val="minor"/>
      </rPr>
      <t xml:space="preserve"> </t>
    </r>
    <r>
      <rPr>
        <sz val="10"/>
        <rFont val="Calibri"/>
        <family val="2"/>
        <scheme val="minor"/>
      </rPr>
      <t>20%</t>
    </r>
  </si>
  <si>
    <r>
      <t xml:space="preserve">b. The construction cost estimate was not within the range of the </t>
    </r>
    <r>
      <rPr>
        <sz val="10"/>
        <rFont val="Calibri"/>
        <family val="2"/>
        <scheme val="minor"/>
      </rPr>
      <t>lowest responsible bid and was over by 20% or more.</t>
    </r>
  </si>
  <si>
    <r>
      <rPr>
        <b/>
        <sz val="14"/>
        <rFont val="Calibri"/>
        <family val="2"/>
        <scheme val="minor"/>
      </rPr>
      <t xml:space="preserve">5. </t>
    </r>
    <r>
      <rPr>
        <b/>
        <sz val="14"/>
        <color theme="1"/>
        <rFont val="Calibri"/>
        <family val="2"/>
        <scheme val="minor"/>
      </rPr>
      <t>Schedule</t>
    </r>
  </si>
  <si>
    <t>a. Designer was diligent in meeting the contract design schedule and set appropriate milestones in order to achieve.</t>
  </si>
  <si>
    <t>a. Designer schedule may have wavered but did not have an overall negative impact.</t>
  </si>
  <si>
    <t>a. Designer showed some neglect to the design schedule and may have gotten off course.</t>
  </si>
  <si>
    <t>b. Designer was diligent in processing all documents quickly in order to maintain schedule and work flow. Designer held others accountable in order to maintain schedule.</t>
  </si>
  <si>
    <t>b. Designer may have delayed in responding to some required documents, but did not risk negative impact to project team or schedule</t>
  </si>
  <si>
    <t>b. Designer created multiple delays in generating and responding to required documentation. Required inquiries into needed progress.</t>
  </si>
  <si>
    <t>a. Designer services were exceptional. Representatives conducted themselves in a professional manner, created a team environment through developing a positive working relationship with all, and whose exceptional services manifested in an appropriately designed and built structure.</t>
  </si>
  <si>
    <t xml:space="preserve">a. Designer services were good. The designer's working relationship on the project team may have been tenuous but the project outcome was still acceptable. </t>
  </si>
  <si>
    <t>a. Designer services were lacking. Designer's working relationship on the team may be confrontational and unpleasant. Manifestations of this behavior may have presented itself in problematic deliverables and the building solution.</t>
  </si>
  <si>
    <t>Designer Evaluation (Small Projects) Scoring Rubric</t>
  </si>
  <si>
    <t>Evaluator Role</t>
  </si>
  <si>
    <t>Evaluator Institution</t>
  </si>
  <si>
    <t>Overall Total Weighted Average Score:</t>
  </si>
  <si>
    <t>Maximum Overall Total Weighted Average Score:</t>
  </si>
  <si>
    <t>Designer Evaluation - Small Projects</t>
  </si>
  <si>
    <t>Evaluation Type</t>
  </si>
  <si>
    <t>Contractor</t>
  </si>
  <si>
    <t>SPA</t>
  </si>
  <si>
    <t>DxC : Evaluation of Designer by Contractor</t>
  </si>
  <si>
    <t>AAR of NC, Inc.</t>
  </si>
  <si>
    <t>APSU</t>
  </si>
  <si>
    <t>DxS : Evaluation of Designer by SPA</t>
  </si>
  <si>
    <t>Adams Contracting, LLC</t>
  </si>
  <si>
    <t>ETSU</t>
  </si>
  <si>
    <t>Advance Electric Company</t>
  </si>
  <si>
    <t>MTSU</t>
  </si>
  <si>
    <t>American Environmental LLC</t>
  </si>
  <si>
    <t>STREAM</t>
  </si>
  <si>
    <t>Barnes and Brower</t>
  </si>
  <si>
    <t>TBR</t>
  </si>
  <si>
    <t>Beech Construction</t>
  </si>
  <si>
    <t>TTU</t>
  </si>
  <si>
    <t>Belfor</t>
  </si>
  <si>
    <t>UT</t>
  </si>
  <si>
    <t>Bernhard MMC</t>
  </si>
  <si>
    <t>Brad Slater Construction LLC</t>
  </si>
  <si>
    <t>Campus Management</t>
  </si>
  <si>
    <t>Campus Resources</t>
  </si>
  <si>
    <t>Chartwells</t>
  </si>
  <si>
    <t>Collier Roofing Co Inc</t>
  </si>
  <si>
    <t>Communication Resources Inc.</t>
  </si>
  <si>
    <t>Comsa Construction</t>
  </si>
  <si>
    <t>Demand Mechanical LLC</t>
  </si>
  <si>
    <t>DPR</t>
  </si>
  <si>
    <t>Engert, LLC</t>
  </si>
  <si>
    <t>FTM Contracting Inc.</t>
  </si>
  <si>
    <t>Fuel Tank Maintenance Co, LLC</t>
  </si>
  <si>
    <t>Genesis Roofing Co;
Eskola, LLC</t>
  </si>
  <si>
    <t>Grand Fire Protection</t>
  </si>
  <si>
    <t>Hughes Construction Company</t>
  </si>
  <si>
    <t>J.A. Sergio &amp; Sons, Inc.</t>
  </si>
  <si>
    <t>Journal Voucher</t>
  </si>
  <si>
    <t>Knight Electric, Inc.</t>
  </si>
  <si>
    <t>MBI Companies, Inc.</t>
  </si>
  <si>
    <t>Morristown Roofing Company, Inc</t>
  </si>
  <si>
    <t>MSB Construction</t>
  </si>
  <si>
    <t>NorWell Company</t>
  </si>
  <si>
    <t>Parker Excavation</t>
  </si>
  <si>
    <t>Preston Construction Company</t>
  </si>
  <si>
    <t>Pride Concrete, LLC</t>
  </si>
  <si>
    <t>RL Sharp</t>
  </si>
  <si>
    <t>Shelby Electric</t>
  </si>
  <si>
    <t xml:space="preserve">SM Lawrence </t>
  </si>
  <si>
    <t>Sparks Roofing</t>
  </si>
  <si>
    <t>The Comfort Group</t>
  </si>
  <si>
    <t>Trinity GeoThermal,LLC</t>
  </si>
  <si>
    <t>Triple S Contracting</t>
  </si>
  <si>
    <t>Varies</t>
  </si>
  <si>
    <t>Wagner General Contractors</t>
  </si>
  <si>
    <t>Xenergy, Inc.</t>
  </si>
  <si>
    <t xml:space="preserve">Evaluation Type </t>
  </si>
  <si>
    <t>Enter the Project Title from SBC-1</t>
  </si>
  <si>
    <t>Designer</t>
  </si>
  <si>
    <t>UM</t>
  </si>
  <si>
    <t>4Site, Incorporated</t>
  </si>
  <si>
    <t>A2H, INC.</t>
  </si>
  <si>
    <t>A2H, Inc. dba Red Chair Architects</t>
  </si>
  <si>
    <t>ADAMS CRAFT HERZ WALKER, INC.</t>
  </si>
  <si>
    <t>Adkisson &amp; Associates Architects, Inc.</t>
  </si>
  <si>
    <t>ADVANCED ENERGY ENGINEERING &amp; DESIGN, INC.</t>
  </si>
  <si>
    <t>AECOM TECHNICAL SERVICES, INC.</t>
  </si>
  <si>
    <t>ALLEN &amp; HOSHALL, INC.</t>
  </si>
  <si>
    <t>American Structurepoint, Inc.</t>
  </si>
  <si>
    <t>Anecdote, PLC</t>
  </si>
  <si>
    <t>ANF Architects, Inc.</t>
  </si>
  <si>
    <t>APPALACHIAN CONSULTING ENGINEERS, INC.</t>
  </si>
  <si>
    <t>ARCHIMANIA, P.C.</t>
  </si>
  <si>
    <t>ARCHITECTS WEEKS AMBROSE MCDONALD, INC.</t>
  </si>
  <si>
    <t>Ardurra Group, Inc.</t>
  </si>
  <si>
    <t>ARTECH DESIGN GROUP, INC.</t>
  </si>
  <si>
    <t>ARTIFICE, LLC</t>
  </si>
  <si>
    <t>Asa Engineering and Consulting, Inc.</t>
  </si>
  <si>
    <t>BARBERMCMURRY ARCHITECTS LLC</t>
  </si>
  <si>
    <t>Barge Cauthen &amp; Associates Inc</t>
  </si>
  <si>
    <t>Barge Civil Associates, LLC</t>
  </si>
  <si>
    <t>Barge Design Solutions, Inc.</t>
  </si>
  <si>
    <t>BARHAM/CAIN/MYNATT, INC.</t>
  </si>
  <si>
    <t>BAUER ASKEW ARCHITECTURE, PLLC</t>
  </si>
  <si>
    <t>Baxter Architecture and Design LLC</t>
  </si>
  <si>
    <t>BEAVER ENGINEERING, INC.</t>
  </si>
  <si>
    <t>BELFOR Property Restoration</t>
  </si>
  <si>
    <t>BENNETT &amp; PLESS, INC.</t>
  </si>
  <si>
    <t>Better Communities Collaborative, LLC dba W&amp;A Engineering Nashville, LLC</t>
  </si>
  <si>
    <t>BHDG Architects, Inc.</t>
  </si>
  <si>
    <t>Billingsley / Architecture</t>
  </si>
  <si>
    <t>BINKLEY GARCIA ARCHITECTURE, LLC</t>
  </si>
  <si>
    <t>BLANKENSHIP &amp; PARTNERS, LLC</t>
  </si>
  <si>
    <t>BLS Thompson &amp; Litton</t>
  </si>
  <si>
    <t>BRAGANZA ASSOCIATES, P.C.</t>
  </si>
  <si>
    <t>Braganza Associates, PC</t>
  </si>
  <si>
    <t>BRAILSFORD &amp; DUNLAVEY, Inc.</t>
  </si>
  <si>
    <t>BREWER, INGRAM &amp; FULLER ARCHITECTS, INC.</t>
  </si>
  <si>
    <t>brg3s, Inc.</t>
  </si>
  <si>
    <t>Buford Goff &amp; Associates Inc</t>
  </si>
  <si>
    <t>Building Management Consultants, LLC</t>
  </si>
  <si>
    <t>Building Systems Group Engineering, LLC</t>
  </si>
  <si>
    <t>BULLOCK, SMITH AND PARTNERS, INC.</t>
  </si>
  <si>
    <t>BURR &amp; COLE CONSULTING ENGINEERS, INC.</t>
  </si>
  <si>
    <t>C M ARCHITECTS PLLC</t>
  </si>
  <si>
    <t>C.T. Consultants, Inc.</t>
  </si>
  <si>
    <t>Caldwell Design &amp; Engineering, LLC</t>
  </si>
  <si>
    <t>CAMPBELL &amp; ASSOCIATES, INC.</t>
  </si>
  <si>
    <t>CANNON &amp; CANNON, INC.</t>
  </si>
  <si>
    <t>CANUP ENGINEERING, INC.</t>
  </si>
  <si>
    <t>CBRE Heery, Inc.</t>
  </si>
  <si>
    <t>CENTRIC ARCHITECTURE, INC.</t>
  </si>
  <si>
    <t>CES CIVIL ENGINEERING AND SURVEYING, LLC</t>
  </si>
  <si>
    <t>CH2M</t>
  </si>
  <si>
    <t>Civil &amp; Environmental Consultants, Inc.</t>
  </si>
  <si>
    <t>Clark + Associates, Architects</t>
  </si>
  <si>
    <t>Clark Nexen, Inc</t>
  </si>
  <si>
    <t>CMTA, INC.</t>
  </si>
  <si>
    <t>Coffman Engineers, Inc.</t>
  </si>
  <si>
    <t>Collaborative Design Services, LLC</t>
  </si>
  <si>
    <t>COLLIER ENGINEERING CO., INC.</t>
  </si>
  <si>
    <t>Community Solutions by Design LLC</t>
  </si>
  <si>
    <t>COMMUNITY TECTONICS ARCHITECTS, INC.</t>
  </si>
  <si>
    <t>Compass Commissioning &amp; Design, LLC</t>
  </si>
  <si>
    <t>Consolidated Technologies Inc</t>
  </si>
  <si>
    <t>Coover-Clark &amp; Associates, PC</t>
  </si>
  <si>
    <t>COPE ASSOCIATES, INC.</t>
  </si>
  <si>
    <t>CRAMER DESIGN STUDIO, LLC</t>
  </si>
  <si>
    <t>Croy Engineering, LLC</t>
  </si>
  <si>
    <t>CRUMP FIRM, INC. (THE)</t>
  </si>
  <si>
    <t>CTI Engineers Inc</t>
  </si>
  <si>
    <t>Culture Architecture and Design, PLLC</t>
  </si>
  <si>
    <t>Dalhoff Thomas Design, LLC</t>
  </si>
  <si>
    <t>DBS &amp; ASSOCIATES ENGINEERING OF CLARKSVILLE, INC.</t>
  </si>
  <si>
    <t>DEPOUW ENGINEERING, LLC</t>
  </si>
  <si>
    <t>DERTHICK, HENLEY &amp; WILKERSON, ARCHITECTS, PLLC</t>
  </si>
  <si>
    <t>Design House 1411, LLC</t>
  </si>
  <si>
    <t>Design Innovation Architects, Inc.</t>
  </si>
  <si>
    <t>Designer - TBD Contract</t>
  </si>
  <si>
    <t>designshop, PLLC</t>
  </si>
  <si>
    <t>Dewberry Engineers Inc.</t>
  </si>
  <si>
    <t>Dewberry Engineers Inc. dba DewBerry/Edmonds</t>
  </si>
  <si>
    <t>DKRS ARCHITECTURE, PLLC</t>
  </si>
  <si>
    <t>DLR Group inc., a Florida corporation</t>
  </si>
  <si>
    <t>DLZ National, Inc</t>
  </si>
  <si>
    <t>DOLLAR &amp; EWERS ARCHITECTURE, INC.</t>
  </si>
  <si>
    <t>DW COLLIER ENGINEERING, INC.</t>
  </si>
  <si>
    <t>EARL SWENSSON ASSOCIATES, INC.</t>
  </si>
  <si>
    <t>Eastern Engineering, Inc.</t>
  </si>
  <si>
    <t>ECS Southeast, LLP</t>
  </si>
  <si>
    <t>Edmonds Engineering, Inc</t>
  </si>
  <si>
    <t>EL DORADO, INC.</t>
  </si>
  <si>
    <t>ELIZABETH EASON ARCHITECTURE,LLC</t>
  </si>
  <si>
    <t>ENGINEERING SERVICES GROUP, INC.</t>
  </si>
  <si>
    <t>ENSAFE INC.</t>
  </si>
  <si>
    <t>Environmental &amp; Civil Engineering Services</t>
  </si>
  <si>
    <t>ENVISION ADVANTAGE, LLC</t>
  </si>
  <si>
    <t>EOA ARCHITECTS PLLC</t>
  </si>
  <si>
    <t>EVANS TAYLOR FOSTER CHILDRESS ARCHITECTS, P.C.</t>
  </si>
  <si>
    <t>F. KURZYNSKE &amp; ASSOCIATES, INC.</t>
  </si>
  <si>
    <t>FACILITY SYSTEMS CONSULTANTS, LLC</t>
  </si>
  <si>
    <t>FISHER &amp; ASSOCIATES, INC.</t>
  </si>
  <si>
    <t>FISHER AND ARNOLD, INC.</t>
  </si>
  <si>
    <t>FRANKLIN ASSOCIATES, ARCHITECTS, INC.</t>
  </si>
  <si>
    <t>FULGHUM MACINDOE &amp; ASSOCIATES, INC.</t>
  </si>
  <si>
    <t>GENESIS ENGINEERING GROUP LLC</t>
  </si>
  <si>
    <t>GEOSERVICES, LLC</t>
  </si>
  <si>
    <t>GHP, INC.</t>
  </si>
  <si>
    <t>Gilbert McLaughlin Casella Architects (JV)</t>
  </si>
  <si>
    <t>Gilbert McLaughlin Casella Architects / Hodgson Douglas Landscape Arch (JV)</t>
  </si>
  <si>
    <t>GILBERT/MCLAUGHLIN/CASELLA ARCHITECTS, PLC</t>
  </si>
  <si>
    <t>GOBBELL HAYS PARTNERS, INC.</t>
  </si>
  <si>
    <t>Goodwyn Mills Cawood LLC</t>
  </si>
  <si>
    <t>GOODWYN, MILLS &amp; CAWOOD, INC.</t>
  </si>
  <si>
    <t>GOULD TURNER GROUP, INC.</t>
  </si>
  <si>
    <t>GOULD TURNER GROUP, P.C.</t>
  </si>
  <si>
    <t>Gresham Smith</t>
  </si>
  <si>
    <t>GRIGGS &amp; MALONEY, INC.</t>
  </si>
  <si>
    <t>GRW ENGINEERS, INC.</t>
  </si>
  <si>
    <t>HAIZLIP STUDIO, PLLC</t>
  </si>
  <si>
    <t>HALTOM ENGINEERING, LLC</t>
  </si>
  <si>
    <t>Harley Ellis Corporation w/ Hastings Architecture (JV)</t>
  </si>
  <si>
    <t>HARLEYELLIS CORPORATION</t>
  </si>
  <si>
    <t>HARMS ENGINEERING, INC.</t>
  </si>
  <si>
    <t>Harold Brown Design, LLC</t>
  </si>
  <si>
    <t>Hastings Architecture, LLC</t>
  </si>
  <si>
    <t>HDR ENGINEERING, INC.</t>
  </si>
  <si>
    <t>HEDSTROM DESIGN, LLC</t>
  </si>
  <si>
    <t>Hedstrom Landscape Architecture, LLC</t>
  </si>
  <si>
    <t>HEFFERLIN + KRONENBERG ARCHITECTS PLLC</t>
  </si>
  <si>
    <t>Heibert+Ball Land Design, LLC</t>
  </si>
  <si>
    <t>HELLMUTH, OBATA &amp; KASSABAUM, INC.</t>
  </si>
  <si>
    <t>HENDERSON ENGINEERS, INC.</t>
  </si>
  <si>
    <t>HETHCOAT AND DAVIS, INC.</t>
  </si>
  <si>
    <t>HFR DESIGN, INC.</t>
  </si>
  <si>
    <t>HFR, Inc. dba Wold HFR Design</t>
  </si>
  <si>
    <t>HINSON MILLER KICKIRILLO ARCHITECTS, PLLC</t>
  </si>
  <si>
    <t>Hixson Consultants, Inc</t>
  </si>
  <si>
    <t>HMK Architects PLLC</t>
  </si>
  <si>
    <t>HNA Engineering, PLLC</t>
  </si>
  <si>
    <t>HODGSON AND DOUGLAS, LLC</t>
  </si>
  <si>
    <t>Hunter Architecture &amp; Design, LLC</t>
  </si>
  <si>
    <t>Hurst-Rosche, Inc.</t>
  </si>
  <si>
    <t>I. C. THOMASSON ASSOCIATES, INC.</t>
  </si>
  <si>
    <t>IBI GROUP ARCHITECTS, ENGINEERS AND LANDSCAPE ARCHITECTS, A NEW YORK GENERAL PARTNERSHIP</t>
  </si>
  <si>
    <t>Innovative Engineering Services, LLC</t>
  </si>
  <si>
    <t>J Holmes Architecture - Lyle Cook Martin Architects - Joint Venture</t>
  </si>
  <si>
    <t>J. HOLMES ARCHITECTURE, PLLC</t>
  </si>
  <si>
    <t>JACOBS ENGINEERING GROUP INC.</t>
  </si>
  <si>
    <t>JAMES + ASSOCIATES ENGINEERS AND PLANNERS, INC.</t>
  </si>
  <si>
    <t>JDP CONSULTING LLC</t>
  </si>
  <si>
    <t>JENSEN HUGHES, INC.</t>
  </si>
  <si>
    <t>JGM Dairy Design Engineers</t>
  </si>
  <si>
    <t>JOHNSON + ASSOCIATES ARCHITECTS, P.C.</t>
  </si>
  <si>
    <t>JOHNSON ARCHITECTURE, INC.</t>
  </si>
  <si>
    <t>JOHNSON JOHNSON CRABTREE ARCHITECTS P.C.</t>
  </si>
  <si>
    <t>JPD Consulting, LLC</t>
  </si>
  <si>
    <t>KAATZ, BINKLEY, JONES &amp; MORRIS, ARCHITECTS, INC</t>
  </si>
  <si>
    <t>KEN ROSS, ARCHITECT, PROFESSIONAL CORPORATION</t>
  </si>
  <si>
    <t>KIMLEY-HORN AND ASSOCIATES, INC.</t>
  </si>
  <si>
    <t>Kline Swinney Associates LLC</t>
  </si>
  <si>
    <t>KSI Structural Engineers</t>
  </si>
  <si>
    <t>Kurzynske &amp; Associates</t>
  </si>
  <si>
    <t>Latta Technical Services, Inc.</t>
  </si>
  <si>
    <t>LAUDERDALE DESIGN GROUP, INC.</t>
  </si>
  <si>
    <t>LBYD Design, LLC</t>
  </si>
  <si>
    <t>LBYD, INC.</t>
  </si>
  <si>
    <t>LCMA, LLC D/B/A LYLE COOK MARTIN ARCHITECTS</t>
  </si>
  <si>
    <t>LINDSAY AND MAPLES ARCHITECTS, INC.</t>
  </si>
  <si>
    <t>LOGAN PATRI ENGINEERING, INC.</t>
  </si>
  <si>
    <t>Lord, Aeck &amp; Sargent, Inc.</t>
  </si>
  <si>
    <t>Lose &amp; Associates Inc</t>
  </si>
  <si>
    <t>LOSE &amp; ASSOCIATES, INC.</t>
  </si>
  <si>
    <t>LOSE ASSOCIATES PLLC</t>
  </si>
  <si>
    <t>LRK Inc.</t>
  </si>
  <si>
    <t>M Shanks Architects</t>
  </si>
  <si>
    <t>M. ARTHUR GENSLER, JR. &amp; ASSOCIATES, INC.</t>
  </si>
  <si>
    <t>MAFFETT ENGINEERING, LLC</t>
  </si>
  <si>
    <t>MAFFETT LOFTIS ENGINEERING, LLC</t>
  </si>
  <si>
    <t>MAR-7 Architecture</t>
  </si>
  <si>
    <t>MARCH ADAMS &amp; ASSOCIATES, INC.</t>
  </si>
  <si>
    <t>MARCH ADAMS &amp; ASSOCIATES, LLC</t>
  </si>
  <si>
    <t>MAYO ARCHITECTURE ASSOCIATES, L.L.C.</t>
  </si>
  <si>
    <t>MBI Companies Inc.</t>
  </si>
  <si>
    <t>MCCARTY HOLSAPLE MCCARTY ARCHITECTS, INC.</t>
  </si>
  <si>
    <t>MCFARLIN HUITT PANVINI, INC.</t>
  </si>
  <si>
    <t>McGahey Associates Architects</t>
  </si>
  <si>
    <t>MCGEHEE/NICHOLSON/BURKE/ARCHITECTS, INC.</t>
  </si>
  <si>
    <t>McGill Associates, P.A., Inc</t>
  </si>
  <si>
    <t>MEAD AND HUNT, INC.</t>
  </si>
  <si>
    <t>Melvin Gill &amp; Associates, Architects</t>
  </si>
  <si>
    <t>Mid South Engineering Consultants, LLC</t>
  </si>
  <si>
    <t>MNB Architecture, PC</t>
  </si>
  <si>
    <t>MOODY NOLAN, INC.</t>
  </si>
  <si>
    <t>Multiple Designers - TBD</t>
  </si>
  <si>
    <t>Nelson Byrd Woltz LLC</t>
  </si>
  <si>
    <t>No Designer Selected</t>
  </si>
  <si>
    <t>Odle &amp; Young Architects, Inc</t>
  </si>
  <si>
    <t>ODLE &amp; YOUNG ARCHITECTS, INC.</t>
  </si>
  <si>
    <t>OGCB, INC.</t>
  </si>
  <si>
    <t>OLERT ENGINEERING, INC.</t>
  </si>
  <si>
    <t>OLIVER LITTLE GIPSON ENGINEERING, INC.</t>
  </si>
  <si>
    <t>Orchard Hiltz &amp; McCliment inc</t>
  </si>
  <si>
    <t>ORCHARD, HILTZ &amp; MCCLIMENT, INC.</t>
  </si>
  <si>
    <t>P&amp;R Consulting Group LLC</t>
  </si>
  <si>
    <t>PDS AMERICA INC.</t>
  </si>
  <si>
    <t>Pending</t>
  </si>
  <si>
    <t>PICKERING FIRM, INC.</t>
  </si>
  <si>
    <t>POPULOUS, INC.</t>
  </si>
  <si>
    <t>PROFESSIONAL ENGINEERS, INC.</t>
  </si>
  <si>
    <t>Professional Environmental Consulting, Inc.</t>
  </si>
  <si>
    <t>PROFESSIONAL SERVICE INDUSTRIES, INC.</t>
  </si>
  <si>
    <t>PROJX, LLC</t>
  </si>
  <si>
    <t>Prosim Engineering, LLC</t>
  </si>
  <si>
    <t>QUANTUM ENVIRONMENTAL &amp; ENGINEERING SERVICES, LLC</t>
  </si>
  <si>
    <t>R&amp;N SYSTEMS DESIGN, LLC</t>
  </si>
  <si>
    <t>Randolph Architecture, LLC</t>
  </si>
  <si>
    <t>Red Chair Architects, Inc.</t>
  </si>
  <si>
    <t>Reedy &amp; Sykes Architecture and Design</t>
  </si>
  <si>
    <t>RENAISSANCE GROUP, INC.</t>
  </si>
  <si>
    <t>RICHARD C. RINKS &amp; ASSOCIATES, INC.</t>
  </si>
  <si>
    <t>Ricondo &amp; Associates, Inc.</t>
  </si>
  <si>
    <t>Rodney L Wilson Consulting, PLLC</t>
  </si>
  <si>
    <t>ROOF DESIGN &amp; CONSULTING SERVICES, INC.</t>
  </si>
  <si>
    <t>ROSS BRYAN ASSOCIATES, INC.</t>
  </si>
  <si>
    <t>Ross Witt, PLLC</t>
  </si>
  <si>
    <t>ROSS/FOWLER, P.C.</t>
  </si>
  <si>
    <t>ROSSER INTERNATIONAL, INC.</t>
  </si>
  <si>
    <t>Rubicon Engineering Services LLC</t>
  </si>
  <si>
    <t>RUFUS JOHNSON AND ASSOCIATES, INC.</t>
  </si>
  <si>
    <t>RUFUS JOHNSON ASSOCIATES OF CLARKSVILLE, INC.</t>
  </si>
  <si>
    <t>S&amp;ME, INC.</t>
  </si>
  <si>
    <t>SANDERS/PACE ARCHITECTURE, LLC</t>
  </si>
  <si>
    <t>SCOTT WILSON ARCHITECT, LLC</t>
  </si>
  <si>
    <t>Security Risk Management Consultants, LLC</t>
  </si>
  <si>
    <t>SELF TUCKER ARCHITECTS, INC.</t>
  </si>
  <si>
    <t>SHAW &amp; SHANKS, ARCHITECTS, P.C.</t>
  </si>
  <si>
    <t>SHIELD ENGINEERING, INC.</t>
  </si>
  <si>
    <t>Sizemore Group</t>
  </si>
  <si>
    <t>Smee Busby Architects / I C Thomasson Associates, PLLC</t>
  </si>
  <si>
    <t>SMEE BUSBY ARCHITECTS, PROFESSIONAL CORPORATION</t>
  </si>
  <si>
    <t>Smith Gee Studio, LLC</t>
  </si>
  <si>
    <t>SMITH SECKMAN REID, INC.</t>
  </si>
  <si>
    <t>SPARKMAN &amp; ASSOCIATES ARCHITECTS, INC.</t>
  </si>
  <si>
    <t>SPIRITARCHITECTURE GROUP, LLC</t>
  </si>
  <si>
    <t>Spoden &amp; Wilson, Consulting Engineers</t>
  </si>
  <si>
    <t>STANTEC CONSULTING SERVICES INC.</t>
  </si>
  <si>
    <t>Street Dixon Rick Orcutt Winslow PLLC</t>
  </si>
  <si>
    <t>STUDIO FOUR DESIGN, INCORPORATED</t>
  </si>
  <si>
    <t>Support Architecture, LLC</t>
  </si>
  <si>
    <t>TERRACON CONSULTANTS, INC</t>
  </si>
  <si>
    <t>TETRA TECH, INC.</t>
  </si>
  <si>
    <t>The Architect Workshop, PLLC</t>
  </si>
  <si>
    <t>The Architecture Collaborative, LLC</t>
  </si>
  <si>
    <t>THE BENEFIELD RICHTERS COMPANY</t>
  </si>
  <si>
    <t>The Horrell Group Architects</t>
  </si>
  <si>
    <t>The Lewis Group Architects, Inc.</t>
  </si>
  <si>
    <t>The Orcutt/Winslow LImited Liability Limited Partnership</t>
  </si>
  <si>
    <t>The S/L/A/M Collaborative, Inc.</t>
  </si>
  <si>
    <t>THEATRE CONSULTANTS COLLABORATIVE, INC</t>
  </si>
  <si>
    <t>Thomas &amp; Hutton Engineering Co.</t>
  </si>
  <si>
    <t>Thomas Caldwell, Architect</t>
  </si>
  <si>
    <t>Thomas Weems Architect</t>
  </si>
  <si>
    <t>Thompson &amp; Litton, Inc dba BLS Thompson &amp; Litton</t>
  </si>
  <si>
    <t>Thompson &amp; Litton, Inc.</t>
  </si>
  <si>
    <t>TINKER MA, LLC</t>
  </si>
  <si>
    <t>TIOGA ENVIRONMENTAL CONSULTANTS INC.</t>
  </si>
  <si>
    <t>TKZ ARCHITECTURE LLC</t>
  </si>
  <si>
    <t>TLC Engineering Solutions, Inc.</t>
  </si>
  <si>
    <t>TLM Associates, Inc.</t>
  </si>
  <si>
    <t>TMPartners, PLLC</t>
  </si>
  <si>
    <t>TRIAD ENVIRONMENTAL CONSULTANTS, INC.</t>
  </si>
  <si>
    <t>TTL INC.</t>
  </si>
  <si>
    <t>Tuck Hinton Architects</t>
  </si>
  <si>
    <t>TWH ARCHITECTS, INC.</t>
  </si>
  <si>
    <t>UPLAND DESIGN GROUP, INC.</t>
  </si>
  <si>
    <t>URBAN ARCH ASSOCIATES, P.C.</t>
  </si>
  <si>
    <t>VAUGHAN ASSOCIATES ARCHITECTS, INC.</t>
  </si>
  <si>
    <t>VERNADERO GROUP INCORPORATED</t>
  </si>
  <si>
    <t>VREELAND ENGINEERS, INCORPORATED</t>
  </si>
  <si>
    <t>W&amp;A Engineering Nashville, LLC</t>
  </si>
  <si>
    <t>W.M. Whitaker &amp; Associates LLC</t>
  </si>
  <si>
    <t>Ware Malcomb, Inc</t>
  </si>
  <si>
    <t>WEST, WELCH, REED ENGINEERS, INC.</t>
  </si>
  <si>
    <t>Whittenburg Land Surveying, LLC dba Civil Engineering &amp; Surveying, LLC</t>
  </si>
  <si>
    <t>Wier Boerner Allin Architecture, PLLC</t>
  </si>
  <si>
    <t>Win Engineering, LLC</t>
  </si>
  <si>
    <t>Wold HFR Design</t>
  </si>
  <si>
    <t>Wood Environment &amp; Infrastructure Solutions, Inc.</t>
  </si>
  <si>
    <t>WORKING BUILDINGS, LLC</t>
  </si>
  <si>
    <t>Workshop Architecture LLC</t>
  </si>
  <si>
    <t>WSP USA Environment &amp; Infrastructure, Inc.</t>
  </si>
  <si>
    <t>WYSTWYND DESIGNS, INC.</t>
  </si>
  <si>
    <t>Z Creative Group, LLC</t>
  </si>
  <si>
    <r>
      <t xml:space="preserve">1. </t>
    </r>
    <r>
      <rPr>
        <b/>
        <sz val="10"/>
        <color theme="1"/>
        <rFont val="Century Gothic"/>
        <family val="2"/>
      </rPr>
      <t>Design</t>
    </r>
    <r>
      <rPr>
        <i/>
        <sz val="10"/>
        <color rgb="FFFF0000"/>
        <rFont val="Century Gothic"/>
        <family val="2"/>
      </rPr>
      <t xml:space="preserve"> (Not Applicable to Contractor)</t>
    </r>
  </si>
  <si>
    <r>
      <t>2.</t>
    </r>
    <r>
      <rPr>
        <b/>
        <sz val="10"/>
        <rFont val="Century Gothic"/>
        <family val="2"/>
      </rPr>
      <t>Bidding/</t>
    </r>
    <r>
      <rPr>
        <b/>
        <sz val="10"/>
        <color theme="1"/>
        <rFont val="Century Gothic"/>
        <family val="2"/>
      </rPr>
      <t>Construction Administration</t>
    </r>
  </si>
  <si>
    <r>
      <t>a. Designer was not responsible for any error and/or omission that had a</t>
    </r>
    <r>
      <rPr>
        <sz val="10"/>
        <rFont val="Century Gothic"/>
        <family val="2"/>
      </rPr>
      <t xml:space="preserve"> significant,</t>
    </r>
    <r>
      <rPr>
        <sz val="10"/>
        <color theme="1"/>
        <rFont val="Century Gothic"/>
        <family val="2"/>
      </rPr>
      <t xml:space="preserve"> negative impact on the owner or the contractor</t>
    </r>
  </si>
  <si>
    <r>
      <rPr>
        <b/>
        <sz val="10"/>
        <rFont val="Century Gothic"/>
        <family val="2"/>
      </rPr>
      <t>3</t>
    </r>
    <r>
      <rPr>
        <b/>
        <sz val="10"/>
        <color theme="1"/>
        <rFont val="Century Gothic"/>
        <family val="2"/>
      </rPr>
      <t>. Communications</t>
    </r>
  </si>
  <si>
    <r>
      <rPr>
        <b/>
        <sz val="10"/>
        <rFont val="Century Gothic"/>
        <family val="2"/>
      </rPr>
      <t>4.</t>
    </r>
    <r>
      <rPr>
        <b/>
        <sz val="10"/>
        <color theme="1"/>
        <rFont val="Century Gothic"/>
        <family val="2"/>
      </rPr>
      <t xml:space="preserve"> Budget </t>
    </r>
    <r>
      <rPr>
        <b/>
        <i/>
        <sz val="10"/>
        <color rgb="FFFF0000"/>
        <rFont val="Century Gothic"/>
        <family val="2"/>
      </rPr>
      <t xml:space="preserve"> </t>
    </r>
    <r>
      <rPr>
        <i/>
        <sz val="10"/>
        <color rgb="FFFF0000"/>
        <rFont val="Century Gothic"/>
        <family val="2"/>
      </rPr>
      <t>(Not Applicable to Contractor)</t>
    </r>
  </si>
  <si>
    <r>
      <t xml:space="preserve">b. Designer's construction cost estimate was accurate as compared to the </t>
    </r>
    <r>
      <rPr>
        <sz val="10"/>
        <rFont val="Century Gothic"/>
        <family val="2"/>
      </rPr>
      <t>average of the bids received.</t>
    </r>
  </si>
  <si>
    <r>
      <rPr>
        <b/>
        <sz val="10"/>
        <rFont val="Century Gothic"/>
        <family val="2"/>
      </rPr>
      <t>5.</t>
    </r>
    <r>
      <rPr>
        <b/>
        <sz val="10"/>
        <color theme="1"/>
        <rFont val="Century Gothic"/>
        <family val="2"/>
      </rPr>
      <t xml:space="preserve"> Schedule</t>
    </r>
  </si>
  <si>
    <r>
      <t>a</t>
    </r>
    <r>
      <rPr>
        <sz val="10"/>
        <rFont val="Century Gothic"/>
        <family val="2"/>
      </rPr>
      <t>. Designer maintained the integrity of the project schedule for items within their control</t>
    </r>
  </si>
  <si>
    <t>Evaluated Entity Role</t>
  </si>
  <si>
    <t>Comparative Percentile:</t>
  </si>
  <si>
    <t>Outstanding = 10-9</t>
  </si>
  <si>
    <t>Good = 8-7</t>
  </si>
  <si>
    <t xml:space="preserve">Needs Improvement = 6-0  </t>
  </si>
  <si>
    <t>*Comments are not required for scores of 7 or 8. All other scores require a comment.</t>
  </si>
  <si>
    <t>Outstanding (10-9 points)</t>
  </si>
  <si>
    <t>Good (8-7 points)</t>
  </si>
  <si>
    <t>Needs Improvement (6-0 points)</t>
  </si>
  <si>
    <t>4FDesign, P.C.</t>
  </si>
  <si>
    <t>CAIN RASHWEST ARCHITECTS, INC., P.C.</t>
  </si>
  <si>
    <t>Path Company, LLC</t>
  </si>
  <si>
    <t>Wold Architects Inc</t>
  </si>
  <si>
    <t>Project Title</t>
  </si>
  <si>
    <t>Evaluated Entity Name (Designer Contact Name)</t>
  </si>
  <si>
    <t>Evaluated Entity Institution (Designer Company Name)</t>
  </si>
  <si>
    <t>Published: October 2024</t>
  </si>
  <si>
    <r>
      <t xml:space="preserve">Instructions: This evaluation tool should be used with its supporting scoring rubric. The rubric will further define the intention and range of each particular criteria listed.  An interim evaluation should be executed on all projects using this form along with providing comments and feedback to the evaluated entity. This effort allows open communications among the project team and provides opportunities for improvements if needed before the execution of the final, and documented evaluation. Each criteria will be scored numerically and comments which justify the given score must be provided. </t>
    </r>
    <r>
      <rPr>
        <b/>
        <sz val="10"/>
        <color rgb="FFFF0000"/>
        <rFont val="Century Gothic"/>
        <family val="2"/>
      </rPr>
      <t>Comments are not required for scores of 7 or 8. All other scores require a comment.</t>
    </r>
    <r>
      <rPr>
        <sz val="10"/>
        <color theme="1"/>
        <rFont val="Century Gothic"/>
        <family val="2"/>
      </rPr>
      <t xml:space="preserve"> Each field is fillable and scoring is automatically tabulated and averaged below with the total average score. Please use only whole numbers, Decimals are not allowed.</t>
    </r>
    <r>
      <rPr>
        <b/>
        <sz val="10"/>
        <color rgb="FFFF0000"/>
        <rFont val="Century Gothic"/>
        <family val="2"/>
      </rPr>
      <t xml:space="preserve">  IT IS NOT NECESSARY TO SUBMIT THE INTERIM EVALUATION TO OSA. SUBMIT THE FINAL EVALUATION TO OSA AS AN EXCEL FILE IN THE .xlsx FORMAT.  OSA CANNOT ACCEPT EVALUATIONS IN PDF FORMAT.</t>
    </r>
  </si>
  <si>
    <t>FAIL</t>
  </si>
  <si>
    <t>COMPLIANCE CHECK SPA</t>
  </si>
  <si>
    <t>COMPLIANCE CHECK CONTR</t>
  </si>
  <si>
    <t>COMPLIANCE CHECK -DxC : Evaluation of Designer by Contractor</t>
  </si>
  <si>
    <t xml:space="preserve"> </t>
  </si>
  <si>
    <t>COMPLIANCE CHECK - DxS : Evaluation of Designer by SPA</t>
  </si>
  <si>
    <t>SCORE</t>
  </si>
  <si>
    <t>COMMENTS</t>
  </si>
  <si>
    <t>EVALUTATION CATEGORY</t>
  </si>
  <si>
    <t>c. Designer acted proactively and responsively towards codes and regulatory authority reviews and compliance.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</si>
</sst>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5" x14ac:knownFonts="1">
    <font>
      <sz val="11"/>
      <color theme="1"/>
      <name val="Calibri"/>
      <family val="2"/>
      <scheme val="minor"/>
    </font>
    <font>
      <sz val="14"/>
      <color theme="1"/>
      <name val="Calibri"/>
      <family val="2"/>
      <scheme val="minor"/>
    </font>
    <font>
      <b/>
      <sz val="14"/>
      <color theme="1"/>
      <name val="Calibri"/>
      <family val="2"/>
      <scheme val="minor"/>
    </font>
    <font>
      <b/>
      <sz val="14"/>
      <name val="Calibri"/>
      <family val="2"/>
      <scheme val="minor"/>
    </font>
    <font>
      <b/>
      <sz val="16"/>
      <color theme="1"/>
      <name val="Calibri"/>
      <family val="2"/>
      <scheme val="minor"/>
    </font>
    <font>
      <sz val="10"/>
      <color theme="1"/>
      <name val="Calibri"/>
      <family val="2"/>
      <scheme val="minor"/>
    </font>
    <font>
      <sz val="10"/>
      <name val="Calibri"/>
      <family val="2"/>
      <scheme val="minor"/>
    </font>
    <font>
      <sz val="9"/>
      <color theme="1"/>
      <name val="Calibri"/>
      <family val="2"/>
      <scheme val="minor"/>
    </font>
    <font>
      <sz val="10"/>
      <color rgb="FF00B050"/>
      <name val="Calibri"/>
      <family val="2"/>
      <scheme val="minor"/>
    </font>
    <font>
      <sz val="10"/>
      <color rgb="FFFF0000"/>
      <name val="Calibri"/>
      <family val="2"/>
      <scheme val="minor"/>
    </font>
    <font>
      <sz val="8"/>
      <color theme="1"/>
      <name val="Calibri"/>
      <family val="2"/>
      <scheme val="minor"/>
    </font>
    <font>
      <b/>
      <sz val="9"/>
      <color theme="1"/>
      <name val="Calibri"/>
      <family val="2"/>
      <scheme val="minor"/>
    </font>
    <font>
      <b/>
      <u/>
      <sz val="12"/>
      <color theme="1"/>
      <name val="Century Gothic"/>
      <family val="2"/>
    </font>
    <font>
      <b/>
      <u/>
      <sz val="10"/>
      <color theme="1"/>
      <name val="Century Gothic"/>
      <family val="2"/>
    </font>
    <font>
      <sz val="10"/>
      <color theme="1"/>
      <name val="Century Gothic"/>
      <family val="2"/>
    </font>
    <font>
      <b/>
      <sz val="10"/>
      <color theme="1"/>
      <name val="Century Gothic"/>
      <family val="2"/>
    </font>
    <font>
      <sz val="10"/>
      <name val="Century Gothic"/>
      <family val="2"/>
    </font>
    <font>
      <i/>
      <sz val="10"/>
      <color theme="1"/>
      <name val="Century Gothic"/>
      <family val="2"/>
    </font>
    <font>
      <i/>
      <sz val="10"/>
      <color rgb="FFFF0000"/>
      <name val="Century Gothic"/>
      <family val="2"/>
    </font>
    <font>
      <b/>
      <sz val="10"/>
      <name val="Century Gothic"/>
      <family val="2"/>
    </font>
    <font>
      <b/>
      <i/>
      <sz val="10"/>
      <color rgb="FFFF0000"/>
      <name val="Century Gothic"/>
      <family val="2"/>
    </font>
    <font>
      <sz val="10"/>
      <color rgb="FFFF0000"/>
      <name val="Century Gothic"/>
      <family val="2"/>
    </font>
    <font>
      <b/>
      <sz val="10"/>
      <color theme="0"/>
      <name val="Century Gothic"/>
      <family val="2"/>
    </font>
    <font>
      <b/>
      <sz val="10"/>
      <color rgb="FFFF0000"/>
      <name val="Century Gothic"/>
      <family val="2"/>
    </font>
    <font>
      <sz val="8"/>
      <color theme="1"/>
      <name val="Century Gothic"/>
      <family val="2"/>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rgb="FF000000"/>
      </top>
      <bottom style="thin">
        <color indexed="64"/>
      </bottom>
      <diagonal/>
    </border>
  </borders>
  <cellStyleXfs count="1">
    <xf numFmtId="0" fontId="0" fillId="0" borderId="0"/>
  </cellStyleXfs>
  <cellXfs count="92">
    <xf numFmtId="0" fontId="0" fillId="0" borderId="0" xfId="0"/>
    <xf numFmtId="0" fontId="1" fillId="0" borderId="0" xfId="0" applyFont="1"/>
    <xf numFmtId="0" fontId="2" fillId="0" borderId="0" xfId="0" applyFont="1" applyAlignment="1">
      <alignment horizontal="left"/>
    </xf>
    <xf numFmtId="0" fontId="0" fillId="0" borderId="0" xfId="0"/>
    <xf numFmtId="0" fontId="2" fillId="0" borderId="0" xfId="0" applyFont="1"/>
    <xf numFmtId="0" fontId="0" fillId="0" borderId="4" xfId="0" applyBorder="1"/>
    <xf numFmtId="0" fontId="5" fillId="0" borderId="5" xfId="0" applyFont="1" applyBorder="1" applyAlignment="1">
      <alignment horizontal="justify" vertical="top" wrapText="1"/>
    </xf>
    <xf numFmtId="0" fontId="5" fillId="0" borderId="6" xfId="0" applyFont="1" applyBorder="1" applyAlignment="1">
      <alignment horizontal="justify" vertical="top" wrapText="1"/>
    </xf>
    <xf numFmtId="0" fontId="7" fillId="0" borderId="7" xfId="0" applyFont="1" applyBorder="1"/>
    <xf numFmtId="0" fontId="7" fillId="0" borderId="0" xfId="0" applyFont="1"/>
    <xf numFmtId="0" fontId="5" fillId="0" borderId="8" xfId="0" applyFont="1" applyBorder="1" applyAlignment="1">
      <alignment horizontal="justify" vertical="top" wrapText="1"/>
    </xf>
    <xf numFmtId="0" fontId="5" fillId="0" borderId="0" xfId="0" applyFont="1" applyBorder="1" applyAlignment="1">
      <alignment horizontal="justify" vertical="top" wrapText="1"/>
    </xf>
    <xf numFmtId="0" fontId="6" fillId="0" borderId="8" xfId="0" applyFont="1" applyBorder="1" applyAlignment="1">
      <alignment horizontal="justify" vertical="top" wrapText="1"/>
    </xf>
    <xf numFmtId="0" fontId="6" fillId="0" borderId="7" xfId="0" applyFont="1" applyBorder="1" applyAlignment="1">
      <alignment horizontal="justify" vertical="top" wrapText="1"/>
    </xf>
    <xf numFmtId="0" fontId="6" fillId="0" borderId="10" xfId="0" applyFont="1" applyBorder="1" applyAlignment="1">
      <alignment horizontal="justify" vertical="top" wrapText="1"/>
    </xf>
    <xf numFmtId="0" fontId="7" fillId="0" borderId="10" xfId="0" applyFont="1" applyBorder="1"/>
    <xf numFmtId="0" fontId="7" fillId="0" borderId="0" xfId="0" applyFont="1" applyBorder="1" applyAlignment="1">
      <alignment horizontal="center" vertical="top" wrapText="1"/>
    </xf>
    <xf numFmtId="0" fontId="5" fillId="0" borderId="9" xfId="0" applyFont="1" applyBorder="1" applyAlignment="1">
      <alignment horizontal="justify" vertical="top" wrapText="1"/>
    </xf>
    <xf numFmtId="0" fontId="5" fillId="0" borderId="11" xfId="0" applyFont="1" applyBorder="1" applyAlignment="1">
      <alignment horizontal="justify" vertical="top" wrapText="1"/>
    </xf>
    <xf numFmtId="0" fontId="7" fillId="0" borderId="0" xfId="0" applyFont="1" applyBorder="1" applyAlignment="1">
      <alignment horizontal="left" vertical="top" wrapText="1"/>
    </xf>
    <xf numFmtId="0" fontId="5" fillId="0" borderId="7" xfId="0" applyFont="1" applyBorder="1" applyAlignment="1">
      <alignment horizontal="justify" vertical="top" wrapText="1"/>
    </xf>
    <xf numFmtId="0" fontId="5" fillId="0" borderId="9" xfId="0" applyFont="1" applyBorder="1" applyAlignment="1">
      <alignment horizontal="justify" wrapText="1"/>
    </xf>
    <xf numFmtId="0" fontId="5" fillId="0" borderId="10" xfId="0" applyFont="1" applyBorder="1" applyAlignment="1">
      <alignment horizontal="justify" wrapText="1"/>
    </xf>
    <xf numFmtId="0" fontId="5" fillId="0" borderId="10" xfId="0" applyFont="1" applyBorder="1" applyAlignment="1">
      <alignment horizontal="justify" vertical="top" wrapText="1"/>
    </xf>
    <xf numFmtId="0" fontId="10" fillId="0" borderId="0" xfId="0" applyFont="1" applyAlignment="1">
      <alignment horizontal="center" wrapText="1"/>
    </xf>
    <xf numFmtId="0" fontId="3" fillId="0" borderId="0" xfId="0" applyFont="1" applyFill="1" applyBorder="1" applyAlignment="1">
      <alignment vertical="top" wrapText="1"/>
    </xf>
    <xf numFmtId="0" fontId="1" fillId="0" borderId="0" xfId="0" applyFont="1" applyAlignment="1">
      <alignment vertical="top" wrapText="1"/>
    </xf>
    <xf numFmtId="0" fontId="11" fillId="0" borderId="11" xfId="0" applyFont="1" applyFill="1" applyBorder="1" applyAlignment="1">
      <alignment vertical="top" wrapText="1"/>
    </xf>
    <xf numFmtId="0" fontId="0" fillId="0" borderId="11" xfId="0" applyBorder="1" applyAlignment="1">
      <alignment vertical="top" wrapText="1"/>
    </xf>
    <xf numFmtId="0" fontId="0" fillId="0" borderId="11" xfId="0" applyBorder="1"/>
    <xf numFmtId="0" fontId="1" fillId="0" borderId="4" xfId="0" applyFont="1" applyBorder="1"/>
    <xf numFmtId="0" fontId="6" fillId="0" borderId="2" xfId="0" applyFont="1" applyBorder="1" applyAlignment="1">
      <alignment horizontal="justify" vertical="top" wrapText="1"/>
    </xf>
    <xf numFmtId="0" fontId="6" fillId="0" borderId="4" xfId="0" applyFont="1" applyBorder="1" applyAlignment="1">
      <alignment horizontal="justify" vertical="top" wrapText="1"/>
    </xf>
    <xf numFmtId="0" fontId="12" fillId="0" borderId="0" xfId="0" applyFont="1" applyAlignment="1"/>
    <xf numFmtId="0" fontId="13" fillId="0" borderId="0" xfId="0" applyFont="1" applyAlignment="1"/>
    <xf numFmtId="0" fontId="14" fillId="0" borderId="0" xfId="0" applyFont="1" applyAlignment="1"/>
    <xf numFmtId="0" fontId="14" fillId="0" borderId="0" xfId="0" applyFont="1"/>
    <xf numFmtId="0" fontId="14" fillId="0" borderId="0" xfId="0" applyFont="1" applyAlignment="1">
      <alignment horizontal="left"/>
    </xf>
    <xf numFmtId="0" fontId="14" fillId="0" borderId="0" xfId="0" applyFont="1" applyAlignment="1">
      <alignment horizontal="justify" vertical="top" wrapText="1"/>
    </xf>
    <xf numFmtId="0" fontId="14" fillId="0" borderId="1" xfId="0" applyFont="1" applyBorder="1" applyAlignment="1" applyProtection="1">
      <alignment horizontal="justify" vertical="top" wrapText="1"/>
      <protection locked="0"/>
    </xf>
    <xf numFmtId="0" fontId="14" fillId="0" borderId="1" xfId="0" applyFont="1" applyBorder="1" applyAlignment="1" applyProtection="1">
      <protection locked="0"/>
    </xf>
    <xf numFmtId="0" fontId="13" fillId="0" borderId="0" xfId="0" applyFont="1"/>
    <xf numFmtId="0" fontId="15" fillId="0" borderId="0" xfId="0" applyFont="1" applyAlignment="1">
      <alignment horizontal="left"/>
    </xf>
    <xf numFmtId="0" fontId="14" fillId="0" borderId="1" xfId="0" applyFont="1" applyBorder="1" applyAlignment="1" applyProtection="1">
      <alignment wrapText="1"/>
    </xf>
    <xf numFmtId="0" fontId="14" fillId="0" borderId="0" xfId="0" applyFont="1" applyBorder="1"/>
    <xf numFmtId="0" fontId="14" fillId="0" borderId="0" xfId="0" applyFont="1" applyBorder="1" applyAlignment="1"/>
    <xf numFmtId="0" fontId="14" fillId="0" borderId="0" xfId="0" applyFont="1" applyAlignment="1">
      <alignment wrapText="1"/>
    </xf>
    <xf numFmtId="0" fontId="14" fillId="0" borderId="0" xfId="0" applyFont="1" applyBorder="1" applyAlignment="1">
      <alignment wrapText="1"/>
    </xf>
    <xf numFmtId="0" fontId="14" fillId="0" borderId="1" xfId="0" applyFont="1" applyBorder="1" applyAlignment="1" applyProtection="1">
      <alignment wrapText="1"/>
      <protection locked="0"/>
    </xf>
    <xf numFmtId="0" fontId="17" fillId="0" borderId="0" xfId="0" applyFont="1" applyAlignment="1">
      <alignment wrapText="1"/>
    </xf>
    <xf numFmtId="0" fontId="14" fillId="0" borderId="0" xfId="0" applyFont="1" applyBorder="1" applyAlignment="1">
      <alignment horizontal="center" vertical="center" wrapText="1"/>
    </xf>
    <xf numFmtId="0" fontId="14" fillId="0" borderId="0" xfId="0" applyFont="1" applyBorder="1" applyAlignment="1" applyProtection="1">
      <alignment wrapText="1"/>
      <protection locked="0"/>
    </xf>
    <xf numFmtId="0" fontId="15" fillId="0" borderId="0" xfId="0" applyFont="1" applyBorder="1" applyAlignment="1">
      <alignment horizontal="center" vertical="top"/>
    </xf>
    <xf numFmtId="0" fontId="15" fillId="0" borderId="0" xfId="0" applyFont="1" applyBorder="1" applyAlignment="1">
      <alignment horizontal="center" vertical="top" wrapText="1"/>
    </xf>
    <xf numFmtId="0" fontId="15" fillId="0" borderId="0" xfId="0" applyFont="1" applyBorder="1" applyAlignment="1">
      <alignment vertical="top"/>
    </xf>
    <xf numFmtId="0" fontId="14" fillId="0" borderId="0" xfId="0" applyFont="1" applyAlignment="1">
      <alignment horizontal="justify" wrapText="1"/>
    </xf>
    <xf numFmtId="0" fontId="14" fillId="0" borderId="1" xfId="0" applyFont="1" applyBorder="1" applyAlignment="1" applyProtection="1">
      <alignment horizontal="center" vertical="center" wrapText="1"/>
      <protection locked="0"/>
    </xf>
    <xf numFmtId="0" fontId="14" fillId="0" borderId="0" xfId="0" applyFont="1" applyBorder="1" applyAlignment="1">
      <alignment horizontal="center" vertical="center"/>
    </xf>
    <xf numFmtId="0" fontId="14" fillId="0" borderId="0" xfId="0" applyFont="1" applyAlignment="1">
      <alignment vertical="top" wrapText="1"/>
    </xf>
    <xf numFmtId="0" fontId="15" fillId="0" borderId="0" xfId="0" applyFont="1" applyBorder="1" applyAlignment="1">
      <alignment horizontal="right" wrapText="1"/>
    </xf>
    <xf numFmtId="165" fontId="14" fillId="0" borderId="0" xfId="0" applyNumberFormat="1" applyFont="1" applyBorder="1" applyAlignment="1">
      <alignment horizontal="center" vertical="center" wrapText="1"/>
    </xf>
    <xf numFmtId="2" fontId="14" fillId="0" borderId="0" xfId="0" applyNumberFormat="1" applyFont="1" applyBorder="1" applyAlignment="1">
      <alignment horizontal="center" vertical="center" wrapText="1"/>
    </xf>
    <xf numFmtId="0" fontId="15" fillId="0" borderId="0" xfId="0" applyFont="1" applyAlignment="1">
      <alignment wrapText="1"/>
    </xf>
    <xf numFmtId="0" fontId="14" fillId="0" borderId="2" xfId="0" applyFont="1" applyBorder="1" applyAlignment="1" applyProtection="1">
      <alignment wrapText="1"/>
      <protection locked="0"/>
    </xf>
    <xf numFmtId="0" fontId="14" fillId="0" borderId="0" xfId="0" applyFont="1" applyAlignment="1">
      <alignment horizontal="center" vertical="center"/>
    </xf>
    <xf numFmtId="0" fontId="14" fillId="0" borderId="0" xfId="0" applyFont="1" applyAlignment="1">
      <alignment horizontal="center" vertical="center" wrapText="1"/>
    </xf>
    <xf numFmtId="0" fontId="21" fillId="0" borderId="0" xfId="0" applyFont="1" applyAlignment="1">
      <alignment wrapText="1"/>
    </xf>
    <xf numFmtId="0" fontId="19" fillId="0" borderId="0" xfId="0" applyFont="1" applyAlignment="1">
      <alignment wrapText="1"/>
    </xf>
    <xf numFmtId="0" fontId="15" fillId="0" borderId="0" xfId="0" applyFont="1" applyAlignment="1">
      <alignment horizontal="right" wrapText="1"/>
    </xf>
    <xf numFmtId="165" fontId="14" fillId="0" borderId="0" xfId="0" applyNumberFormat="1" applyFont="1" applyAlignment="1">
      <alignment horizontal="center" vertical="center" wrapText="1"/>
    </xf>
    <xf numFmtId="2" fontId="14" fillId="0" borderId="0" xfId="0" applyNumberFormat="1" applyFont="1" applyAlignment="1">
      <alignment horizontal="center" vertical="center" wrapText="1"/>
    </xf>
    <xf numFmtId="164" fontId="14" fillId="0" borderId="0" xfId="0" applyNumberFormat="1" applyFont="1" applyAlignment="1">
      <alignment horizontal="center" vertical="center" wrapText="1"/>
    </xf>
    <xf numFmtId="10" fontId="14" fillId="0" borderId="0" xfId="0" applyNumberFormat="1" applyFont="1" applyAlignment="1">
      <alignment horizontal="center" vertical="center"/>
    </xf>
    <xf numFmtId="10" fontId="14" fillId="0" borderId="0" xfId="0" applyNumberFormat="1" applyFont="1"/>
    <xf numFmtId="0" fontId="14" fillId="0" borderId="1" xfId="0" applyFont="1" applyBorder="1" applyAlignment="1" applyProtection="1">
      <alignment horizontal="justify" wrapText="1"/>
      <protection locked="0"/>
    </xf>
    <xf numFmtId="0" fontId="1" fillId="0" borderId="2" xfId="0" applyFont="1" applyBorder="1" applyAlignment="1">
      <alignment vertical="top"/>
    </xf>
    <xf numFmtId="0" fontId="1" fillId="0" borderId="3" xfId="0" applyFont="1" applyBorder="1" applyAlignment="1">
      <alignment vertical="top"/>
    </xf>
    <xf numFmtId="0" fontId="22" fillId="2" borderId="12" xfId="0" applyFont="1" applyFill="1" applyBorder="1" applyAlignment="1">
      <alignment horizontal="center" vertical="top" wrapText="1"/>
    </xf>
    <xf numFmtId="0" fontId="14" fillId="0" borderId="0" xfId="0" applyFont="1" applyAlignment="1">
      <alignment horizontal="center"/>
    </xf>
    <xf numFmtId="0" fontId="14" fillId="0" borderId="1" xfId="0" applyFont="1" applyBorder="1" applyAlignment="1" applyProtection="1">
      <alignment horizontal="justify" vertical="top"/>
      <protection locked="0"/>
    </xf>
    <xf numFmtId="0" fontId="15" fillId="0" borderId="0" xfId="0" applyFont="1" applyAlignment="1">
      <alignment horizontal="justify" vertical="center" wrapText="1"/>
    </xf>
    <xf numFmtId="0" fontId="21" fillId="0" borderId="0" xfId="0" applyFont="1" applyAlignment="1">
      <alignment horizontal="justify" vertical="top" wrapText="1"/>
    </xf>
    <xf numFmtId="0" fontId="23" fillId="0" borderId="1" xfId="0" applyFont="1" applyBorder="1" applyAlignment="1" applyProtection="1">
      <alignment horizontal="justify" vertical="center"/>
    </xf>
    <xf numFmtId="0" fontId="24" fillId="0" borderId="0" xfId="0" applyFont="1" applyAlignment="1">
      <alignment horizontal="center" vertical="center"/>
    </xf>
    <xf numFmtId="0" fontId="15" fillId="0" borderId="0" xfId="0" applyFont="1" applyAlignment="1">
      <alignment horizontal="left" vertical="center" wrapText="1"/>
    </xf>
    <xf numFmtId="0" fontId="14" fillId="0" borderId="0" xfId="0" applyFont="1" applyAlignment="1">
      <alignment horizontal="left" vertical="top" wrapText="1"/>
    </xf>
    <xf numFmtId="0" fontId="16" fillId="0" borderId="0" xfId="0" applyFont="1" applyAlignment="1">
      <alignment horizontal="justify" vertical="top" wrapText="1"/>
    </xf>
    <xf numFmtId="0" fontId="21" fillId="0" borderId="11" xfId="0" applyFont="1" applyBorder="1" applyAlignment="1">
      <alignment horizontal="center"/>
    </xf>
    <xf numFmtId="0" fontId="14" fillId="0" borderId="0" xfId="0" applyFont="1" applyAlignment="1">
      <alignment horizontal="left" vertical="top" wrapText="1"/>
    </xf>
    <xf numFmtId="0" fontId="4" fillId="0" borderId="0" xfId="0" applyFont="1" applyAlignment="1">
      <alignment horizontal="center"/>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cellXfs>
  <cellStyles count="1">
    <cellStyle name="Normal" xfId="0" builtinId="0"/>
  </cellStyles>
  <dxfs count="2">
    <dxf>
      <fill>
        <patternFill>
          <bgColor theme="0" tint="-0.14996795556505021"/>
        </patternFill>
      </fill>
    </dxf>
    <dxf>
      <fill>
        <patternFill>
          <fgColor rgb="FFFF0000"/>
          <bgColor rgb="FFFF0000"/>
        </patternFill>
      </fill>
    </dxf>
  </dxfs>
  <tableStyles count="0" defaultTableStyle="TableStyleMedium2" defaultPivotStyle="PivotStyleLight16"/>
  <colors>
    <mruColors>
      <color rgb="FFFA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116"/>
  <sheetViews>
    <sheetView showGridLines="0" showRowColHeaders="0" tabSelected="1" showRuler="0" zoomScaleNormal="100" workbookViewId="0">
      <selection activeCell="C45" sqref="C45"/>
    </sheetView>
  </sheetViews>
  <sheetFormatPr defaultRowHeight="13.5" x14ac:dyDescent="0.25"/>
  <cols>
    <col min="1" max="1" width="60.7109375" style="46" customWidth="1"/>
    <col min="2" max="2" width="6.5703125" style="36" customWidth="1"/>
    <col min="3" max="3" width="76.7109375" style="36" customWidth="1"/>
    <col min="4" max="4" width="18.42578125" style="36" customWidth="1"/>
    <col min="5" max="5" width="14.28515625" style="36" hidden="1" customWidth="1"/>
    <col min="6" max="6" width="16.5703125" style="36" hidden="1" customWidth="1"/>
    <col min="7" max="7" width="14.140625" style="36" hidden="1" customWidth="1"/>
    <col min="8" max="16384" width="9.140625" style="36"/>
  </cols>
  <sheetData>
    <row r="1" spans="1:4" ht="15.75" x14ac:dyDescent="0.25">
      <c r="A1" s="33" t="s">
        <v>75</v>
      </c>
      <c r="B1" s="35"/>
      <c r="C1" s="35"/>
      <c r="D1" s="35"/>
    </row>
    <row r="2" spans="1:4" ht="15.75" customHeight="1" x14ac:dyDescent="0.25">
      <c r="A2" s="37" t="s">
        <v>453</v>
      </c>
      <c r="B2" s="35"/>
      <c r="C2" s="37"/>
      <c r="D2" s="37"/>
    </row>
    <row r="3" spans="1:4" ht="106.5" customHeight="1" x14ac:dyDescent="0.25">
      <c r="A3" s="88" t="s">
        <v>454</v>
      </c>
      <c r="B3" s="88"/>
      <c r="C3" s="88"/>
      <c r="D3" s="88"/>
    </row>
    <row r="4" spans="1:4" ht="21.75" hidden="1" customHeight="1" x14ac:dyDescent="0.25">
      <c r="A4" s="55">
        <v>7</v>
      </c>
      <c r="B4" s="38"/>
      <c r="C4" s="38"/>
      <c r="D4" s="38"/>
    </row>
    <row r="5" spans="1:4" ht="23.25" hidden="1" customHeight="1" x14ac:dyDescent="0.25">
      <c r="A5" s="55">
        <v>8</v>
      </c>
      <c r="B5" s="38"/>
      <c r="C5" s="38"/>
      <c r="D5" s="38"/>
    </row>
    <row r="6" spans="1:4" ht="19.5" hidden="1" customHeight="1" thickBot="1" x14ac:dyDescent="0.3">
      <c r="A6" s="55"/>
      <c r="B6" s="38"/>
      <c r="C6" s="79" t="s">
        <v>455</v>
      </c>
      <c r="D6" s="38"/>
    </row>
    <row r="7" spans="1:4" ht="23.25" customHeight="1" thickBot="1" x14ac:dyDescent="0.3">
      <c r="A7" s="55"/>
      <c r="B7" s="38"/>
      <c r="C7" s="38"/>
      <c r="D7" s="38"/>
    </row>
    <row r="8" spans="1:4" ht="51" customHeight="1" thickBot="1" x14ac:dyDescent="0.3">
      <c r="A8" s="84" t="s">
        <v>458</v>
      </c>
      <c r="B8" s="38"/>
      <c r="C8" s="82" t="str">
        <f>IF(C12="DxS : Evaluation of Designer by SPA","This compiance check is NOT APPLICABLE to the DxS evalution. See below for the DxS compliance check.",IF(COUNTIF(G39:G115,C6)&gt;0,"This evaluation DOES NOT PASS the compliance check for the DxC evaluation.  Review all comments and scores. For the DxC evaluation, do not enter comments or scores for Section 1 - Design or Section 4 - Budget.","This evaluation PASSES the DxC compliance check."))</f>
        <v>This evaluation DOES NOT PASS the compliance check for the DxC evaluation.  Review all comments and scores. For the DxC evaluation, do not enter comments or scores for Section 1 - Design or Section 4 - Budget.</v>
      </c>
      <c r="D8" s="38"/>
    </row>
    <row r="9" spans="1:4" ht="23.25" customHeight="1" thickBot="1" x14ac:dyDescent="0.3">
      <c r="A9" s="55"/>
      <c r="B9" s="38"/>
      <c r="C9" s="38"/>
      <c r="D9" s="38"/>
    </row>
    <row r="10" spans="1:4" ht="48" customHeight="1" thickBot="1" x14ac:dyDescent="0.3">
      <c r="A10" s="80" t="s">
        <v>460</v>
      </c>
      <c r="B10" s="38"/>
      <c r="C10" s="82" t="str">
        <f>IF(C12="DxC : Evaluation of Designer by Contractor","This compiance check is NOT APPLICABLE to the DxC evalution. See above for the DxC compliance check.",IF(COUNTIF(F39:F115,C6)&gt;0,"This evaluation DOES NOT PASS the compliance check for the DxS evaluation.  Review all comments and scores.","This evaluation PASSES the compliance check for the DxS evaluation."))</f>
        <v>This compiance check is NOT APPLICABLE to the DxC evalution. See above for the DxC compliance check.</v>
      </c>
      <c r="D10" s="38"/>
    </row>
    <row r="11" spans="1:4" ht="21.75" customHeight="1" thickBot="1" x14ac:dyDescent="0.3">
      <c r="A11" s="55" t="s">
        <v>459</v>
      </c>
      <c r="B11" s="38"/>
      <c r="C11" s="81"/>
      <c r="D11" s="38"/>
    </row>
    <row r="12" spans="1:4" ht="21.95" customHeight="1" thickBot="1" x14ac:dyDescent="0.3">
      <c r="A12" s="36" t="s">
        <v>131</v>
      </c>
      <c r="B12" s="38"/>
      <c r="C12" s="74" t="s">
        <v>79</v>
      </c>
      <c r="D12" s="38"/>
    </row>
    <row r="13" spans="1:4" ht="21.75" customHeight="1" thickBot="1" x14ac:dyDescent="0.3">
      <c r="A13" s="38"/>
      <c r="B13" s="38"/>
      <c r="C13" s="38"/>
      <c r="D13" s="38"/>
    </row>
    <row r="14" spans="1:4" ht="21.95" customHeight="1" thickBot="1" x14ac:dyDescent="0.3">
      <c r="A14" s="36" t="s">
        <v>20</v>
      </c>
      <c r="B14" s="38"/>
      <c r="C14" s="39"/>
      <c r="D14" s="38"/>
    </row>
    <row r="15" spans="1:4" ht="20.25" customHeight="1" thickBot="1" x14ac:dyDescent="0.3">
      <c r="A15" s="34"/>
      <c r="B15" s="35"/>
      <c r="C15" s="35"/>
      <c r="D15" s="35"/>
    </row>
    <row r="16" spans="1:4" ht="21.95" customHeight="1" thickBot="1" x14ac:dyDescent="0.3">
      <c r="A16" s="36" t="str">
        <f>IF(C12="DxS : Evaluation of Designer by SPA","Evaluator Name (SPA Contact Name)","Evaluator Name (Contractor Contact Name)")</f>
        <v>Evaluator Name (Contractor Contact Name)</v>
      </c>
      <c r="B16" s="35"/>
      <c r="C16" s="40"/>
      <c r="D16" s="41"/>
    </row>
    <row r="17" spans="1:4" ht="20.25" customHeight="1" thickBot="1" x14ac:dyDescent="0.3">
      <c r="A17" s="42"/>
      <c r="B17" s="37"/>
      <c r="C17" s="37"/>
    </row>
    <row r="18" spans="1:4" ht="21.95" customHeight="1" thickBot="1" x14ac:dyDescent="0.3">
      <c r="A18" s="36" t="s">
        <v>71</v>
      </c>
      <c r="C18" s="43" t="str">
        <f>IF(C12="DxS : Evaluation of Designer by SPA","SPA","Contractor")</f>
        <v>Contractor</v>
      </c>
    </row>
    <row r="19" spans="1:4" ht="20.25" customHeight="1" thickBot="1" x14ac:dyDescent="0.3">
      <c r="A19" s="44"/>
      <c r="C19" s="45"/>
    </row>
    <row r="20" spans="1:4" ht="21.95" customHeight="1" thickBot="1" x14ac:dyDescent="0.3">
      <c r="A20" s="46" t="s">
        <v>72</v>
      </c>
      <c r="B20" s="47"/>
      <c r="C20" s="48"/>
    </row>
    <row r="21" spans="1:4" ht="20.25" customHeight="1" thickBot="1" x14ac:dyDescent="0.3">
      <c r="A21" s="49"/>
      <c r="B21" s="47"/>
      <c r="C21" s="47"/>
      <c r="D21" s="50"/>
    </row>
    <row r="22" spans="1:4" ht="21.95" customHeight="1" thickBot="1" x14ac:dyDescent="0.3">
      <c r="A22" s="46" t="s">
        <v>18</v>
      </c>
      <c r="B22" s="47"/>
      <c r="C22" s="48"/>
      <c r="D22" s="50"/>
    </row>
    <row r="23" spans="1:4" ht="20.25" customHeight="1" thickBot="1" x14ac:dyDescent="0.3">
      <c r="B23" s="47"/>
      <c r="C23" s="47"/>
      <c r="D23" s="50"/>
    </row>
    <row r="24" spans="1:4" ht="21.95" customHeight="1" thickBot="1" x14ac:dyDescent="0.3">
      <c r="A24" s="46" t="s">
        <v>450</v>
      </c>
      <c r="B24" s="47"/>
      <c r="C24" s="48" t="s">
        <v>132</v>
      </c>
      <c r="D24" s="50"/>
    </row>
    <row r="25" spans="1:4" ht="20.25" customHeight="1" thickBot="1" x14ac:dyDescent="0.3">
      <c r="B25" s="47"/>
      <c r="C25" s="47"/>
      <c r="D25" s="50"/>
    </row>
    <row r="26" spans="1:4" ht="21.95" customHeight="1" thickBot="1" x14ac:dyDescent="0.3">
      <c r="A26" s="46" t="s">
        <v>19</v>
      </c>
      <c r="B26" s="47"/>
      <c r="C26" s="48"/>
      <c r="D26" s="50"/>
    </row>
    <row r="27" spans="1:4" ht="19.5" customHeight="1" thickBot="1" x14ac:dyDescent="0.3">
      <c r="B27" s="47"/>
      <c r="C27" s="51"/>
      <c r="D27" s="50"/>
    </row>
    <row r="28" spans="1:4" ht="21.95" customHeight="1" thickBot="1" x14ac:dyDescent="0.3">
      <c r="A28" s="46" t="s">
        <v>451</v>
      </c>
      <c r="B28" s="47"/>
      <c r="C28" s="48"/>
      <c r="D28" s="50"/>
    </row>
    <row r="29" spans="1:4" ht="19.5" customHeight="1" thickBot="1" x14ac:dyDescent="0.3">
      <c r="B29" s="47"/>
      <c r="C29" s="51"/>
      <c r="D29" s="50"/>
    </row>
    <row r="30" spans="1:4" ht="21.95" customHeight="1" thickBot="1" x14ac:dyDescent="0.3">
      <c r="A30" s="46" t="s">
        <v>437</v>
      </c>
      <c r="B30" s="47"/>
      <c r="C30" s="43" t="s">
        <v>133</v>
      </c>
      <c r="D30" s="50"/>
    </row>
    <row r="31" spans="1:4" ht="19.5" customHeight="1" thickBot="1" x14ac:dyDescent="0.3">
      <c r="B31" s="47"/>
      <c r="C31" s="51"/>
      <c r="D31" s="50"/>
    </row>
    <row r="32" spans="1:4" ht="21.95" customHeight="1" thickBot="1" x14ac:dyDescent="0.3">
      <c r="A32" s="35" t="s">
        <v>452</v>
      </c>
      <c r="B32" s="47"/>
      <c r="C32" s="48"/>
      <c r="D32" s="50"/>
    </row>
    <row r="33" spans="1:7" x14ac:dyDescent="0.25">
      <c r="B33" s="47"/>
      <c r="C33" s="51"/>
      <c r="D33" s="50"/>
    </row>
    <row r="34" spans="1:7" ht="23.25" customHeight="1" x14ac:dyDescent="0.25">
      <c r="A34" s="52" t="s">
        <v>463</v>
      </c>
      <c r="C34" s="52" t="s">
        <v>462</v>
      </c>
      <c r="D34" s="53" t="s">
        <v>461</v>
      </c>
    </row>
    <row r="35" spans="1:7" ht="19.5" customHeight="1" x14ac:dyDescent="0.25">
      <c r="A35" s="54"/>
      <c r="C35" s="54"/>
      <c r="D35" s="53" t="s">
        <v>439</v>
      </c>
    </row>
    <row r="36" spans="1:7" ht="18.75" customHeight="1" x14ac:dyDescent="0.25">
      <c r="A36" s="54"/>
      <c r="C36" s="54"/>
      <c r="D36" s="53" t="s">
        <v>440</v>
      </c>
    </row>
    <row r="37" spans="1:7" ht="25.5" x14ac:dyDescent="0.25">
      <c r="A37" s="46" t="s">
        <v>429</v>
      </c>
      <c r="B37" s="35"/>
      <c r="D37" s="53" t="s">
        <v>441</v>
      </c>
    </row>
    <row r="38" spans="1:7" ht="14.25" thickBot="1" x14ac:dyDescent="0.3">
      <c r="C38" s="87" t="s">
        <v>442</v>
      </c>
      <c r="D38" s="87"/>
      <c r="F38" s="83" t="s">
        <v>456</v>
      </c>
      <c r="G38" s="83" t="s">
        <v>457</v>
      </c>
    </row>
    <row r="39" spans="1:7" ht="27.95" customHeight="1" thickBot="1" x14ac:dyDescent="0.3">
      <c r="A39" s="55" t="s">
        <v>1</v>
      </c>
      <c r="B39" s="46"/>
      <c r="C39" s="48"/>
      <c r="D39" s="56"/>
      <c r="E39" s="36" t="b" cm="1">
        <f t="array" ref="E39">+SUMPRODUCT(--(D39=MidScore))&gt;0</f>
        <v>0</v>
      </c>
      <c r="F39" s="78" t="str" cm="1">
        <f t="array" ref="F39">IF(AND(D39&lt;&gt;MidScore,ISBLANK(C39)), "FAIL","PASS")</f>
        <v>FAIL</v>
      </c>
      <c r="G39" s="78" t="str" cm="1">
        <f t="array" ref="G39">IF(AND(D39&lt;&gt;MidScore,ISBLANK(C39)), "PASS","FAIL")</f>
        <v>PASS</v>
      </c>
    </row>
    <row r="40" spans="1:7" ht="15.75" customHeight="1" thickBot="1" x14ac:dyDescent="0.3">
      <c r="A40" s="55"/>
      <c r="B40" s="46"/>
      <c r="C40" s="46"/>
      <c r="F40" s="78"/>
      <c r="G40" s="78"/>
    </row>
    <row r="41" spans="1:7" ht="27.95" customHeight="1" thickBot="1" x14ac:dyDescent="0.3">
      <c r="A41" s="55" t="s">
        <v>2</v>
      </c>
      <c r="B41" s="46"/>
      <c r="C41" s="48"/>
      <c r="D41" s="56"/>
      <c r="E41" s="36" t="b" cm="1">
        <f t="array" ref="E41">+SUMPRODUCT(--(D41=MidScore))&gt;0</f>
        <v>0</v>
      </c>
      <c r="F41" s="78" t="str" cm="1">
        <f t="array" ref="F41">IF(AND(D41&lt;&gt;MidScore,ISBLANK(C41)), "FAIL","PASS")</f>
        <v>FAIL</v>
      </c>
      <c r="G41" s="78" t="str" cm="1">
        <f t="array" ref="G41">IF(AND(D41&lt;&gt;MidScore,ISBLANK(C41)), "PASS","FAIL")</f>
        <v>PASS</v>
      </c>
    </row>
    <row r="42" spans="1:7" ht="13.5" customHeight="1" thickBot="1" x14ac:dyDescent="0.3">
      <c r="A42" s="55"/>
      <c r="B42" s="46"/>
      <c r="C42" s="45"/>
      <c r="D42" s="57"/>
      <c r="F42" s="78"/>
      <c r="G42" s="78"/>
    </row>
    <row r="43" spans="1:7" ht="27.95" customHeight="1" thickBot="1" x14ac:dyDescent="0.3">
      <c r="A43" s="55" t="s">
        <v>464</v>
      </c>
      <c r="B43" s="46"/>
      <c r="C43" s="48"/>
      <c r="D43" s="56"/>
      <c r="E43" s="36" t="b" cm="1">
        <f t="array" ref="E43">+SUMPRODUCT(--(D43=MidScore))&gt;0</f>
        <v>0</v>
      </c>
      <c r="F43" s="78" t="str" cm="1">
        <f t="array" ref="F43">IF(AND(D43&lt;&gt;MidScore,ISBLANK(C43)), "FAIL","PASS")</f>
        <v>FAIL</v>
      </c>
      <c r="G43" s="78" t="str" cm="1">
        <f t="array" ref="G43">IF(AND(D43&lt;&gt;MidScore,ISBLANK(C43)), "PASS","FAIL")</f>
        <v>PASS</v>
      </c>
    </row>
    <row r="44" spans="1:7" ht="14.25" thickBot="1" x14ac:dyDescent="0.3">
      <c r="A44" s="55"/>
      <c r="B44" s="46"/>
      <c r="C44" s="45"/>
      <c r="D44" s="57"/>
      <c r="F44" s="78"/>
      <c r="G44" s="78"/>
    </row>
    <row r="45" spans="1:7" ht="45" customHeight="1" thickBot="1" x14ac:dyDescent="0.3">
      <c r="A45" s="38" t="s">
        <v>3</v>
      </c>
      <c r="B45" s="46"/>
      <c r="C45" s="48"/>
      <c r="D45" s="56"/>
      <c r="E45" s="36" t="b" cm="1">
        <f t="array" ref="E45">+SUMPRODUCT(--(D45=MidScore))&gt;0</f>
        <v>0</v>
      </c>
      <c r="F45" s="78" t="str" cm="1">
        <f t="array" ref="F45">IF(AND(D45&lt;&gt;MidScore,ISBLANK(C45)), "FAIL","PASS")</f>
        <v>FAIL</v>
      </c>
      <c r="G45" s="78" t="str" cm="1">
        <f t="array" ref="G45">IF(AND(D45&lt;&gt;MidScore,ISBLANK(C45)), "PASS","FAIL")</f>
        <v>PASS</v>
      </c>
    </row>
    <row r="46" spans="1:7" ht="14.25" thickBot="1" x14ac:dyDescent="0.3">
      <c r="A46" s="55"/>
      <c r="B46" s="46"/>
      <c r="C46" s="47"/>
      <c r="D46" s="50"/>
      <c r="F46" s="78"/>
      <c r="G46" s="78"/>
    </row>
    <row r="47" spans="1:7" ht="27.95" customHeight="1" thickBot="1" x14ac:dyDescent="0.3">
      <c r="A47" s="38" t="s">
        <v>15</v>
      </c>
      <c r="B47" s="46"/>
      <c r="C47" s="48"/>
      <c r="D47" s="56"/>
      <c r="E47" s="36" t="b" cm="1">
        <f t="array" ref="E47">+SUMPRODUCT(--(D47=MidScore))&gt;0</f>
        <v>0</v>
      </c>
      <c r="F47" s="78" t="str" cm="1">
        <f t="array" ref="F47">IF(AND(D47&lt;&gt;MidScore,ISBLANK(C47)), "FAIL","PASS")</f>
        <v>FAIL</v>
      </c>
      <c r="G47" s="78" t="str" cm="1">
        <f t="array" ref="G47">IF(AND(D47&lt;&gt;MidScore,ISBLANK(C47)), "PASS","FAIL")</f>
        <v>PASS</v>
      </c>
    </row>
    <row r="48" spans="1:7" ht="21.75" customHeight="1" x14ac:dyDescent="0.25">
      <c r="A48" s="58"/>
      <c r="B48" s="46"/>
      <c r="C48" s="47"/>
      <c r="D48" s="50"/>
    </row>
    <row r="49" spans="1:7" ht="15.75" hidden="1" customHeight="1" x14ac:dyDescent="0.25">
      <c r="A49" s="58"/>
      <c r="B49" s="46"/>
      <c r="C49" s="50"/>
      <c r="D49" s="50">
        <f>COUNTBLANK(D39:D47)</f>
        <v>9</v>
      </c>
    </row>
    <row r="50" spans="1:7" x14ac:dyDescent="0.25">
      <c r="B50" s="46"/>
      <c r="C50" s="59" t="s">
        <v>4</v>
      </c>
      <c r="D50" s="60">
        <f>SUM(D39,D41,D43,D45,D47)</f>
        <v>0</v>
      </c>
    </row>
    <row r="51" spans="1:7" x14ac:dyDescent="0.25">
      <c r="B51" s="46"/>
      <c r="C51" s="59" t="s">
        <v>5</v>
      </c>
      <c r="D51" s="61" t="e">
        <f>AVERAGE(D39,D41,D43,D45,D47)</f>
        <v>#DIV/0!</v>
      </c>
      <c r="E51" s="36" t="b">
        <f>IF(D49&gt;4,TRUE,FALSE)</f>
        <v>1</v>
      </c>
      <c r="F51" s="78" t="str">
        <f>IF(E51=TRUE,"FAIL","PASS")</f>
        <v>FAIL</v>
      </c>
      <c r="G51" s="64" t="str">
        <f>IF(E51=TRUE,"PASS","FAIL")</f>
        <v>PASS</v>
      </c>
    </row>
    <row r="52" spans="1:7" x14ac:dyDescent="0.25">
      <c r="B52" s="46"/>
      <c r="C52" s="59" t="s">
        <v>7</v>
      </c>
      <c r="D52" s="61" t="e">
        <f>D51*1.3</f>
        <v>#DIV/0!</v>
      </c>
      <c r="E52" s="36" t="b">
        <f>ISERROR(D52)</f>
        <v>1</v>
      </c>
      <c r="F52" s="78" t="str">
        <f>IF(E52=TRUE,"FAIL","PASS")</f>
        <v>FAIL</v>
      </c>
      <c r="G52" s="64" t="str">
        <f>IF(E52=TRUE,"PASS","FAIL")</f>
        <v>PASS</v>
      </c>
    </row>
    <row r="53" spans="1:7" hidden="1" x14ac:dyDescent="0.25">
      <c r="B53" s="46"/>
      <c r="C53" s="59"/>
      <c r="D53" s="61"/>
      <c r="F53" s="78" t="str">
        <f t="shared" ref="F53:F55" si="0">IF(E53=TRUE,"FAIL","PASS")</f>
        <v>PASS</v>
      </c>
    </row>
    <row r="54" spans="1:7" hidden="1" x14ac:dyDescent="0.25">
      <c r="B54" s="46"/>
      <c r="C54" s="59"/>
      <c r="D54" s="61"/>
      <c r="F54" s="78" t="str">
        <f t="shared" si="0"/>
        <v>PASS</v>
      </c>
    </row>
    <row r="55" spans="1:7" hidden="1" x14ac:dyDescent="0.25">
      <c r="B55" s="46"/>
      <c r="C55" s="59"/>
      <c r="D55" s="61"/>
      <c r="F55" s="78" t="str">
        <f t="shared" si="0"/>
        <v>PASS</v>
      </c>
    </row>
    <row r="56" spans="1:7" ht="37.5" customHeight="1" x14ac:dyDescent="0.25">
      <c r="A56" s="62" t="s">
        <v>430</v>
      </c>
      <c r="B56" s="35"/>
      <c r="C56" s="47"/>
      <c r="D56" s="50"/>
      <c r="F56" s="78"/>
    </row>
    <row r="57" spans="1:7" ht="13.5" customHeight="1" thickBot="1" x14ac:dyDescent="0.3">
      <c r="C57" s="87" t="s">
        <v>442</v>
      </c>
      <c r="D57" s="87"/>
      <c r="F57" s="78"/>
    </row>
    <row r="58" spans="1:7" ht="27.95" customHeight="1" thickBot="1" x14ac:dyDescent="0.3">
      <c r="A58" s="85" t="s">
        <v>431</v>
      </c>
      <c r="B58" s="46"/>
      <c r="C58" s="48"/>
      <c r="D58" s="56"/>
      <c r="E58" s="36" t="b" cm="1">
        <f t="array" ref="E58">+SUMPRODUCT(--(D58=MidScore))&gt;0</f>
        <v>0</v>
      </c>
      <c r="F58" s="78" t="str" cm="1">
        <f t="array" ref="F58">IF(AND(D58&lt;&gt;MidScore,ISBLANK(C58)), "FAIL","PASS")</f>
        <v>FAIL</v>
      </c>
      <c r="G58" s="78" t="str" cm="1">
        <f t="array" ref="G58">IF(AND(D58&lt;&gt;MidScore,ISBLANK(C58)), "FAIL","PASS")</f>
        <v>FAIL</v>
      </c>
    </row>
    <row r="59" spans="1:7" ht="14.25" thickBot="1" x14ac:dyDescent="0.3">
      <c r="A59" s="55"/>
      <c r="B59" s="46"/>
      <c r="C59" s="47"/>
      <c r="D59" s="50"/>
      <c r="F59" s="78"/>
      <c r="G59" s="78"/>
    </row>
    <row r="60" spans="1:7" ht="27.95" customHeight="1" thickBot="1" x14ac:dyDescent="0.3">
      <c r="A60" s="55" t="s">
        <v>0</v>
      </c>
      <c r="B60" s="46"/>
      <c r="C60" s="63"/>
      <c r="D60" s="56"/>
      <c r="E60" s="36" t="b" cm="1">
        <f t="array" ref="E60">+SUMPRODUCT(--(D60=MidScore))&gt;0</f>
        <v>0</v>
      </c>
      <c r="F60" s="78" t="str" cm="1">
        <f t="array" ref="F60">IF(AND(D60&lt;&gt;MidScore,ISBLANK(C60)), "FAIL","PASS")</f>
        <v>FAIL</v>
      </c>
      <c r="G60" s="78" t="str" cm="1">
        <f t="array" ref="G60">IF(AND(D60&lt;&gt;MidScore,ISBLANK(C60)), "FAIL","PASS")</f>
        <v>FAIL</v>
      </c>
    </row>
    <row r="61" spans="1:7" ht="14.25" thickBot="1" x14ac:dyDescent="0.3">
      <c r="A61" s="55"/>
      <c r="B61" s="46"/>
      <c r="C61" s="47"/>
      <c r="D61" s="50"/>
      <c r="F61" s="78"/>
      <c r="G61" s="78"/>
    </row>
    <row r="62" spans="1:7" ht="27.95" customHeight="1" thickBot="1" x14ac:dyDescent="0.3">
      <c r="A62" s="55" t="s">
        <v>14</v>
      </c>
      <c r="B62" s="46"/>
      <c r="C62" s="48"/>
      <c r="D62" s="56"/>
      <c r="E62" s="36" t="b" cm="1">
        <f t="array" ref="E62">+SUMPRODUCT(--(D62=MidScore))&gt;0</f>
        <v>0</v>
      </c>
      <c r="F62" s="78" t="str" cm="1">
        <f t="array" ref="F62">IF(AND(D62&lt;&gt;MidScore,ISBLANK(C62)), "FAIL","PASS")</f>
        <v>FAIL</v>
      </c>
      <c r="G62" s="78" t="str" cm="1">
        <f t="array" ref="G62">IF(AND(D62&lt;&gt;MidScore,ISBLANK(C62)), "FAIL","PASS")</f>
        <v>FAIL</v>
      </c>
    </row>
    <row r="63" spans="1:7" x14ac:dyDescent="0.25">
      <c r="B63" s="46"/>
      <c r="C63" s="47"/>
      <c r="D63" s="50"/>
    </row>
    <row r="64" spans="1:7" ht="15.75" hidden="1" customHeight="1" x14ac:dyDescent="0.25">
      <c r="B64" s="46"/>
      <c r="C64" s="47"/>
      <c r="D64" s="50">
        <f>COUNTBLANK(D58:D62)</f>
        <v>5</v>
      </c>
    </row>
    <row r="65" spans="1:7" x14ac:dyDescent="0.25">
      <c r="C65" s="59" t="s">
        <v>4</v>
      </c>
      <c r="D65" s="60">
        <f>SUM(D58,D60,D62)</f>
        <v>0</v>
      </c>
    </row>
    <row r="66" spans="1:7" x14ac:dyDescent="0.25">
      <c r="C66" s="59" t="s">
        <v>5</v>
      </c>
      <c r="D66" s="61" t="e">
        <f>AVERAGE(D58,D60,D62)</f>
        <v>#DIV/0!</v>
      </c>
      <c r="E66" s="36" t="b">
        <f>IF(D64&gt;2,TRUE,FALSE)</f>
        <v>1</v>
      </c>
      <c r="F66" s="64" t="str">
        <f>IF(E66=TRUE,"FAIL","PASS")</f>
        <v>FAIL</v>
      </c>
      <c r="G66" s="64" t="str">
        <f>IF(E66=TRUE,"FAIL","PASS")</f>
        <v>FAIL</v>
      </c>
    </row>
    <row r="67" spans="1:7" x14ac:dyDescent="0.25">
      <c r="C67" s="59" t="s">
        <v>8</v>
      </c>
      <c r="D67" s="61" t="e">
        <f>D66*1.1</f>
        <v>#DIV/0!</v>
      </c>
      <c r="E67" s="36" t="b">
        <f>ISERROR(D67)</f>
        <v>1</v>
      </c>
      <c r="F67" s="78" t="str">
        <f>IF(E67=TRUE,"FAIL","PASS")</f>
        <v>FAIL</v>
      </c>
      <c r="G67" s="64" t="str">
        <f>IF(E67=TRUE,"FAIL","PASS")</f>
        <v>FAIL</v>
      </c>
    </row>
    <row r="68" spans="1:7" x14ac:dyDescent="0.25">
      <c r="A68" s="62" t="s">
        <v>432</v>
      </c>
      <c r="B68" s="35"/>
    </row>
    <row r="69" spans="1:7" ht="14.25" thickBot="1" x14ac:dyDescent="0.3">
      <c r="C69" s="87" t="s">
        <v>442</v>
      </c>
      <c r="D69" s="87"/>
    </row>
    <row r="70" spans="1:7" ht="27.95" customHeight="1" thickBot="1" x14ac:dyDescent="0.3">
      <c r="A70" s="55" t="s">
        <v>9</v>
      </c>
      <c r="B70" s="46"/>
      <c r="C70" s="48"/>
      <c r="D70" s="56"/>
      <c r="E70" s="36" t="b" cm="1">
        <f t="array" ref="E70">+SUMPRODUCT(--(D70=MidScore))&gt;0</f>
        <v>0</v>
      </c>
      <c r="F70" s="78" t="str" cm="1">
        <f t="array" ref="F70">IF(AND(D70&lt;&gt;MidScore,ISBLANK(C70)), "FAIL","PASS")</f>
        <v>FAIL</v>
      </c>
      <c r="G70" s="78" t="str" cm="1">
        <f t="array" ref="G70">IF(AND(D70&lt;&gt;MidScore,ISBLANK(C70)), "FAIL","PASS")</f>
        <v>FAIL</v>
      </c>
    </row>
    <row r="71" spans="1:7" ht="14.25" thickBot="1" x14ac:dyDescent="0.3">
      <c r="A71" s="55"/>
      <c r="B71" s="46"/>
      <c r="D71" s="64"/>
      <c r="G71" s="78"/>
    </row>
    <row r="72" spans="1:7" ht="27.95" customHeight="1" thickBot="1" x14ac:dyDescent="0.3">
      <c r="A72" s="55" t="s">
        <v>10</v>
      </c>
      <c r="B72" s="46"/>
      <c r="C72" s="48"/>
      <c r="D72" s="56"/>
      <c r="E72" s="36" t="b" cm="1">
        <f t="array" ref="E72">+SUMPRODUCT(--(D72=MidScore))&gt;0</f>
        <v>0</v>
      </c>
      <c r="F72" s="78" t="str" cm="1">
        <f t="array" ref="F72">IF(AND(D72&lt;&gt;MidScore,ISBLANK(C72)), "FAIL","PASS")</f>
        <v>FAIL</v>
      </c>
      <c r="G72" s="78" t="str" cm="1">
        <f t="array" ref="G72">IF(AND(D72&lt;&gt;MidScore,ISBLANK(C72)), "FAIL","PASS")</f>
        <v>FAIL</v>
      </c>
    </row>
    <row r="73" spans="1:7" ht="15.75" customHeight="1" x14ac:dyDescent="0.25">
      <c r="B73" s="46"/>
      <c r="C73" s="46"/>
      <c r="D73" s="65"/>
    </row>
    <row r="74" spans="1:7" ht="15.75" hidden="1" customHeight="1" x14ac:dyDescent="0.25">
      <c r="A74" s="36"/>
      <c r="B74" s="46"/>
      <c r="C74" s="46"/>
      <c r="D74" s="65">
        <f>COUNTBLANK(D70:D72)</f>
        <v>3</v>
      </c>
    </row>
    <row r="75" spans="1:7" ht="15.75" customHeight="1" x14ac:dyDescent="0.25">
      <c r="B75" s="46"/>
      <c r="C75" s="59" t="s">
        <v>4</v>
      </c>
      <c r="D75" s="60">
        <f>SUM(D70,D72)</f>
        <v>0</v>
      </c>
    </row>
    <row r="76" spans="1:7" x14ac:dyDescent="0.25">
      <c r="C76" s="59" t="s">
        <v>5</v>
      </c>
      <c r="D76" s="61" t="e">
        <f>AVERAGE(D70,D72)</f>
        <v>#DIV/0!</v>
      </c>
      <c r="E76" s="36" t="b">
        <f>IF(D74&gt;1,TRUE,FALSE)</f>
        <v>1</v>
      </c>
      <c r="F76" s="78" t="str">
        <f>IF(E76=TRUE,"FAIL","PASS")</f>
        <v>FAIL</v>
      </c>
      <c r="G76" s="64" t="str">
        <f>IF(E76=TRUE,"FAIL","PASS")</f>
        <v>FAIL</v>
      </c>
    </row>
    <row r="77" spans="1:7" x14ac:dyDescent="0.25">
      <c r="C77" s="59" t="s">
        <v>8</v>
      </c>
      <c r="D77" s="61" t="e">
        <f>D76*1.1</f>
        <v>#DIV/0!</v>
      </c>
      <c r="E77" s="36" t="b">
        <f>ISERROR(D77)</f>
        <v>1</v>
      </c>
      <c r="F77" s="78" t="str">
        <f>IF(E77=TRUE,"FAIL","PASS")</f>
        <v>FAIL</v>
      </c>
      <c r="G77" s="64" t="str">
        <f>IF(E77=TRUE,"FAIL","PASS")</f>
        <v>FAIL</v>
      </c>
    </row>
    <row r="78" spans="1:7" hidden="1" x14ac:dyDescent="0.25">
      <c r="C78" s="59"/>
      <c r="D78" s="61"/>
    </row>
    <row r="79" spans="1:7" x14ac:dyDescent="0.25">
      <c r="A79" s="62" t="s">
        <v>433</v>
      </c>
      <c r="B79" s="35"/>
      <c r="C79" s="46"/>
      <c r="D79" s="65"/>
    </row>
    <row r="80" spans="1:7" ht="14.25" thickBot="1" x14ac:dyDescent="0.3">
      <c r="C80" s="87" t="s">
        <v>442</v>
      </c>
      <c r="D80" s="87"/>
    </row>
    <row r="81" spans="1:7" ht="27.95" customHeight="1" thickBot="1" x14ac:dyDescent="0.3">
      <c r="A81" s="55" t="s">
        <v>11</v>
      </c>
      <c r="B81" s="46"/>
      <c r="C81" s="48"/>
      <c r="D81" s="56"/>
      <c r="E81" s="36" t="b" cm="1">
        <f t="array" ref="E81">+SUMPRODUCT(--(D81=MidScore))&gt;0</f>
        <v>0</v>
      </c>
      <c r="F81" s="78" t="str" cm="1">
        <f t="array" ref="F81">IF(AND(D81&lt;&gt;MidScore,ISBLANK(C81)), "FAIL","PASS")</f>
        <v>FAIL</v>
      </c>
      <c r="G81" s="78" t="str" cm="1">
        <f t="array" ref="G81">IF(AND(D81&lt;&gt;MidScore,ISBLANK(C81)), "PASS","FAIL")</f>
        <v>PASS</v>
      </c>
    </row>
    <row r="82" spans="1:7" ht="14.25" thickBot="1" x14ac:dyDescent="0.3">
      <c r="A82" s="55"/>
      <c r="B82" s="46"/>
    </row>
    <row r="83" spans="1:7" ht="27.95" customHeight="1" thickBot="1" x14ac:dyDescent="0.3">
      <c r="A83" s="55" t="s">
        <v>434</v>
      </c>
      <c r="B83" s="46"/>
      <c r="C83" s="48"/>
      <c r="D83" s="56"/>
      <c r="E83" s="36" t="b" cm="1">
        <f t="array" ref="E83">+SUMPRODUCT(--(D83=MidScore))&gt;0</f>
        <v>0</v>
      </c>
      <c r="F83" s="78" t="str" cm="1">
        <f t="array" ref="F83">IF(AND(D83&lt;&gt;MidScore,ISBLANK(C83)), "FAIL","PASS")</f>
        <v>FAIL</v>
      </c>
      <c r="G83" s="78" t="str" cm="1">
        <f t="array" ref="G83">IF(AND(D83&lt;&gt;MidScore,ISBLANK(C83)), "PASS","FAIL")</f>
        <v>PASS</v>
      </c>
    </row>
    <row r="84" spans="1:7" x14ac:dyDescent="0.25">
      <c r="B84" s="46"/>
      <c r="C84" s="47"/>
      <c r="D84" s="50"/>
    </row>
    <row r="85" spans="1:7" hidden="1" x14ac:dyDescent="0.25">
      <c r="B85" s="46"/>
      <c r="C85" s="47"/>
      <c r="D85" s="50">
        <f>COUNTBLANK(D81:D83)</f>
        <v>3</v>
      </c>
    </row>
    <row r="86" spans="1:7" x14ac:dyDescent="0.25">
      <c r="B86" s="46"/>
      <c r="C86" s="59" t="s">
        <v>4</v>
      </c>
      <c r="D86" s="60">
        <f>SUM(D81,D83)</f>
        <v>0</v>
      </c>
    </row>
    <row r="87" spans="1:7" x14ac:dyDescent="0.25">
      <c r="A87" s="66"/>
      <c r="C87" s="59" t="s">
        <v>5</v>
      </c>
      <c r="D87" s="61" t="e">
        <f>AVERAGE(D81,D83)</f>
        <v>#DIV/0!</v>
      </c>
      <c r="E87" s="36" t="b">
        <f>IF(D85&gt;1,TRUE,FALSE)</f>
        <v>1</v>
      </c>
      <c r="F87" s="78" t="str">
        <f>IF(E87=TRUE,"FAIL","PASS")</f>
        <v>FAIL</v>
      </c>
      <c r="G87" s="64" t="str">
        <f>IF(E87=TRUE,"PASS","FAIL")</f>
        <v>PASS</v>
      </c>
    </row>
    <row r="88" spans="1:7" x14ac:dyDescent="0.25">
      <c r="A88" s="66"/>
      <c r="C88" s="59" t="s">
        <v>7</v>
      </c>
      <c r="D88" s="61" t="e">
        <f>D87*1.3</f>
        <v>#DIV/0!</v>
      </c>
      <c r="E88" s="36" t="b">
        <f>ISERROR(D88)</f>
        <v>1</v>
      </c>
      <c r="F88" s="78" t="str">
        <f>IF(E88=TRUE,"FAIL","PASS")</f>
        <v>FAIL</v>
      </c>
      <c r="G88" s="64" t="str">
        <f>IF(E88=TRUE,"PASS","FAIL")</f>
        <v>PASS</v>
      </c>
    </row>
    <row r="89" spans="1:7" hidden="1" x14ac:dyDescent="0.25">
      <c r="A89" s="66"/>
      <c r="C89" s="59"/>
      <c r="D89" s="61"/>
    </row>
    <row r="90" spans="1:7" hidden="1" x14ac:dyDescent="0.25">
      <c r="A90" s="66"/>
      <c r="C90" s="59"/>
      <c r="D90" s="61"/>
    </row>
    <row r="91" spans="1:7" hidden="1" x14ac:dyDescent="0.25">
      <c r="A91" s="66"/>
      <c r="C91" s="59"/>
      <c r="D91" s="61"/>
    </row>
    <row r="92" spans="1:7" x14ac:dyDescent="0.25">
      <c r="A92" s="62" t="s">
        <v>435</v>
      </c>
      <c r="B92" s="35"/>
      <c r="C92" s="59"/>
      <c r="D92" s="50"/>
    </row>
    <row r="93" spans="1:7" ht="14.25" thickBot="1" x14ac:dyDescent="0.3">
      <c r="C93" s="87" t="s">
        <v>442</v>
      </c>
      <c r="D93" s="87"/>
    </row>
    <row r="94" spans="1:7" ht="27.95" customHeight="1" thickBot="1" x14ac:dyDescent="0.3">
      <c r="A94" s="55" t="s">
        <v>436</v>
      </c>
      <c r="B94" s="46"/>
      <c r="C94" s="48"/>
      <c r="D94" s="56"/>
      <c r="E94" s="36" t="b" cm="1">
        <f t="array" ref="E94">+SUMPRODUCT(--(D94=MidScore))&gt;0</f>
        <v>0</v>
      </c>
      <c r="F94" s="78" t="str" cm="1">
        <f t="array" ref="F94">IF(AND(D94&lt;&gt;MidScore,ISBLANK(C94)), "FAIL","PASS")</f>
        <v>FAIL</v>
      </c>
      <c r="G94" s="78" t="str" cm="1">
        <f t="array" ref="G94">IF(AND(D94&lt;&gt;MidScore,ISBLANK(C94)), "FAIL","PASS")</f>
        <v>FAIL</v>
      </c>
    </row>
    <row r="95" spans="1:7" ht="14.25" thickBot="1" x14ac:dyDescent="0.3">
      <c r="A95" s="55"/>
      <c r="B95" s="46"/>
    </row>
    <row r="96" spans="1:7" ht="27.95" customHeight="1" thickBot="1" x14ac:dyDescent="0.3">
      <c r="A96" s="55" t="s">
        <v>12</v>
      </c>
      <c r="B96" s="46"/>
      <c r="C96" s="48"/>
      <c r="D96" s="56"/>
      <c r="E96" s="36" t="b" cm="1">
        <f t="array" ref="E96">+SUMPRODUCT(--(D96=MidScore))&gt;0</f>
        <v>0</v>
      </c>
      <c r="F96" s="78" t="str" cm="1">
        <f t="array" ref="F96">IF(AND(D96&lt;&gt;MidScore,ISBLANK(C96)), "FAIL","PASS")</f>
        <v>FAIL</v>
      </c>
      <c r="G96" s="78" t="str" cm="1">
        <f t="array" ref="G96">IF(AND(D96&lt;&gt;MidScore,ISBLANK(C96)), "FAIL","PASS")</f>
        <v>FAIL</v>
      </c>
    </row>
    <row r="97" spans="1:7" x14ac:dyDescent="0.25">
      <c r="B97" s="46"/>
      <c r="C97" s="47"/>
      <c r="D97" s="50"/>
    </row>
    <row r="98" spans="1:7" hidden="1" x14ac:dyDescent="0.25">
      <c r="B98" s="46"/>
      <c r="C98" s="47"/>
      <c r="D98" s="50">
        <f>COUNTBLANK(D94:D96)</f>
        <v>3</v>
      </c>
    </row>
    <row r="99" spans="1:7" x14ac:dyDescent="0.25">
      <c r="B99" s="46"/>
      <c r="C99" s="59" t="s">
        <v>4</v>
      </c>
      <c r="D99" s="60">
        <f>SUM(D94,D96)</f>
        <v>0</v>
      </c>
    </row>
    <row r="100" spans="1:7" x14ac:dyDescent="0.25">
      <c r="C100" s="59" t="s">
        <v>5</v>
      </c>
      <c r="D100" s="61" t="e">
        <f>AVERAGE(D94,D96)</f>
        <v>#DIV/0!</v>
      </c>
      <c r="E100" s="36" t="b">
        <f>IF(D98&gt;1,TRUE,FALSE)</f>
        <v>1</v>
      </c>
      <c r="F100" s="78" t="str">
        <f>IF(E100=TRUE,"FAIL","PASS")</f>
        <v>FAIL</v>
      </c>
      <c r="G100" s="64" t="str">
        <f>IF(E100=TRUE,"FAIL","PASS")</f>
        <v>FAIL</v>
      </c>
    </row>
    <row r="101" spans="1:7" x14ac:dyDescent="0.25">
      <c r="C101" s="59" t="s">
        <v>8</v>
      </c>
      <c r="D101" s="61" t="e">
        <f>D100*1.1</f>
        <v>#DIV/0!</v>
      </c>
      <c r="E101" s="36" t="b">
        <f>ISERROR(D101)</f>
        <v>1</v>
      </c>
      <c r="F101" s="78" t="str">
        <f>IF(E101=TRUE,"FAIL","PASS")</f>
        <v>FAIL</v>
      </c>
      <c r="G101" s="64" t="str">
        <f>IF(E101=TRUE,"FAIL","PASS")</f>
        <v>FAIL</v>
      </c>
    </row>
    <row r="102" spans="1:7" hidden="1" x14ac:dyDescent="0.25">
      <c r="C102" s="59"/>
      <c r="D102" s="61"/>
    </row>
    <row r="103" spans="1:7" x14ac:dyDescent="0.25">
      <c r="A103" s="67" t="s">
        <v>17</v>
      </c>
      <c r="D103" s="64"/>
    </row>
    <row r="104" spans="1:7" ht="14.25" thickBot="1" x14ac:dyDescent="0.3">
      <c r="C104" s="87" t="s">
        <v>442</v>
      </c>
      <c r="D104" s="87"/>
    </row>
    <row r="105" spans="1:7" ht="42.75" customHeight="1" thickBot="1" x14ac:dyDescent="0.3">
      <c r="A105" s="86" t="s">
        <v>13</v>
      </c>
      <c r="B105" s="46"/>
      <c r="C105" s="48"/>
      <c r="D105" s="56"/>
      <c r="E105" s="36" t="b" cm="1">
        <f t="array" ref="E105">+SUMPRODUCT(--(D105=MidScore))&gt;0</f>
        <v>0</v>
      </c>
      <c r="F105" s="78" t="str" cm="1">
        <f t="array" ref="F105">IF(AND(D105&lt;&gt;MidScore,ISBLANK(C105)), "FAIL","PASS")</f>
        <v>FAIL</v>
      </c>
      <c r="G105" s="78" t="str" cm="1">
        <f t="array" ref="G105">IF(AND(D105&lt;&gt;MidScore,ISBLANK(C105)), "FAIL","PASS")</f>
        <v>FAIL</v>
      </c>
    </row>
    <row r="106" spans="1:7" x14ac:dyDescent="0.25">
      <c r="B106" s="46"/>
    </row>
    <row r="107" spans="1:7" hidden="1" x14ac:dyDescent="0.25">
      <c r="B107" s="46"/>
      <c r="D107" s="64">
        <f>COUNTBLANK(D105)</f>
        <v>1</v>
      </c>
    </row>
    <row r="108" spans="1:7" ht="17.25" customHeight="1" x14ac:dyDescent="0.25">
      <c r="B108" s="46"/>
      <c r="C108" s="59" t="s">
        <v>4</v>
      </c>
      <c r="D108" s="60">
        <f>SUM(D105)</f>
        <v>0</v>
      </c>
    </row>
    <row r="109" spans="1:7" x14ac:dyDescent="0.25">
      <c r="C109" s="59" t="s">
        <v>5</v>
      </c>
      <c r="D109" s="61" t="e">
        <f>AVERAGE(D105)</f>
        <v>#DIV/0!</v>
      </c>
      <c r="E109" s="36" t="b">
        <f>IF(D107&gt;0,TRUE,FALSE)</f>
        <v>1</v>
      </c>
      <c r="F109" s="78" t="str">
        <f>IF(E109=TRUE,"FAIL","PASS")</f>
        <v>FAIL</v>
      </c>
      <c r="G109" s="78" t="str">
        <f>IF(E109=TRUE,"FAIL","PASS")</f>
        <v>FAIL</v>
      </c>
    </row>
    <row r="110" spans="1:7" x14ac:dyDescent="0.25">
      <c r="C110" s="59" t="s">
        <v>8</v>
      </c>
      <c r="D110" s="61" t="e">
        <f>D109*1.1</f>
        <v>#DIV/0!</v>
      </c>
      <c r="E110" s="36" t="b">
        <f>ISERROR(D110)</f>
        <v>1</v>
      </c>
      <c r="F110" s="78" t="str">
        <f>IF(E110=TRUE,"FAIL","PASS")</f>
        <v>FAIL</v>
      </c>
      <c r="G110" s="78" t="str">
        <f>IF(E110=TRUE,"FAIL","PASS")</f>
        <v>FAIL</v>
      </c>
    </row>
    <row r="111" spans="1:7" x14ac:dyDescent="0.25">
      <c r="C111" s="46"/>
      <c r="D111" s="65"/>
    </row>
    <row r="112" spans="1:7" ht="22.5" customHeight="1" x14ac:dyDescent="0.25">
      <c r="C112" s="68" t="s">
        <v>6</v>
      </c>
      <c r="D112" s="69">
        <f>IF(C18="Contractor",SUM(D65,D75,D99,D108),(SUM(D50,D65,D75,D86,D99,D108)))</f>
        <v>0</v>
      </c>
      <c r="F112" s="70"/>
    </row>
    <row r="113" spans="3:7" ht="22.5" customHeight="1" x14ac:dyDescent="0.25">
      <c r="C113" s="68" t="s">
        <v>73</v>
      </c>
      <c r="D113" s="70" t="e">
        <f>IF(C18="Contractor",AVERAGE(D67,D77,D101,D110),(AVERAGE(D52,D67,D77,D88,D101,D110)))</f>
        <v>#DIV/0!</v>
      </c>
      <c r="E113" s="36" t="b">
        <f>ISERROR(D113)</f>
        <v>1</v>
      </c>
      <c r="F113" s="78" t="str">
        <f>IF(E113=TRUE,"FAIL","PASS")</f>
        <v>FAIL</v>
      </c>
      <c r="G113" s="78" t="str">
        <f>IF(E113=TRUE,"FAIL","PASS")</f>
        <v>FAIL</v>
      </c>
    </row>
    <row r="114" spans="3:7" ht="22.5" customHeight="1" x14ac:dyDescent="0.25">
      <c r="C114" s="68" t="s">
        <v>74</v>
      </c>
      <c r="D114" s="71" t="str">
        <f>IF(C18="Contractor","11.00","11.67")</f>
        <v>11.00</v>
      </c>
      <c r="F114" s="70"/>
    </row>
    <row r="115" spans="3:7" ht="22.5" customHeight="1" x14ac:dyDescent="0.25">
      <c r="C115" s="68" t="s">
        <v>438</v>
      </c>
      <c r="D115" s="72" t="e">
        <f>ROUND(ABS(D113/D114),2)</f>
        <v>#DIV/0!</v>
      </c>
      <c r="E115" s="36" t="b">
        <f>ISERROR(D115)</f>
        <v>1</v>
      </c>
      <c r="F115" s="78" t="str">
        <f>IF(E115=TRUE,"FAIL","PASS")</f>
        <v>FAIL</v>
      </c>
      <c r="G115" s="78" t="str">
        <f>IF(E115=TRUE,"FAIL","PASS")</f>
        <v>FAIL</v>
      </c>
    </row>
    <row r="116" spans="3:7" x14ac:dyDescent="0.25">
      <c r="D116" s="73"/>
    </row>
  </sheetData>
  <sheetProtection algorithmName="SHA-512" hashValue="6JP7Oep1zaXZQ9WAYNNdYo7Xt95c6noXrzhRGMIAWZwkRgbVRbsjOSBBtVLvfal6hPYF8N0UwDkoE5B/H2Mn3Q==" saltValue="UqPvcXRWsc8OJp2yByonxA==" spinCount="100000" sheet="1" selectLockedCells="1"/>
  <mergeCells count="7">
    <mergeCell ref="C93:D93"/>
    <mergeCell ref="C104:D104"/>
    <mergeCell ref="A3:D3"/>
    <mergeCell ref="C38:D38"/>
    <mergeCell ref="C57:D57"/>
    <mergeCell ref="C69:D69"/>
    <mergeCell ref="C80:D80"/>
  </mergeCells>
  <conditionalFormatting sqref="C39 C41 C43 C45 C47 C58 C60 C62 C70 C72 C81 C83 C94 C96 C105">
    <cfRule type="expression" dxfId="1" priority="1">
      <formula>IF(AND(E39=FALSE,ISBLANK(C39)),TRUE,FALSE)</formula>
    </cfRule>
  </conditionalFormatting>
  <conditionalFormatting sqref="H24">
    <cfRule type="expression" dxfId="0" priority="9">
      <formula>IF(C18="Contractor","")</formula>
    </cfRule>
  </conditionalFormatting>
  <dataValidations count="4">
    <dataValidation type="list" allowBlank="1" showInputMessage="1" showErrorMessage="1" sqref="C14" xr:uid="{00000000-0002-0000-0000-000001000000}">
      <formula1>"Interim Evaluation, Final Evaluation"</formula1>
    </dataValidation>
    <dataValidation type="list" errorStyle="warning" allowBlank="1" showInputMessage="1" showErrorMessage="1" errorTitle="Evaluator Institution" error="You have entered an Evaluator Institution name that is not in the dropdown list." sqref="C20" xr:uid="{AA31F060-E5EB-4395-8A3D-58C24CADFB2D}">
      <formula1>INDIRECT(C18)</formula1>
    </dataValidation>
    <dataValidation type="list" allowBlank="1" showInputMessage="1" showErrorMessage="1" sqref="C12" xr:uid="{9EE82C50-FEF3-4B03-ACA6-393C4FA2B812}">
      <formula1>EvalType</formula1>
    </dataValidation>
    <dataValidation type="whole" allowBlank="1" showInputMessage="1" showErrorMessage="1" prompt="Enter only whole numbers between 0 and 10." sqref="D39 D41 D43 D45 D47 D58 D60 D62 D70 D72 D81 D83 D94 D96 D105" xr:uid="{1D1C24C9-6325-4A34-82F7-8A64BF10A41E}">
      <formula1>0</formula1>
      <formula2>10</formula2>
    </dataValidation>
  </dataValidations>
  <pageMargins left="0.25" right="0.25" top="0.75" bottom="0.75" header="0.3" footer="0.3"/>
  <pageSetup scale="62" fitToHeight="17" orientation="portrait" r:id="rId1"/>
  <headerFooter>
    <oddHeader>&amp;C&amp;"Century Gothic,Bold"&amp;12OSA Team Evaluation Form
Designer Evaluation - Small Projects
Version 10.2024_v2</oddHeader>
    <oddFooter>&amp;C&amp;"Century Gothic,Regular"&amp;8Page &amp;P of &amp;N</oddFooter>
  </headerFooter>
  <rowBreaks count="1" manualBreakCount="1">
    <brk id="55" max="3" man="1"/>
  </rowBreaks>
  <ignoredErrors>
    <ignoredError sqref="D82" unlockedFormula="1"/>
    <ignoredError sqref="D110 D67 D88 D101 D52" evalError="1"/>
  </ignoredErrors>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he Evaluatee (Designer) Institution you entered is not listed.  If this name is correct, press Yes to contnue or press Cancel to select a name from the list provided." xr:uid="{C164125F-5F74-40E0-8596-AFEE4641BDF2}">
          <x14:formula1>
            <xm:f>Lists!$D$2:$D$299</xm:f>
          </x14:formula1>
          <xm:sqref>C32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37"/>
  <sheetViews>
    <sheetView zoomScaleNormal="100" workbookViewId="0">
      <selection activeCell="A3" sqref="A3:E3"/>
    </sheetView>
  </sheetViews>
  <sheetFormatPr defaultRowHeight="15" x14ac:dyDescent="0.25"/>
  <cols>
    <col min="1" max="1" width="38.7109375" style="3" customWidth="1"/>
    <col min="2" max="2" width="1.7109375" style="3" customWidth="1"/>
    <col min="3" max="3" width="38.5703125" style="3" customWidth="1"/>
    <col min="4" max="4" width="1.7109375" style="3" customWidth="1"/>
    <col min="5" max="5" width="38.5703125" style="3" customWidth="1"/>
    <col min="6" max="6" width="1.7109375" style="3" customWidth="1"/>
    <col min="7" max="16384" width="9.140625" style="3"/>
  </cols>
  <sheetData>
    <row r="1" spans="1:6" ht="21" x14ac:dyDescent="0.35">
      <c r="A1" s="89" t="s">
        <v>70</v>
      </c>
      <c r="B1" s="89"/>
      <c r="C1" s="89"/>
      <c r="D1" s="89"/>
      <c r="E1" s="89"/>
      <c r="F1" s="89"/>
    </row>
    <row r="2" spans="1:6" ht="19.5" thickBot="1" x14ac:dyDescent="0.35">
      <c r="A2" s="4" t="s">
        <v>21</v>
      </c>
      <c r="B2" s="4"/>
    </row>
    <row r="3" spans="1:6" ht="19.5" thickBot="1" x14ac:dyDescent="0.3">
      <c r="A3" s="75" t="s">
        <v>443</v>
      </c>
      <c r="B3" s="76"/>
      <c r="C3" s="75" t="s">
        <v>444</v>
      </c>
      <c r="D3" s="76"/>
      <c r="E3" s="75" t="s">
        <v>445</v>
      </c>
      <c r="F3" s="5"/>
    </row>
    <row r="4" spans="1:6" s="9" customFormat="1" ht="140.25" x14ac:dyDescent="0.2">
      <c r="A4" s="6" t="s">
        <v>22</v>
      </c>
      <c r="B4" s="7"/>
      <c r="C4" s="6" t="s">
        <v>23</v>
      </c>
      <c r="D4" s="7"/>
      <c r="E4" s="6" t="s">
        <v>24</v>
      </c>
      <c r="F4" s="8"/>
    </row>
    <row r="5" spans="1:6" s="9" customFormat="1" ht="63.75" x14ac:dyDescent="0.2">
      <c r="A5" s="10" t="s">
        <v>25</v>
      </c>
      <c r="B5" s="11"/>
      <c r="C5" s="10" t="s">
        <v>26</v>
      </c>
      <c r="D5" s="11"/>
      <c r="E5" s="10" t="s">
        <v>27</v>
      </c>
      <c r="F5" s="8"/>
    </row>
    <row r="6" spans="1:6" s="9" customFormat="1" ht="102" x14ac:dyDescent="0.2">
      <c r="A6" s="10" t="s">
        <v>28</v>
      </c>
      <c r="B6" s="11"/>
      <c r="C6" s="10" t="s">
        <v>29</v>
      </c>
      <c r="D6" s="11"/>
      <c r="E6" s="10" t="s">
        <v>30</v>
      </c>
      <c r="F6" s="8"/>
    </row>
    <row r="7" spans="1:6" s="9" customFormat="1" ht="76.5" x14ac:dyDescent="0.2">
      <c r="A7" s="12" t="s">
        <v>31</v>
      </c>
      <c r="B7" s="13"/>
      <c r="C7" s="12" t="s">
        <v>32</v>
      </c>
      <c r="D7" s="13"/>
      <c r="E7" s="12" t="s">
        <v>33</v>
      </c>
      <c r="F7" s="8"/>
    </row>
    <row r="8" spans="1:6" s="9" customFormat="1" ht="12.75" x14ac:dyDescent="0.2">
      <c r="A8" s="90" t="s">
        <v>34</v>
      </c>
      <c r="B8" s="13"/>
      <c r="C8" s="90" t="s">
        <v>35</v>
      </c>
      <c r="D8" s="13"/>
      <c r="E8" s="90" t="s">
        <v>36</v>
      </c>
      <c r="F8" s="8"/>
    </row>
    <row r="9" spans="1:6" s="9" customFormat="1" ht="12.75" x14ac:dyDescent="0.2">
      <c r="A9" s="90"/>
      <c r="B9" s="13"/>
      <c r="C9" s="90"/>
      <c r="D9" s="13"/>
      <c r="E9" s="90"/>
      <c r="F9" s="8"/>
    </row>
    <row r="10" spans="1:6" s="9" customFormat="1" ht="12.75" x14ac:dyDescent="0.2">
      <c r="A10" s="90"/>
      <c r="B10" s="13"/>
      <c r="C10" s="90"/>
      <c r="D10" s="13"/>
      <c r="E10" s="90"/>
      <c r="F10" s="8"/>
    </row>
    <row r="11" spans="1:6" s="9" customFormat="1" ht="13.5" thickBot="1" x14ac:dyDescent="0.25">
      <c r="A11" s="91"/>
      <c r="B11" s="14"/>
      <c r="C11" s="91"/>
      <c r="D11" s="14"/>
      <c r="E11" s="91"/>
      <c r="F11" s="15"/>
    </row>
    <row r="12" spans="1:6" x14ac:dyDescent="0.25">
      <c r="A12" s="16"/>
      <c r="B12" s="16"/>
      <c r="C12" s="16"/>
      <c r="D12" s="16"/>
      <c r="E12" s="16"/>
    </row>
    <row r="13" spans="1:6" ht="19.5" thickBot="1" x14ac:dyDescent="0.35">
      <c r="A13" s="2" t="s">
        <v>37</v>
      </c>
      <c r="B13" s="2"/>
    </row>
    <row r="14" spans="1:6" ht="19.5" thickBot="1" x14ac:dyDescent="0.3">
      <c r="A14" s="75" t="s">
        <v>443</v>
      </c>
      <c r="B14" s="76"/>
      <c r="C14" s="75" t="s">
        <v>444</v>
      </c>
      <c r="D14" s="76"/>
      <c r="E14" s="75" t="s">
        <v>445</v>
      </c>
      <c r="F14" s="5"/>
    </row>
    <row r="15" spans="1:6" s="9" customFormat="1" ht="114.75" x14ac:dyDescent="0.2">
      <c r="A15" s="6" t="s">
        <v>38</v>
      </c>
      <c r="B15" s="7"/>
      <c r="C15" s="6" t="s">
        <v>39</v>
      </c>
      <c r="D15" s="7"/>
      <c r="E15" s="6" t="s">
        <v>40</v>
      </c>
      <c r="F15" s="8"/>
    </row>
    <row r="16" spans="1:6" s="9" customFormat="1" ht="114.75" x14ac:dyDescent="0.2">
      <c r="A16" s="10" t="s">
        <v>41</v>
      </c>
      <c r="B16" s="11"/>
      <c r="C16" s="10" t="s">
        <v>42</v>
      </c>
      <c r="D16" s="11"/>
      <c r="E16" s="10" t="s">
        <v>43</v>
      </c>
      <c r="F16" s="8"/>
    </row>
    <row r="17" spans="1:6" s="9" customFormat="1" ht="64.5" thickBot="1" x14ac:dyDescent="0.25">
      <c r="A17" s="17" t="s">
        <v>44</v>
      </c>
      <c r="B17" s="18"/>
      <c r="C17" s="17" t="s">
        <v>45</v>
      </c>
      <c r="D17" s="18"/>
      <c r="E17" s="17" t="s">
        <v>46</v>
      </c>
      <c r="F17" s="15"/>
    </row>
    <row r="18" spans="1:6" s="9" customFormat="1" ht="12" x14ac:dyDescent="0.2">
      <c r="A18" s="19"/>
      <c r="B18" s="19"/>
      <c r="C18" s="19"/>
      <c r="D18" s="19"/>
      <c r="E18" s="19"/>
    </row>
    <row r="19" spans="1:6" ht="19.5" thickBot="1" x14ac:dyDescent="0.35">
      <c r="A19" s="2" t="s">
        <v>47</v>
      </c>
      <c r="B19" s="2"/>
    </row>
    <row r="20" spans="1:6" ht="19.5" thickBot="1" x14ac:dyDescent="0.3">
      <c r="A20" s="75" t="s">
        <v>443</v>
      </c>
      <c r="B20" s="76"/>
      <c r="C20" s="75" t="s">
        <v>444</v>
      </c>
      <c r="D20" s="76"/>
      <c r="E20" s="75" t="s">
        <v>445</v>
      </c>
      <c r="F20" s="5"/>
    </row>
    <row r="21" spans="1:6" s="9" customFormat="1" ht="51" x14ac:dyDescent="0.2">
      <c r="A21" s="6" t="s">
        <v>48</v>
      </c>
      <c r="B21" s="7"/>
      <c r="C21" s="6" t="s">
        <v>49</v>
      </c>
      <c r="D21" s="7"/>
      <c r="E21" s="6" t="s">
        <v>50</v>
      </c>
      <c r="F21" s="8"/>
    </row>
    <row r="22" spans="1:6" s="9" customFormat="1" ht="51.75" thickBot="1" x14ac:dyDescent="0.25">
      <c r="A22" s="17" t="s">
        <v>51</v>
      </c>
      <c r="B22" s="18"/>
      <c r="C22" s="17" t="s">
        <v>52</v>
      </c>
      <c r="D22" s="18"/>
      <c r="E22" s="17" t="s">
        <v>53</v>
      </c>
      <c r="F22" s="15"/>
    </row>
    <row r="24" spans="1:6" ht="19.5" thickBot="1" x14ac:dyDescent="0.35">
      <c r="A24" s="2" t="s">
        <v>16</v>
      </c>
      <c r="B24" s="2"/>
    </row>
    <row r="25" spans="1:6" ht="19.5" thickBot="1" x14ac:dyDescent="0.3">
      <c r="A25" s="75" t="s">
        <v>443</v>
      </c>
      <c r="B25" s="76"/>
      <c r="C25" s="75" t="s">
        <v>444</v>
      </c>
      <c r="D25" s="76"/>
      <c r="E25" s="75" t="s">
        <v>445</v>
      </c>
      <c r="F25" s="5"/>
    </row>
    <row r="26" spans="1:6" s="9" customFormat="1" ht="127.5" x14ac:dyDescent="0.2">
      <c r="A26" s="10" t="s">
        <v>54</v>
      </c>
      <c r="B26" s="11"/>
      <c r="C26" s="10" t="s">
        <v>55</v>
      </c>
      <c r="D26" s="20"/>
      <c r="E26" s="10" t="s">
        <v>56</v>
      </c>
      <c r="F26" s="8"/>
    </row>
    <row r="27" spans="1:6" s="9" customFormat="1" ht="39" thickBot="1" x14ac:dyDescent="0.25">
      <c r="A27" s="21" t="s">
        <v>57</v>
      </c>
      <c r="B27" s="22"/>
      <c r="C27" s="17" t="s">
        <v>58</v>
      </c>
      <c r="D27" s="23"/>
      <c r="E27" s="17" t="s">
        <v>59</v>
      </c>
      <c r="F27" s="15"/>
    </row>
    <row r="28" spans="1:6" x14ac:dyDescent="0.25">
      <c r="A28" s="24"/>
      <c r="B28" s="24"/>
    </row>
    <row r="29" spans="1:6" ht="19.5" thickBot="1" x14ac:dyDescent="0.35">
      <c r="A29" s="2" t="s">
        <v>60</v>
      </c>
      <c r="B29" s="2"/>
    </row>
    <row r="30" spans="1:6" ht="19.5" thickBot="1" x14ac:dyDescent="0.3">
      <c r="A30" s="75" t="s">
        <v>443</v>
      </c>
      <c r="B30" s="76"/>
      <c r="C30" s="75" t="s">
        <v>444</v>
      </c>
      <c r="D30" s="76"/>
      <c r="E30" s="75" t="s">
        <v>445</v>
      </c>
      <c r="F30" s="5"/>
    </row>
    <row r="31" spans="1:6" s="9" customFormat="1" ht="38.25" x14ac:dyDescent="0.2">
      <c r="A31" s="6" t="s">
        <v>61</v>
      </c>
      <c r="B31" s="7"/>
      <c r="C31" s="6" t="s">
        <v>62</v>
      </c>
      <c r="D31" s="7"/>
      <c r="E31" s="6" t="s">
        <v>63</v>
      </c>
      <c r="F31" s="8"/>
    </row>
    <row r="32" spans="1:6" s="9" customFormat="1" ht="51.75" thickBot="1" x14ac:dyDescent="0.25">
      <c r="A32" s="17" t="s">
        <v>64</v>
      </c>
      <c r="B32" s="18"/>
      <c r="C32" s="17" t="s">
        <v>65</v>
      </c>
      <c r="D32" s="18"/>
      <c r="E32" s="17" t="s">
        <v>66</v>
      </c>
      <c r="F32" s="15"/>
    </row>
    <row r="34" spans="1:6" s="1" customFormat="1" ht="18.75" x14ac:dyDescent="0.3">
      <c r="A34" s="25" t="s">
        <v>17</v>
      </c>
      <c r="B34" s="25"/>
      <c r="C34" s="26"/>
      <c r="D34" s="26"/>
    </row>
    <row r="35" spans="1:6" ht="15.75" thickBot="1" x14ac:dyDescent="0.3">
      <c r="A35" s="27"/>
      <c r="B35" s="27"/>
      <c r="C35" s="28"/>
      <c r="D35" s="28"/>
      <c r="E35" s="29"/>
    </row>
    <row r="36" spans="1:6" s="1" customFormat="1" ht="19.5" thickBot="1" x14ac:dyDescent="0.35">
      <c r="A36" s="75" t="s">
        <v>443</v>
      </c>
      <c r="B36" s="76"/>
      <c r="C36" s="75" t="s">
        <v>444</v>
      </c>
      <c r="D36" s="76"/>
      <c r="E36" s="75" t="s">
        <v>445</v>
      </c>
      <c r="F36" s="30"/>
    </row>
    <row r="37" spans="1:6" s="9" customFormat="1" ht="90" thickBot="1" x14ac:dyDescent="0.25">
      <c r="A37" s="31" t="s">
        <v>67</v>
      </c>
      <c r="B37" s="32"/>
      <c r="C37" s="31" t="s">
        <v>68</v>
      </c>
      <c r="D37" s="32"/>
      <c r="E37" s="31" t="s">
        <v>69</v>
      </c>
      <c r="F37" s="15"/>
    </row>
  </sheetData>
  <sheetProtection algorithmName="SHA-512" hashValue="Iyi/JpzNDzxXjtdSF7pmL8WlI8rRSmHXWxCwO+Uc7zR3HtAk18KFHC3YNHnD8XWlUNsmjV5kgH6GGHEMnr0hdw==" saltValue="O8A9wk3jO8KIfyB7QN3oPg==" spinCount="100000" sheet="1" selectLockedCells="1" selectUnlockedCells="1"/>
  <mergeCells count="4">
    <mergeCell ref="A1:F1"/>
    <mergeCell ref="A8:A11"/>
    <mergeCell ref="C8:C11"/>
    <mergeCell ref="E8:E11"/>
  </mergeCells>
  <pageMargins left="0.7" right="0.7" top="0.75" bottom="0.75" header="0.3" footer="0.3"/>
  <pageSetup scale="75" fitToHeight="10" orientation="portrait" verticalDpi="1200" r:id="rId1"/>
  <rowBreaks count="1" manualBreakCount="1">
    <brk id="1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4CEE6-D80B-405E-B7B7-390197354A8E}">
  <sheetPr codeName="Sheet3"/>
  <dimension ref="A1:D299"/>
  <sheetViews>
    <sheetView workbookViewId="0">
      <selection activeCell="A6" sqref="A6"/>
    </sheetView>
  </sheetViews>
  <sheetFormatPr defaultRowHeight="13.5" x14ac:dyDescent="0.25"/>
  <cols>
    <col min="1" max="2" width="41.5703125" style="36" customWidth="1"/>
    <col min="3" max="3" width="26.5703125" style="78" customWidth="1"/>
    <col min="4" max="4" width="68.28515625" style="36" customWidth="1"/>
    <col min="5" max="16384" width="9.140625" style="36"/>
  </cols>
  <sheetData>
    <row r="1" spans="1:4" ht="30.75" customHeight="1" x14ac:dyDescent="0.25">
      <c r="A1" s="77" t="s">
        <v>76</v>
      </c>
      <c r="B1" s="77" t="s">
        <v>77</v>
      </c>
      <c r="C1" s="77" t="s">
        <v>78</v>
      </c>
      <c r="D1" s="77" t="s">
        <v>133</v>
      </c>
    </row>
    <row r="2" spans="1:4" x14ac:dyDescent="0.25">
      <c r="A2" s="36" t="s">
        <v>79</v>
      </c>
      <c r="B2" s="78" t="s">
        <v>80</v>
      </c>
      <c r="C2" s="78" t="s">
        <v>81</v>
      </c>
      <c r="D2" s="36" t="s">
        <v>446</v>
      </c>
    </row>
    <row r="3" spans="1:4" x14ac:dyDescent="0.25">
      <c r="A3" s="36" t="s">
        <v>82</v>
      </c>
      <c r="B3" s="78" t="s">
        <v>83</v>
      </c>
      <c r="C3" s="78" t="s">
        <v>84</v>
      </c>
      <c r="D3" s="36" t="s">
        <v>135</v>
      </c>
    </row>
    <row r="4" spans="1:4" x14ac:dyDescent="0.25">
      <c r="B4" s="78" t="s">
        <v>85</v>
      </c>
      <c r="C4" s="78" t="s">
        <v>86</v>
      </c>
      <c r="D4" s="36" t="s">
        <v>136</v>
      </c>
    </row>
    <row r="5" spans="1:4" x14ac:dyDescent="0.25">
      <c r="B5" s="78" t="s">
        <v>87</v>
      </c>
      <c r="C5" s="78" t="s">
        <v>88</v>
      </c>
      <c r="D5" s="36" t="s">
        <v>137</v>
      </c>
    </row>
    <row r="6" spans="1:4" x14ac:dyDescent="0.25">
      <c r="B6" s="78" t="s">
        <v>89</v>
      </c>
      <c r="C6" s="78" t="s">
        <v>90</v>
      </c>
      <c r="D6" s="36" t="s">
        <v>138</v>
      </c>
    </row>
    <row r="7" spans="1:4" x14ac:dyDescent="0.25">
      <c r="B7" s="78" t="s">
        <v>91</v>
      </c>
      <c r="C7" s="78" t="s">
        <v>92</v>
      </c>
      <c r="D7" s="36" t="s">
        <v>139</v>
      </c>
    </row>
    <row r="8" spans="1:4" x14ac:dyDescent="0.25">
      <c r="B8" s="78" t="s">
        <v>93</v>
      </c>
      <c r="C8" s="78" t="s">
        <v>134</v>
      </c>
      <c r="D8" s="36" t="s">
        <v>140</v>
      </c>
    </row>
    <row r="9" spans="1:4" x14ac:dyDescent="0.25">
      <c r="B9" s="78" t="s">
        <v>95</v>
      </c>
      <c r="C9" s="78" t="s">
        <v>94</v>
      </c>
      <c r="D9" s="36" t="s">
        <v>141</v>
      </c>
    </row>
    <row r="10" spans="1:4" x14ac:dyDescent="0.25">
      <c r="B10" s="78" t="s">
        <v>96</v>
      </c>
      <c r="D10" s="36" t="s">
        <v>142</v>
      </c>
    </row>
    <row r="11" spans="1:4" x14ac:dyDescent="0.25">
      <c r="B11" s="78" t="s">
        <v>97</v>
      </c>
      <c r="D11" s="36" t="s">
        <v>143</v>
      </c>
    </row>
    <row r="12" spans="1:4" x14ac:dyDescent="0.25">
      <c r="B12" s="78" t="s">
        <v>98</v>
      </c>
      <c r="D12" s="36" t="s">
        <v>144</v>
      </c>
    </row>
    <row r="13" spans="1:4" x14ac:dyDescent="0.25">
      <c r="B13" s="78" t="s">
        <v>99</v>
      </c>
      <c r="D13" s="36" t="s">
        <v>145</v>
      </c>
    </row>
    <row r="14" spans="1:4" x14ac:dyDescent="0.25">
      <c r="B14" s="78" t="s">
        <v>100</v>
      </c>
      <c r="D14" s="36" t="s">
        <v>146</v>
      </c>
    </row>
    <row r="15" spans="1:4" x14ac:dyDescent="0.25">
      <c r="B15" s="78" t="s">
        <v>101</v>
      </c>
      <c r="D15" s="36" t="s">
        <v>147</v>
      </c>
    </row>
    <row r="16" spans="1:4" x14ac:dyDescent="0.25">
      <c r="B16" s="78" t="s">
        <v>102</v>
      </c>
      <c r="D16" s="36" t="s">
        <v>148</v>
      </c>
    </row>
    <row r="17" spans="2:4" x14ac:dyDescent="0.25">
      <c r="B17" s="78" t="s">
        <v>103</v>
      </c>
      <c r="D17" s="36" t="s">
        <v>149</v>
      </c>
    </row>
    <row r="18" spans="2:4" x14ac:dyDescent="0.25">
      <c r="B18" s="78" t="s">
        <v>104</v>
      </c>
      <c r="D18" s="36" t="s">
        <v>150</v>
      </c>
    </row>
    <row r="19" spans="2:4" x14ac:dyDescent="0.25">
      <c r="B19" s="78" t="s">
        <v>105</v>
      </c>
      <c r="D19" s="36" t="s">
        <v>151</v>
      </c>
    </row>
    <row r="20" spans="2:4" x14ac:dyDescent="0.25">
      <c r="B20" s="78" t="s">
        <v>106</v>
      </c>
      <c r="D20" s="36" t="s">
        <v>152</v>
      </c>
    </row>
    <row r="21" spans="2:4" x14ac:dyDescent="0.25">
      <c r="B21" s="78" t="s">
        <v>107</v>
      </c>
      <c r="D21" s="36" t="s">
        <v>153</v>
      </c>
    </row>
    <row r="22" spans="2:4" x14ac:dyDescent="0.25">
      <c r="B22" s="78" t="s">
        <v>108</v>
      </c>
      <c r="D22" s="36" t="s">
        <v>154</v>
      </c>
    </row>
    <row r="23" spans="2:4" x14ac:dyDescent="0.25">
      <c r="B23" s="78" t="s">
        <v>109</v>
      </c>
      <c r="D23" s="36" t="s">
        <v>155</v>
      </c>
    </row>
    <row r="24" spans="2:4" x14ac:dyDescent="0.25">
      <c r="B24" s="78" t="s">
        <v>110</v>
      </c>
      <c r="D24" s="36" t="s">
        <v>156</v>
      </c>
    </row>
    <row r="25" spans="2:4" x14ac:dyDescent="0.25">
      <c r="B25" s="78" t="s">
        <v>111</v>
      </c>
      <c r="D25" s="36" t="s">
        <v>157</v>
      </c>
    </row>
    <row r="26" spans="2:4" x14ac:dyDescent="0.25">
      <c r="B26" s="78" t="s">
        <v>112</v>
      </c>
      <c r="D26" s="36" t="s">
        <v>158</v>
      </c>
    </row>
    <row r="27" spans="2:4" x14ac:dyDescent="0.25">
      <c r="B27" s="78" t="s">
        <v>113</v>
      </c>
      <c r="D27" s="36" t="s">
        <v>159</v>
      </c>
    </row>
    <row r="28" spans="2:4" x14ac:dyDescent="0.25">
      <c r="B28" s="78" t="s">
        <v>114</v>
      </c>
      <c r="D28" s="36" t="s">
        <v>160</v>
      </c>
    </row>
    <row r="29" spans="2:4" x14ac:dyDescent="0.25">
      <c r="B29" s="78" t="s">
        <v>115</v>
      </c>
      <c r="D29" s="36" t="s">
        <v>161</v>
      </c>
    </row>
    <row r="30" spans="2:4" x14ac:dyDescent="0.25">
      <c r="B30" s="78" t="s">
        <v>116</v>
      </c>
      <c r="D30" s="36" t="s">
        <v>162</v>
      </c>
    </row>
    <row r="31" spans="2:4" x14ac:dyDescent="0.25">
      <c r="B31" s="78" t="s">
        <v>117</v>
      </c>
      <c r="D31" s="36" t="s">
        <v>163</v>
      </c>
    </row>
    <row r="32" spans="2:4" x14ac:dyDescent="0.25">
      <c r="B32" s="78" t="s">
        <v>118</v>
      </c>
      <c r="D32" s="36" t="s">
        <v>164</v>
      </c>
    </row>
    <row r="33" spans="2:4" x14ac:dyDescent="0.25">
      <c r="B33" s="78" t="s">
        <v>119</v>
      </c>
      <c r="D33" s="36" t="s">
        <v>165</v>
      </c>
    </row>
    <row r="34" spans="2:4" x14ac:dyDescent="0.25">
      <c r="B34" s="78" t="s">
        <v>120</v>
      </c>
      <c r="D34" s="36" t="s">
        <v>166</v>
      </c>
    </row>
    <row r="35" spans="2:4" x14ac:dyDescent="0.25">
      <c r="B35" s="78" t="s">
        <v>121</v>
      </c>
      <c r="D35" s="36" t="s">
        <v>167</v>
      </c>
    </row>
    <row r="36" spans="2:4" x14ac:dyDescent="0.25">
      <c r="B36" s="78" t="s">
        <v>122</v>
      </c>
      <c r="D36" s="36" t="s">
        <v>168</v>
      </c>
    </row>
    <row r="37" spans="2:4" x14ac:dyDescent="0.25">
      <c r="B37" s="78" t="s">
        <v>123</v>
      </c>
      <c r="D37" s="36" t="s">
        <v>169</v>
      </c>
    </row>
    <row r="38" spans="2:4" x14ac:dyDescent="0.25">
      <c r="B38" s="78" t="s">
        <v>124</v>
      </c>
      <c r="D38" s="36" t="s">
        <v>170</v>
      </c>
    </row>
    <row r="39" spans="2:4" x14ac:dyDescent="0.25">
      <c r="B39" s="78" t="s">
        <v>125</v>
      </c>
      <c r="D39" s="36" t="s">
        <v>171</v>
      </c>
    </row>
    <row r="40" spans="2:4" x14ac:dyDescent="0.25">
      <c r="B40" s="78" t="s">
        <v>126</v>
      </c>
      <c r="D40" s="36" t="s">
        <v>172</v>
      </c>
    </row>
    <row r="41" spans="2:4" x14ac:dyDescent="0.25">
      <c r="B41" s="78" t="s">
        <v>127</v>
      </c>
      <c r="D41" s="36" t="s">
        <v>173</v>
      </c>
    </row>
    <row r="42" spans="2:4" x14ac:dyDescent="0.25">
      <c r="B42" s="78" t="s">
        <v>128</v>
      </c>
      <c r="D42" s="36" t="s">
        <v>174</v>
      </c>
    </row>
    <row r="43" spans="2:4" x14ac:dyDescent="0.25">
      <c r="B43" s="78" t="s">
        <v>129</v>
      </c>
      <c r="D43" s="36" t="s">
        <v>175</v>
      </c>
    </row>
    <row r="44" spans="2:4" x14ac:dyDescent="0.25">
      <c r="B44" s="78" t="s">
        <v>130</v>
      </c>
      <c r="D44" s="36" t="s">
        <v>176</v>
      </c>
    </row>
    <row r="45" spans="2:4" x14ac:dyDescent="0.25">
      <c r="B45" s="78"/>
      <c r="D45" s="36" t="s">
        <v>177</v>
      </c>
    </row>
    <row r="46" spans="2:4" x14ac:dyDescent="0.25">
      <c r="D46" s="36" t="s">
        <v>178</v>
      </c>
    </row>
    <row r="47" spans="2:4" x14ac:dyDescent="0.25">
      <c r="D47" s="36" t="s">
        <v>179</v>
      </c>
    </row>
    <row r="48" spans="2:4" x14ac:dyDescent="0.25">
      <c r="D48" s="36" t="s">
        <v>180</v>
      </c>
    </row>
    <row r="49" spans="4:4" x14ac:dyDescent="0.25">
      <c r="D49" s="36" t="s">
        <v>447</v>
      </c>
    </row>
    <row r="50" spans="4:4" x14ac:dyDescent="0.25">
      <c r="D50" s="36" t="s">
        <v>181</v>
      </c>
    </row>
    <row r="51" spans="4:4" x14ac:dyDescent="0.25">
      <c r="D51" s="36" t="s">
        <v>182</v>
      </c>
    </row>
    <row r="52" spans="4:4" x14ac:dyDescent="0.25">
      <c r="D52" s="36" t="s">
        <v>183</v>
      </c>
    </row>
    <row r="53" spans="4:4" x14ac:dyDescent="0.25">
      <c r="D53" s="36" t="s">
        <v>184</v>
      </c>
    </row>
    <row r="54" spans="4:4" x14ac:dyDescent="0.25">
      <c r="D54" s="36" t="s">
        <v>185</v>
      </c>
    </row>
    <row r="55" spans="4:4" x14ac:dyDescent="0.25">
      <c r="D55" s="36" t="s">
        <v>186</v>
      </c>
    </row>
    <row r="56" spans="4:4" x14ac:dyDescent="0.25">
      <c r="D56" s="36" t="s">
        <v>187</v>
      </c>
    </row>
    <row r="57" spans="4:4" x14ac:dyDescent="0.25">
      <c r="D57" s="36" t="s">
        <v>188</v>
      </c>
    </row>
    <row r="58" spans="4:4" x14ac:dyDescent="0.25">
      <c r="D58" s="36" t="s">
        <v>189</v>
      </c>
    </row>
    <row r="59" spans="4:4" x14ac:dyDescent="0.25">
      <c r="D59" s="36" t="s">
        <v>190</v>
      </c>
    </row>
    <row r="60" spans="4:4" x14ac:dyDescent="0.25">
      <c r="D60" s="36" t="s">
        <v>191</v>
      </c>
    </row>
    <row r="61" spans="4:4" x14ac:dyDescent="0.25">
      <c r="D61" s="36" t="s">
        <v>192</v>
      </c>
    </row>
    <row r="62" spans="4:4" x14ac:dyDescent="0.25">
      <c r="D62" s="36" t="s">
        <v>193</v>
      </c>
    </row>
    <row r="63" spans="4:4" x14ac:dyDescent="0.25">
      <c r="D63" s="36" t="s">
        <v>194</v>
      </c>
    </row>
    <row r="64" spans="4:4" x14ac:dyDescent="0.25">
      <c r="D64" s="36" t="s">
        <v>195</v>
      </c>
    </row>
    <row r="65" spans="4:4" x14ac:dyDescent="0.25">
      <c r="D65" s="36" t="s">
        <v>196</v>
      </c>
    </row>
    <row r="66" spans="4:4" x14ac:dyDescent="0.25">
      <c r="D66" s="36" t="s">
        <v>197</v>
      </c>
    </row>
    <row r="67" spans="4:4" x14ac:dyDescent="0.25">
      <c r="D67" s="36" t="s">
        <v>198</v>
      </c>
    </row>
    <row r="68" spans="4:4" x14ac:dyDescent="0.25">
      <c r="D68" s="36" t="s">
        <v>199</v>
      </c>
    </row>
    <row r="69" spans="4:4" x14ac:dyDescent="0.25">
      <c r="D69" s="36" t="s">
        <v>200</v>
      </c>
    </row>
    <row r="70" spans="4:4" x14ac:dyDescent="0.25">
      <c r="D70" s="36" t="s">
        <v>201</v>
      </c>
    </row>
    <row r="71" spans="4:4" x14ac:dyDescent="0.25">
      <c r="D71" s="36" t="s">
        <v>202</v>
      </c>
    </row>
    <row r="72" spans="4:4" x14ac:dyDescent="0.25">
      <c r="D72" s="36" t="s">
        <v>203</v>
      </c>
    </row>
    <row r="73" spans="4:4" x14ac:dyDescent="0.25">
      <c r="D73" s="36" t="s">
        <v>204</v>
      </c>
    </row>
    <row r="74" spans="4:4" x14ac:dyDescent="0.25">
      <c r="D74" s="36" t="s">
        <v>205</v>
      </c>
    </row>
    <row r="75" spans="4:4" x14ac:dyDescent="0.25">
      <c r="D75" s="36" t="s">
        <v>206</v>
      </c>
    </row>
    <row r="76" spans="4:4" x14ac:dyDescent="0.25">
      <c r="D76" s="36" t="s">
        <v>207</v>
      </c>
    </row>
    <row r="77" spans="4:4" x14ac:dyDescent="0.25">
      <c r="D77" s="36" t="s">
        <v>208</v>
      </c>
    </row>
    <row r="78" spans="4:4" x14ac:dyDescent="0.25">
      <c r="D78" s="36" t="s">
        <v>209</v>
      </c>
    </row>
    <row r="79" spans="4:4" x14ac:dyDescent="0.25">
      <c r="D79" s="36" t="s">
        <v>210</v>
      </c>
    </row>
    <row r="80" spans="4:4" x14ac:dyDescent="0.25">
      <c r="D80" s="36" t="s">
        <v>211</v>
      </c>
    </row>
    <row r="81" spans="4:4" x14ac:dyDescent="0.25">
      <c r="D81" s="36" t="s">
        <v>212</v>
      </c>
    </row>
    <row r="82" spans="4:4" x14ac:dyDescent="0.25">
      <c r="D82" s="36" t="s">
        <v>213</v>
      </c>
    </row>
    <row r="83" spans="4:4" x14ac:dyDescent="0.25">
      <c r="D83" s="36" t="s">
        <v>214</v>
      </c>
    </row>
    <row r="84" spans="4:4" x14ac:dyDescent="0.25">
      <c r="D84" s="36" t="s">
        <v>215</v>
      </c>
    </row>
    <row r="85" spans="4:4" x14ac:dyDescent="0.25">
      <c r="D85" s="36" t="s">
        <v>216</v>
      </c>
    </row>
    <row r="86" spans="4:4" x14ac:dyDescent="0.25">
      <c r="D86" s="36" t="s">
        <v>217</v>
      </c>
    </row>
    <row r="87" spans="4:4" x14ac:dyDescent="0.25">
      <c r="D87" s="36" t="s">
        <v>218</v>
      </c>
    </row>
    <row r="88" spans="4:4" x14ac:dyDescent="0.25">
      <c r="D88" s="36" t="s">
        <v>219</v>
      </c>
    </row>
    <row r="89" spans="4:4" x14ac:dyDescent="0.25">
      <c r="D89" s="36" t="s">
        <v>220</v>
      </c>
    </row>
    <row r="90" spans="4:4" x14ac:dyDescent="0.25">
      <c r="D90" s="36" t="s">
        <v>221</v>
      </c>
    </row>
    <row r="91" spans="4:4" x14ac:dyDescent="0.25">
      <c r="D91" s="36" t="s">
        <v>222</v>
      </c>
    </row>
    <row r="92" spans="4:4" x14ac:dyDescent="0.25">
      <c r="D92" s="36" t="s">
        <v>223</v>
      </c>
    </row>
    <row r="93" spans="4:4" x14ac:dyDescent="0.25">
      <c r="D93" s="36" t="s">
        <v>224</v>
      </c>
    </row>
    <row r="94" spans="4:4" x14ac:dyDescent="0.25">
      <c r="D94" s="36" t="s">
        <v>225</v>
      </c>
    </row>
    <row r="95" spans="4:4" x14ac:dyDescent="0.25">
      <c r="D95" s="36" t="s">
        <v>226</v>
      </c>
    </row>
    <row r="96" spans="4:4" x14ac:dyDescent="0.25">
      <c r="D96" s="36" t="s">
        <v>227</v>
      </c>
    </row>
    <row r="97" spans="4:4" x14ac:dyDescent="0.25">
      <c r="D97" s="36" t="s">
        <v>228</v>
      </c>
    </row>
    <row r="98" spans="4:4" x14ac:dyDescent="0.25">
      <c r="D98" s="36" t="s">
        <v>229</v>
      </c>
    </row>
    <row r="99" spans="4:4" x14ac:dyDescent="0.25">
      <c r="D99" s="36" t="s">
        <v>230</v>
      </c>
    </row>
    <row r="100" spans="4:4" x14ac:dyDescent="0.25">
      <c r="D100" s="36" t="s">
        <v>231</v>
      </c>
    </row>
    <row r="101" spans="4:4" x14ac:dyDescent="0.25">
      <c r="D101" s="36" t="s">
        <v>232</v>
      </c>
    </row>
    <row r="102" spans="4:4" x14ac:dyDescent="0.25">
      <c r="D102" s="36" t="s">
        <v>233</v>
      </c>
    </row>
    <row r="103" spans="4:4" x14ac:dyDescent="0.25">
      <c r="D103" s="36" t="s">
        <v>234</v>
      </c>
    </row>
    <row r="104" spans="4:4" x14ac:dyDescent="0.25">
      <c r="D104" s="36" t="s">
        <v>235</v>
      </c>
    </row>
    <row r="105" spans="4:4" x14ac:dyDescent="0.25">
      <c r="D105" s="36" t="s">
        <v>236</v>
      </c>
    </row>
    <row r="106" spans="4:4" x14ac:dyDescent="0.25">
      <c r="D106" s="36" t="s">
        <v>237</v>
      </c>
    </row>
    <row r="107" spans="4:4" x14ac:dyDescent="0.25">
      <c r="D107" s="36" t="s">
        <v>238</v>
      </c>
    </row>
    <row r="108" spans="4:4" x14ac:dyDescent="0.25">
      <c r="D108" s="36" t="s">
        <v>239</v>
      </c>
    </row>
    <row r="109" spans="4:4" x14ac:dyDescent="0.25">
      <c r="D109" s="36" t="s">
        <v>240</v>
      </c>
    </row>
    <row r="110" spans="4:4" x14ac:dyDescent="0.25">
      <c r="D110" s="36" t="s">
        <v>241</v>
      </c>
    </row>
    <row r="111" spans="4:4" x14ac:dyDescent="0.25">
      <c r="D111" s="36" t="s">
        <v>242</v>
      </c>
    </row>
    <row r="112" spans="4:4" x14ac:dyDescent="0.25">
      <c r="D112" s="36" t="s">
        <v>243</v>
      </c>
    </row>
    <row r="113" spans="4:4" x14ac:dyDescent="0.25">
      <c r="D113" s="36" t="s">
        <v>244</v>
      </c>
    </row>
    <row r="114" spans="4:4" x14ac:dyDescent="0.25">
      <c r="D114" s="36" t="s">
        <v>245</v>
      </c>
    </row>
    <row r="115" spans="4:4" x14ac:dyDescent="0.25">
      <c r="D115" s="36" t="s">
        <v>246</v>
      </c>
    </row>
    <row r="116" spans="4:4" x14ac:dyDescent="0.25">
      <c r="D116" s="36" t="s">
        <v>247</v>
      </c>
    </row>
    <row r="117" spans="4:4" x14ac:dyDescent="0.25">
      <c r="D117" s="36" t="s">
        <v>248</v>
      </c>
    </row>
    <row r="118" spans="4:4" x14ac:dyDescent="0.25">
      <c r="D118" s="36" t="s">
        <v>249</v>
      </c>
    </row>
    <row r="119" spans="4:4" x14ac:dyDescent="0.25">
      <c r="D119" s="36" t="s">
        <v>250</v>
      </c>
    </row>
    <row r="120" spans="4:4" x14ac:dyDescent="0.25">
      <c r="D120" s="36" t="s">
        <v>251</v>
      </c>
    </row>
    <row r="121" spans="4:4" x14ac:dyDescent="0.25">
      <c r="D121" s="36" t="s">
        <v>252</v>
      </c>
    </row>
    <row r="122" spans="4:4" x14ac:dyDescent="0.25">
      <c r="D122" s="36" t="s">
        <v>253</v>
      </c>
    </row>
    <row r="123" spans="4:4" x14ac:dyDescent="0.25">
      <c r="D123" s="36" t="s">
        <v>254</v>
      </c>
    </row>
    <row r="124" spans="4:4" x14ac:dyDescent="0.25">
      <c r="D124" s="36" t="s">
        <v>255</v>
      </c>
    </row>
    <row r="125" spans="4:4" x14ac:dyDescent="0.25">
      <c r="D125" s="36" t="s">
        <v>256</v>
      </c>
    </row>
    <row r="126" spans="4:4" x14ac:dyDescent="0.25">
      <c r="D126" s="36" t="s">
        <v>257</v>
      </c>
    </row>
    <row r="127" spans="4:4" x14ac:dyDescent="0.25">
      <c r="D127" s="36" t="s">
        <v>258</v>
      </c>
    </row>
    <row r="128" spans="4:4" x14ac:dyDescent="0.25">
      <c r="D128" s="36" t="s">
        <v>259</v>
      </c>
    </row>
    <row r="129" spans="4:4" x14ac:dyDescent="0.25">
      <c r="D129" s="36" t="s">
        <v>260</v>
      </c>
    </row>
    <row r="130" spans="4:4" x14ac:dyDescent="0.25">
      <c r="D130" s="36" t="s">
        <v>261</v>
      </c>
    </row>
    <row r="131" spans="4:4" x14ac:dyDescent="0.25">
      <c r="D131" s="36" t="s">
        <v>262</v>
      </c>
    </row>
    <row r="132" spans="4:4" x14ac:dyDescent="0.25">
      <c r="D132" s="36" t="s">
        <v>263</v>
      </c>
    </row>
    <row r="133" spans="4:4" x14ac:dyDescent="0.25">
      <c r="D133" s="36" t="s">
        <v>264</v>
      </c>
    </row>
    <row r="134" spans="4:4" x14ac:dyDescent="0.25">
      <c r="D134" s="36" t="s">
        <v>265</v>
      </c>
    </row>
    <row r="135" spans="4:4" x14ac:dyDescent="0.25">
      <c r="D135" s="36" t="s">
        <v>266</v>
      </c>
    </row>
    <row r="136" spans="4:4" x14ac:dyDescent="0.25">
      <c r="D136" s="36" t="s">
        <v>267</v>
      </c>
    </row>
    <row r="137" spans="4:4" x14ac:dyDescent="0.25">
      <c r="D137" s="36" t="s">
        <v>268</v>
      </c>
    </row>
    <row r="138" spans="4:4" x14ac:dyDescent="0.25">
      <c r="D138" s="36" t="s">
        <v>269</v>
      </c>
    </row>
    <row r="139" spans="4:4" x14ac:dyDescent="0.25">
      <c r="D139" s="36" t="s">
        <v>270</v>
      </c>
    </row>
    <row r="140" spans="4:4" x14ac:dyDescent="0.25">
      <c r="D140" s="36" t="s">
        <v>271</v>
      </c>
    </row>
    <row r="141" spans="4:4" x14ac:dyDescent="0.25">
      <c r="D141" s="36" t="s">
        <v>272</v>
      </c>
    </row>
    <row r="142" spans="4:4" x14ac:dyDescent="0.25">
      <c r="D142" s="36" t="s">
        <v>273</v>
      </c>
    </row>
    <row r="143" spans="4:4" x14ac:dyDescent="0.25">
      <c r="D143" s="36" t="s">
        <v>274</v>
      </c>
    </row>
    <row r="144" spans="4:4" x14ac:dyDescent="0.25">
      <c r="D144" s="36" t="s">
        <v>275</v>
      </c>
    </row>
    <row r="145" spans="4:4" x14ac:dyDescent="0.25">
      <c r="D145" s="36" t="s">
        <v>276</v>
      </c>
    </row>
    <row r="146" spans="4:4" x14ac:dyDescent="0.25">
      <c r="D146" s="36" t="s">
        <v>277</v>
      </c>
    </row>
    <row r="147" spans="4:4" x14ac:dyDescent="0.25">
      <c r="D147" s="36" t="s">
        <v>278</v>
      </c>
    </row>
    <row r="148" spans="4:4" x14ac:dyDescent="0.25">
      <c r="D148" s="36" t="s">
        <v>279</v>
      </c>
    </row>
    <row r="149" spans="4:4" x14ac:dyDescent="0.25">
      <c r="D149" s="36" t="s">
        <v>280</v>
      </c>
    </row>
    <row r="150" spans="4:4" x14ac:dyDescent="0.25">
      <c r="D150" s="36" t="s">
        <v>281</v>
      </c>
    </row>
    <row r="151" spans="4:4" x14ac:dyDescent="0.25">
      <c r="D151" s="36" t="s">
        <v>282</v>
      </c>
    </row>
    <row r="152" spans="4:4" x14ac:dyDescent="0.25">
      <c r="D152" s="36" t="s">
        <v>283</v>
      </c>
    </row>
    <row r="153" spans="4:4" x14ac:dyDescent="0.25">
      <c r="D153" s="36" t="s">
        <v>284</v>
      </c>
    </row>
    <row r="154" spans="4:4" x14ac:dyDescent="0.25">
      <c r="D154" s="36" t="s">
        <v>285</v>
      </c>
    </row>
    <row r="155" spans="4:4" x14ac:dyDescent="0.25">
      <c r="D155" s="36" t="s">
        <v>286</v>
      </c>
    </row>
    <row r="156" spans="4:4" x14ac:dyDescent="0.25">
      <c r="D156" s="36" t="s">
        <v>287</v>
      </c>
    </row>
    <row r="157" spans="4:4" x14ac:dyDescent="0.25">
      <c r="D157" s="36" t="s">
        <v>288</v>
      </c>
    </row>
    <row r="158" spans="4:4" x14ac:dyDescent="0.25">
      <c r="D158" s="36" t="s">
        <v>289</v>
      </c>
    </row>
    <row r="159" spans="4:4" x14ac:dyDescent="0.25">
      <c r="D159" s="36" t="s">
        <v>290</v>
      </c>
    </row>
    <row r="160" spans="4:4" x14ac:dyDescent="0.25">
      <c r="D160" s="36" t="s">
        <v>291</v>
      </c>
    </row>
    <row r="161" spans="4:4" x14ac:dyDescent="0.25">
      <c r="D161" s="36" t="s">
        <v>292</v>
      </c>
    </row>
    <row r="162" spans="4:4" x14ac:dyDescent="0.25">
      <c r="D162" s="36" t="s">
        <v>293</v>
      </c>
    </row>
    <row r="163" spans="4:4" x14ac:dyDescent="0.25">
      <c r="D163" s="36" t="s">
        <v>294</v>
      </c>
    </row>
    <row r="164" spans="4:4" x14ac:dyDescent="0.25">
      <c r="D164" s="36" t="s">
        <v>295</v>
      </c>
    </row>
    <row r="165" spans="4:4" x14ac:dyDescent="0.25">
      <c r="D165" s="36" t="s">
        <v>296</v>
      </c>
    </row>
    <row r="166" spans="4:4" x14ac:dyDescent="0.25">
      <c r="D166" s="36" t="s">
        <v>297</v>
      </c>
    </row>
    <row r="167" spans="4:4" x14ac:dyDescent="0.25">
      <c r="D167" s="36" t="s">
        <v>298</v>
      </c>
    </row>
    <row r="168" spans="4:4" x14ac:dyDescent="0.25">
      <c r="D168" s="36" t="s">
        <v>299</v>
      </c>
    </row>
    <row r="169" spans="4:4" x14ac:dyDescent="0.25">
      <c r="D169" s="36" t="s">
        <v>300</v>
      </c>
    </row>
    <row r="170" spans="4:4" x14ac:dyDescent="0.25">
      <c r="D170" s="36" t="s">
        <v>301</v>
      </c>
    </row>
    <row r="171" spans="4:4" x14ac:dyDescent="0.25">
      <c r="D171" s="36" t="s">
        <v>302</v>
      </c>
    </row>
    <row r="172" spans="4:4" x14ac:dyDescent="0.25">
      <c r="D172" s="36" t="s">
        <v>303</v>
      </c>
    </row>
    <row r="173" spans="4:4" x14ac:dyDescent="0.25">
      <c r="D173" s="36" t="s">
        <v>304</v>
      </c>
    </row>
    <row r="174" spans="4:4" x14ac:dyDescent="0.25">
      <c r="D174" s="36" t="s">
        <v>305</v>
      </c>
    </row>
    <row r="175" spans="4:4" x14ac:dyDescent="0.25">
      <c r="D175" s="36" t="s">
        <v>306</v>
      </c>
    </row>
    <row r="176" spans="4:4" x14ac:dyDescent="0.25">
      <c r="D176" s="36" t="s">
        <v>307</v>
      </c>
    </row>
    <row r="177" spans="4:4" x14ac:dyDescent="0.25">
      <c r="D177" s="36" t="s">
        <v>308</v>
      </c>
    </row>
    <row r="178" spans="4:4" x14ac:dyDescent="0.25">
      <c r="D178" s="36" t="s">
        <v>309</v>
      </c>
    </row>
    <row r="179" spans="4:4" x14ac:dyDescent="0.25">
      <c r="D179" s="36" t="s">
        <v>310</v>
      </c>
    </row>
    <row r="180" spans="4:4" x14ac:dyDescent="0.25">
      <c r="D180" s="36" t="s">
        <v>311</v>
      </c>
    </row>
    <row r="181" spans="4:4" x14ac:dyDescent="0.25">
      <c r="D181" s="36" t="s">
        <v>312</v>
      </c>
    </row>
    <row r="182" spans="4:4" x14ac:dyDescent="0.25">
      <c r="D182" s="36" t="s">
        <v>313</v>
      </c>
    </row>
    <row r="183" spans="4:4" x14ac:dyDescent="0.25">
      <c r="D183" s="36" t="s">
        <v>314</v>
      </c>
    </row>
    <row r="184" spans="4:4" x14ac:dyDescent="0.25">
      <c r="D184" s="36" t="s">
        <v>315</v>
      </c>
    </row>
    <row r="185" spans="4:4" x14ac:dyDescent="0.25">
      <c r="D185" s="36" t="s">
        <v>316</v>
      </c>
    </row>
    <row r="186" spans="4:4" x14ac:dyDescent="0.25">
      <c r="D186" s="36" t="s">
        <v>317</v>
      </c>
    </row>
    <row r="187" spans="4:4" x14ac:dyDescent="0.25">
      <c r="D187" s="36" t="s">
        <v>318</v>
      </c>
    </row>
    <row r="188" spans="4:4" x14ac:dyDescent="0.25">
      <c r="D188" s="36" t="s">
        <v>319</v>
      </c>
    </row>
    <row r="189" spans="4:4" x14ac:dyDescent="0.25">
      <c r="D189" s="36" t="s">
        <v>320</v>
      </c>
    </row>
    <row r="190" spans="4:4" x14ac:dyDescent="0.25">
      <c r="D190" s="36" t="s">
        <v>321</v>
      </c>
    </row>
    <row r="191" spans="4:4" x14ac:dyDescent="0.25">
      <c r="D191" s="36" t="s">
        <v>322</v>
      </c>
    </row>
    <row r="192" spans="4:4" x14ac:dyDescent="0.25">
      <c r="D192" s="36" t="s">
        <v>323</v>
      </c>
    </row>
    <row r="193" spans="4:4" x14ac:dyDescent="0.25">
      <c r="D193" s="36" t="s">
        <v>324</v>
      </c>
    </row>
    <row r="194" spans="4:4" x14ac:dyDescent="0.25">
      <c r="D194" s="36" t="s">
        <v>325</v>
      </c>
    </row>
    <row r="195" spans="4:4" x14ac:dyDescent="0.25">
      <c r="D195" s="36" t="s">
        <v>326</v>
      </c>
    </row>
    <row r="196" spans="4:4" x14ac:dyDescent="0.25">
      <c r="D196" s="36" t="s">
        <v>327</v>
      </c>
    </row>
    <row r="197" spans="4:4" x14ac:dyDescent="0.25">
      <c r="D197" s="36" t="s">
        <v>328</v>
      </c>
    </row>
    <row r="198" spans="4:4" x14ac:dyDescent="0.25">
      <c r="D198" s="36" t="s">
        <v>329</v>
      </c>
    </row>
    <row r="199" spans="4:4" x14ac:dyDescent="0.25">
      <c r="D199" s="36" t="s">
        <v>330</v>
      </c>
    </row>
    <row r="200" spans="4:4" x14ac:dyDescent="0.25">
      <c r="D200" s="36" t="s">
        <v>331</v>
      </c>
    </row>
    <row r="201" spans="4:4" x14ac:dyDescent="0.25">
      <c r="D201" s="36" t="s">
        <v>332</v>
      </c>
    </row>
    <row r="202" spans="4:4" x14ac:dyDescent="0.25">
      <c r="D202" s="36" t="s">
        <v>333</v>
      </c>
    </row>
    <row r="203" spans="4:4" x14ac:dyDescent="0.25">
      <c r="D203" s="36" t="s">
        <v>334</v>
      </c>
    </row>
    <row r="204" spans="4:4" x14ac:dyDescent="0.25">
      <c r="D204" s="36" t="s">
        <v>335</v>
      </c>
    </row>
    <row r="205" spans="4:4" x14ac:dyDescent="0.25">
      <c r="D205" s="36" t="s">
        <v>336</v>
      </c>
    </row>
    <row r="206" spans="4:4" x14ac:dyDescent="0.25">
      <c r="D206" s="36" t="s">
        <v>337</v>
      </c>
    </row>
    <row r="207" spans="4:4" x14ac:dyDescent="0.25">
      <c r="D207" s="36" t="s">
        <v>338</v>
      </c>
    </row>
    <row r="208" spans="4:4" x14ac:dyDescent="0.25">
      <c r="D208" s="36" t="s">
        <v>339</v>
      </c>
    </row>
    <row r="209" spans="4:4" x14ac:dyDescent="0.25">
      <c r="D209" s="36" t="s">
        <v>448</v>
      </c>
    </row>
    <row r="210" spans="4:4" x14ac:dyDescent="0.25">
      <c r="D210" s="36" t="s">
        <v>340</v>
      </c>
    </row>
    <row r="211" spans="4:4" x14ac:dyDescent="0.25">
      <c r="D211" s="36" t="s">
        <v>341</v>
      </c>
    </row>
    <row r="212" spans="4:4" x14ac:dyDescent="0.25">
      <c r="D212" s="36" t="s">
        <v>342</v>
      </c>
    </row>
    <row r="213" spans="4:4" x14ac:dyDescent="0.25">
      <c r="D213" s="36" t="s">
        <v>343</v>
      </c>
    </row>
    <row r="214" spans="4:4" x14ac:dyDescent="0.25">
      <c r="D214" s="36" t="s">
        <v>344</v>
      </c>
    </row>
    <row r="215" spans="4:4" x14ac:dyDescent="0.25">
      <c r="D215" s="36" t="s">
        <v>345</v>
      </c>
    </row>
    <row r="216" spans="4:4" x14ac:dyDescent="0.25">
      <c r="D216" s="36" t="s">
        <v>346</v>
      </c>
    </row>
    <row r="217" spans="4:4" x14ac:dyDescent="0.25">
      <c r="D217" s="36" t="s">
        <v>347</v>
      </c>
    </row>
    <row r="218" spans="4:4" x14ac:dyDescent="0.25">
      <c r="D218" s="36" t="s">
        <v>348</v>
      </c>
    </row>
    <row r="219" spans="4:4" x14ac:dyDescent="0.25">
      <c r="D219" s="36" t="s">
        <v>349</v>
      </c>
    </row>
    <row r="220" spans="4:4" x14ac:dyDescent="0.25">
      <c r="D220" s="36" t="s">
        <v>350</v>
      </c>
    </row>
    <row r="221" spans="4:4" x14ac:dyDescent="0.25">
      <c r="D221" s="36" t="s">
        <v>351</v>
      </c>
    </row>
    <row r="222" spans="4:4" x14ac:dyDescent="0.25">
      <c r="D222" s="36" t="s">
        <v>352</v>
      </c>
    </row>
    <row r="223" spans="4:4" x14ac:dyDescent="0.25">
      <c r="D223" s="36" t="s">
        <v>353</v>
      </c>
    </row>
    <row r="224" spans="4:4" x14ac:dyDescent="0.25">
      <c r="D224" s="36" t="s">
        <v>354</v>
      </c>
    </row>
    <row r="225" spans="4:4" x14ac:dyDescent="0.25">
      <c r="D225" s="36" t="s">
        <v>355</v>
      </c>
    </row>
    <row r="226" spans="4:4" x14ac:dyDescent="0.25">
      <c r="D226" s="36" t="s">
        <v>356</v>
      </c>
    </row>
    <row r="227" spans="4:4" x14ac:dyDescent="0.25">
      <c r="D227" s="36" t="s">
        <v>357</v>
      </c>
    </row>
    <row r="228" spans="4:4" x14ac:dyDescent="0.25">
      <c r="D228" s="36" t="s">
        <v>358</v>
      </c>
    </row>
    <row r="229" spans="4:4" x14ac:dyDescent="0.25">
      <c r="D229" s="36" t="s">
        <v>359</v>
      </c>
    </row>
    <row r="230" spans="4:4" x14ac:dyDescent="0.25">
      <c r="D230" s="36" t="s">
        <v>360</v>
      </c>
    </row>
    <row r="231" spans="4:4" x14ac:dyDescent="0.25">
      <c r="D231" s="36" t="s">
        <v>361</v>
      </c>
    </row>
    <row r="232" spans="4:4" x14ac:dyDescent="0.25">
      <c r="D232" s="36" t="s">
        <v>362</v>
      </c>
    </row>
    <row r="233" spans="4:4" x14ac:dyDescent="0.25">
      <c r="D233" s="36" t="s">
        <v>363</v>
      </c>
    </row>
    <row r="234" spans="4:4" x14ac:dyDescent="0.25">
      <c r="D234" s="36" t="s">
        <v>364</v>
      </c>
    </row>
    <row r="235" spans="4:4" x14ac:dyDescent="0.25">
      <c r="D235" s="36" t="s">
        <v>365</v>
      </c>
    </row>
    <row r="236" spans="4:4" x14ac:dyDescent="0.25">
      <c r="D236" s="36" t="s">
        <v>366</v>
      </c>
    </row>
    <row r="237" spans="4:4" x14ac:dyDescent="0.25">
      <c r="D237" s="36" t="s">
        <v>367</v>
      </c>
    </row>
    <row r="238" spans="4:4" x14ac:dyDescent="0.25">
      <c r="D238" s="36" t="s">
        <v>368</v>
      </c>
    </row>
    <row r="239" spans="4:4" x14ac:dyDescent="0.25">
      <c r="D239" s="36" t="s">
        <v>369</v>
      </c>
    </row>
    <row r="240" spans="4:4" x14ac:dyDescent="0.25">
      <c r="D240" s="36" t="s">
        <v>370</v>
      </c>
    </row>
    <row r="241" spans="4:4" x14ac:dyDescent="0.25">
      <c r="D241" s="36" t="s">
        <v>371</v>
      </c>
    </row>
    <row r="242" spans="4:4" x14ac:dyDescent="0.25">
      <c r="D242" s="36" t="s">
        <v>372</v>
      </c>
    </row>
    <row r="243" spans="4:4" x14ac:dyDescent="0.25">
      <c r="D243" s="36" t="s">
        <v>373</v>
      </c>
    </row>
    <row r="244" spans="4:4" x14ac:dyDescent="0.25">
      <c r="D244" s="36" t="s">
        <v>374</v>
      </c>
    </row>
    <row r="245" spans="4:4" x14ac:dyDescent="0.25">
      <c r="D245" s="36" t="s">
        <v>375</v>
      </c>
    </row>
    <row r="246" spans="4:4" x14ac:dyDescent="0.25">
      <c r="D246" s="36" t="s">
        <v>376</v>
      </c>
    </row>
    <row r="247" spans="4:4" x14ac:dyDescent="0.25">
      <c r="D247" s="36" t="s">
        <v>377</v>
      </c>
    </row>
    <row r="248" spans="4:4" x14ac:dyDescent="0.25">
      <c r="D248" s="36" t="s">
        <v>378</v>
      </c>
    </row>
    <row r="249" spans="4:4" x14ac:dyDescent="0.25">
      <c r="D249" s="36" t="s">
        <v>379</v>
      </c>
    </row>
    <row r="250" spans="4:4" x14ac:dyDescent="0.25">
      <c r="D250" s="36" t="s">
        <v>380</v>
      </c>
    </row>
    <row r="251" spans="4:4" x14ac:dyDescent="0.25">
      <c r="D251" s="36" t="s">
        <v>381</v>
      </c>
    </row>
    <row r="252" spans="4:4" x14ac:dyDescent="0.25">
      <c r="D252" s="36" t="s">
        <v>382</v>
      </c>
    </row>
    <row r="253" spans="4:4" x14ac:dyDescent="0.25">
      <c r="D253" s="36" t="s">
        <v>383</v>
      </c>
    </row>
    <row r="254" spans="4:4" x14ac:dyDescent="0.25">
      <c r="D254" s="36" t="s">
        <v>384</v>
      </c>
    </row>
    <row r="255" spans="4:4" x14ac:dyDescent="0.25">
      <c r="D255" s="36" t="s">
        <v>385</v>
      </c>
    </row>
    <row r="256" spans="4:4" x14ac:dyDescent="0.25">
      <c r="D256" s="36" t="s">
        <v>386</v>
      </c>
    </row>
    <row r="257" spans="4:4" x14ac:dyDescent="0.25">
      <c r="D257" s="36" t="s">
        <v>387</v>
      </c>
    </row>
    <row r="258" spans="4:4" x14ac:dyDescent="0.25">
      <c r="D258" s="36" t="s">
        <v>388</v>
      </c>
    </row>
    <row r="259" spans="4:4" x14ac:dyDescent="0.25">
      <c r="D259" s="36" t="s">
        <v>389</v>
      </c>
    </row>
    <row r="260" spans="4:4" x14ac:dyDescent="0.25">
      <c r="D260" s="36" t="s">
        <v>390</v>
      </c>
    </row>
    <row r="261" spans="4:4" x14ac:dyDescent="0.25">
      <c r="D261" s="36" t="s">
        <v>391</v>
      </c>
    </row>
    <row r="262" spans="4:4" x14ac:dyDescent="0.25">
      <c r="D262" s="36" t="s">
        <v>392</v>
      </c>
    </row>
    <row r="263" spans="4:4" x14ac:dyDescent="0.25">
      <c r="D263" s="36" t="s">
        <v>393</v>
      </c>
    </row>
    <row r="264" spans="4:4" x14ac:dyDescent="0.25">
      <c r="D264" s="36" t="s">
        <v>394</v>
      </c>
    </row>
    <row r="265" spans="4:4" x14ac:dyDescent="0.25">
      <c r="D265" s="36" t="s">
        <v>395</v>
      </c>
    </row>
    <row r="266" spans="4:4" x14ac:dyDescent="0.25">
      <c r="D266" s="36" t="s">
        <v>396</v>
      </c>
    </row>
    <row r="267" spans="4:4" x14ac:dyDescent="0.25">
      <c r="D267" s="36" t="s">
        <v>397</v>
      </c>
    </row>
    <row r="268" spans="4:4" x14ac:dyDescent="0.25">
      <c r="D268" s="36" t="s">
        <v>398</v>
      </c>
    </row>
    <row r="269" spans="4:4" x14ac:dyDescent="0.25">
      <c r="D269" s="36" t="s">
        <v>399</v>
      </c>
    </row>
    <row r="270" spans="4:4" x14ac:dyDescent="0.25">
      <c r="D270" s="36" t="s">
        <v>400</v>
      </c>
    </row>
    <row r="271" spans="4:4" x14ac:dyDescent="0.25">
      <c r="D271" s="36" t="s">
        <v>401</v>
      </c>
    </row>
    <row r="272" spans="4:4" x14ac:dyDescent="0.25">
      <c r="D272" s="36" t="s">
        <v>402</v>
      </c>
    </row>
    <row r="273" spans="4:4" x14ac:dyDescent="0.25">
      <c r="D273" s="36" t="s">
        <v>403</v>
      </c>
    </row>
    <row r="274" spans="4:4" x14ac:dyDescent="0.25">
      <c r="D274" s="36" t="s">
        <v>404</v>
      </c>
    </row>
    <row r="275" spans="4:4" x14ac:dyDescent="0.25">
      <c r="D275" s="36" t="s">
        <v>405</v>
      </c>
    </row>
    <row r="276" spans="4:4" x14ac:dyDescent="0.25">
      <c r="D276" s="36" t="s">
        <v>406</v>
      </c>
    </row>
    <row r="277" spans="4:4" x14ac:dyDescent="0.25">
      <c r="D277" s="36" t="s">
        <v>407</v>
      </c>
    </row>
    <row r="278" spans="4:4" x14ac:dyDescent="0.25">
      <c r="D278" s="36" t="s">
        <v>408</v>
      </c>
    </row>
    <row r="279" spans="4:4" x14ac:dyDescent="0.25">
      <c r="D279" s="36" t="s">
        <v>409</v>
      </c>
    </row>
    <row r="280" spans="4:4" x14ac:dyDescent="0.25">
      <c r="D280" s="36" t="s">
        <v>410</v>
      </c>
    </row>
    <row r="281" spans="4:4" x14ac:dyDescent="0.25">
      <c r="D281" s="36" t="s">
        <v>411</v>
      </c>
    </row>
    <row r="282" spans="4:4" x14ac:dyDescent="0.25">
      <c r="D282" s="36" t="s">
        <v>412</v>
      </c>
    </row>
    <row r="283" spans="4:4" x14ac:dyDescent="0.25">
      <c r="D283" s="36" t="s">
        <v>413</v>
      </c>
    </row>
    <row r="284" spans="4:4" x14ac:dyDescent="0.25">
      <c r="D284" s="36" t="s">
        <v>414</v>
      </c>
    </row>
    <row r="285" spans="4:4" x14ac:dyDescent="0.25">
      <c r="D285" s="36" t="s">
        <v>415</v>
      </c>
    </row>
    <row r="286" spans="4:4" x14ac:dyDescent="0.25">
      <c r="D286" s="36" t="s">
        <v>416</v>
      </c>
    </row>
    <row r="287" spans="4:4" x14ac:dyDescent="0.25">
      <c r="D287" s="36" t="s">
        <v>417</v>
      </c>
    </row>
    <row r="288" spans="4:4" x14ac:dyDescent="0.25">
      <c r="D288" s="36" t="s">
        <v>418</v>
      </c>
    </row>
    <row r="289" spans="4:4" x14ac:dyDescent="0.25">
      <c r="D289" s="36" t="s">
        <v>419</v>
      </c>
    </row>
    <row r="290" spans="4:4" x14ac:dyDescent="0.25">
      <c r="D290" s="36" t="s">
        <v>420</v>
      </c>
    </row>
    <row r="291" spans="4:4" x14ac:dyDescent="0.25">
      <c r="D291" s="36" t="s">
        <v>421</v>
      </c>
    </row>
    <row r="292" spans="4:4" x14ac:dyDescent="0.25">
      <c r="D292" s="36" t="s">
        <v>449</v>
      </c>
    </row>
    <row r="293" spans="4:4" x14ac:dyDescent="0.25">
      <c r="D293" s="36" t="s">
        <v>422</v>
      </c>
    </row>
    <row r="294" spans="4:4" x14ac:dyDescent="0.25">
      <c r="D294" s="36" t="s">
        <v>423</v>
      </c>
    </row>
    <row r="295" spans="4:4" x14ac:dyDescent="0.25">
      <c r="D295" s="36" t="s">
        <v>424</v>
      </c>
    </row>
    <row r="296" spans="4:4" x14ac:dyDescent="0.25">
      <c r="D296" s="36" t="s">
        <v>425</v>
      </c>
    </row>
    <row r="297" spans="4:4" x14ac:dyDescent="0.25">
      <c r="D297" s="36" t="s">
        <v>426</v>
      </c>
    </row>
    <row r="298" spans="4:4" x14ac:dyDescent="0.25">
      <c r="D298" s="36" t="s">
        <v>427</v>
      </c>
    </row>
    <row r="299" spans="4:4" x14ac:dyDescent="0.25">
      <c r="D299" s="36" t="s">
        <v>428</v>
      </c>
    </row>
  </sheetData>
  <sheetProtection algorithmName="SHA-512" hashValue="gKvKGB/xZxTzWTUMi47rV78VmZpOJgsIKbgIVnRaXVu2d43p7agmxPJmToslrtj91Obu3gxGkHnpMmvs0FXqqg==" saltValue="8POso7QARLQSl2a0CHE+wg==" spinCount="100000" sheet="1" objects="1" scenarios="1"/>
  <autoFilter ref="A1:D1" xr:uid="{0CE4CEE6-D80B-405E-B7B7-390197354A8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Evaluation</vt:lpstr>
      <vt:lpstr>Rubric</vt:lpstr>
      <vt:lpstr>Lists</vt:lpstr>
      <vt:lpstr>Contractor</vt:lpstr>
      <vt:lpstr>Designer</vt:lpstr>
      <vt:lpstr>EvalType</vt:lpstr>
      <vt:lpstr>MidScore</vt:lpstr>
      <vt:lpstr>Evaluation!Print_Area</vt:lpstr>
      <vt:lpstr>SPA</vt:lpstr>
    </vt:vector>
  </TitlesOfParts>
  <Company>State of Tennessee - Office of the State Architect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OSA Designer Evaluation_Small Projects_v2</dc:title>
  <dc:creator>Alan Robertson</dc:creator>
  <cp:lastModifiedBy>Jason A. Carney</cp:lastModifiedBy>
  <cp:lastPrinted>2024-10-09T21:04:28Z</cp:lastPrinted>
  <dcterms:created xsi:type="dcterms:W3CDTF">2017-04-05T15:34:04Z</dcterms:created>
  <dcterms:modified xsi:type="dcterms:W3CDTF">2026-03-27T15:35:22Z</dcterms:modified>
  <cp:category>OSA Team Evaluation Form</cp:category>
  <cp:contentStatus>Version 10.2024</cp:contentStatus>
</cp:coreProperties>
</file>