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C:\Users\ii20010\Desktop\"/>
    </mc:Choice>
  </mc:AlternateContent>
  <xr:revisionPtr revIDLastSave="0" documentId="8_{9A287A63-3D97-47B5-BB09-A4E40508B2EF}" xr6:coauthVersionLast="47" xr6:coauthVersionMax="47" xr10:uidLastSave="{00000000-0000-0000-0000-000000000000}"/>
  <bookViews>
    <workbookView xWindow="-28920" yWindow="-120" windowWidth="29040" windowHeight="15720" xr2:uid="{00000000-000D-0000-FFFF-FFFF00000000}"/>
  </bookViews>
  <sheets>
    <sheet name="Evaluation" sheetId="1" r:id="rId1"/>
    <sheet name="Rubric" sheetId="2" r:id="rId2"/>
    <sheet name="Lists" sheetId="3" state="hidden" r:id="rId3"/>
  </sheets>
  <definedNames>
    <definedName name="_xlnm._FilterDatabase" localSheetId="2" hidden="1">Lists!$A$1:$C$1</definedName>
    <definedName name="Designer">Lists!$B$2:$B$299</definedName>
    <definedName name="MidScore">Evaluation!#REF!</definedName>
    <definedName name="MidScore1">Evaluation!$A$4:$A$5</definedName>
    <definedName name="_xlnm.Print_Area" localSheetId="0">Evaluation!$A$1:$D$115</definedName>
    <definedName name="SPA">Lists!$C$2:$C$9</definedName>
    <definedName name="Z_00F48A35_8F4A_4216_A854_0423B9F96E75_.wvu.PrintArea" localSheetId="0" hidden="1">Evaluation!$A$1:$D$76</definedName>
  </definedNames>
  <calcPr calcId="191029"/>
  <customWorkbookViews>
    <customWorkbookView name="Bryan Hay - Personal View" guid="{00F48A35-8F4A-4216-A854-0423B9F96E75}" mergeInterval="0" personalView="1" maximized="1" xWindow="-8" yWindow="-8" windowWidth="1936" windowHeight="1056"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3" i="1" l="1"/>
  <c r="E75" i="1" s="1"/>
  <c r="F75" i="1" s="1"/>
  <c r="D60" i="1"/>
  <c r="E62" i="1" s="1"/>
  <c r="F62" i="1" s="1"/>
  <c r="D45" i="1"/>
  <c r="E47" i="1" s="1"/>
  <c r="D75" i="1"/>
  <c r="D62" i="1"/>
  <c r="D47" i="1"/>
  <c r="F67" i="1" a="1"/>
  <c r="F67" i="1" s="1"/>
  <c r="F69" i="1" a="1"/>
  <c r="F69" i="1" s="1"/>
  <c r="F54" i="1" a="1"/>
  <c r="F54" i="1" s="1"/>
  <c r="F56" i="1" a="1"/>
  <c r="F56" i="1" s="1"/>
  <c r="F58" i="1" a="1"/>
  <c r="F58" i="1" s="1"/>
  <c r="F71" i="1" a="1"/>
  <c r="F71" i="1" s="1"/>
  <c r="F52" i="1" a="1"/>
  <c r="F52" i="1" s="1"/>
  <c r="F39" i="1" a="1"/>
  <c r="F39" i="1" s="1"/>
  <c r="F41" i="1" a="1"/>
  <c r="F41" i="1" s="1"/>
  <c r="F43" i="1" a="1"/>
  <c r="F43" i="1" s="1"/>
  <c r="F37" i="1" a="1"/>
  <c r="F37" i="1" s="1"/>
  <c r="E37" i="1" a="1"/>
  <c r="E37" i="1" s="1"/>
  <c r="E39" i="1" a="1"/>
  <c r="E39" i="1" s="1"/>
  <c r="E67" i="1" l="1" a="1"/>
  <c r="E67" i="1" s="1"/>
  <c r="E69" i="1" a="1"/>
  <c r="E69" i="1" s="1"/>
  <c r="E71" i="1" a="1"/>
  <c r="E71" i="1" s="1"/>
  <c r="E52" i="1" a="1"/>
  <c r="E52" i="1" s="1"/>
  <c r="E54" i="1" a="1"/>
  <c r="E54" i="1" s="1"/>
  <c r="E56" i="1" a="1"/>
  <c r="E56" i="1" s="1"/>
  <c r="E58" i="1" a="1"/>
  <c r="E58" i="1" s="1"/>
  <c r="E41" i="1" a="1"/>
  <c r="E41" i="1" s="1"/>
  <c r="E43" i="1" a="1"/>
  <c r="E43" i="1" s="1"/>
  <c r="A14" i="1"/>
  <c r="A18" i="1"/>
  <c r="C16" i="1"/>
  <c r="D74" i="1" l="1"/>
  <c r="D61" i="1"/>
  <c r="D76" i="1" l="1"/>
  <c r="E76" i="1" s="1"/>
  <c r="F76" i="1" s="1"/>
  <c r="D63" i="1" l="1"/>
  <c r="E63" i="1" s="1"/>
  <c r="D46" i="1"/>
  <c r="D111" i="1" s="1"/>
  <c r="D48" i="1" l="1"/>
  <c r="F63" i="1"/>
  <c r="F47" i="1"/>
  <c r="E48" i="1" l="1"/>
  <c r="F48" i="1" s="1"/>
  <c r="D112" i="1"/>
  <c r="D114" i="1" l="1"/>
  <c r="E114" i="1" s="1"/>
  <c r="F114" i="1" s="1"/>
  <c r="E112" i="1"/>
  <c r="F112" i="1" s="1"/>
  <c r="C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<sst xmlns="http://schemas.openxmlformats.org/spreadsheetml/2006/main" count="462" uniqueCount="443">
  <si>
    <t>Total:</t>
  </si>
  <si>
    <t>Average:</t>
  </si>
  <si>
    <t xml:space="preserve"> </t>
  </si>
  <si>
    <t xml:space="preserve">b. Timely, thorough understanding of contract document drawings/specs.  Early, proactive assessment of any design discrepancies such as:  scope gaps, lacking or vague details or constructability issues.  </t>
  </si>
  <si>
    <t>c. Evidence of fully engaged and committed executive management.  Minimal, if any staff changes occurred throughout the project.</t>
  </si>
  <si>
    <t xml:space="preserve">d. Timely, well-managed close-out process producing all required deliverables, warranty point of contact.  Seamless commissioning activities and coordination. </t>
  </si>
  <si>
    <t>a. Sound leadership by superintendent and field staff orchestrating on-site operations toward an on-time or early project completion.  Minimal, if any staff changes throughout project.</t>
  </si>
  <si>
    <t xml:space="preserve">b. Exhibited operational awareness and courtesy during construction phase.  Communication and flexibility were observed during phasing, work sequencing, utility disruptions, etc. </t>
  </si>
  <si>
    <t>c. Self-directed in quality control and punch list management.</t>
  </si>
  <si>
    <t xml:space="preserve">d. Well managed close-out activities enabling smooth facility turnover.  Efficient management and coordination of Owner installed equipment. </t>
  </si>
  <si>
    <t>b. Worked collaboratively toward the success of the project.</t>
  </si>
  <si>
    <t>c. Clear, proactive emphasis.  Timely and forward thinking in decision making.</t>
  </si>
  <si>
    <t>1.  Construction:  Off-Site Operations</t>
  </si>
  <si>
    <t>Contractor Evaluation - Design/Bid/Build</t>
  </si>
  <si>
    <t>Project SBC#</t>
  </si>
  <si>
    <t>Evaluation Date</t>
  </si>
  <si>
    <t>2.  Construction:  Field Operations</t>
  </si>
  <si>
    <t>3.  Professionalism</t>
  </si>
  <si>
    <t>(50%) weighting factor x 1.5</t>
  </si>
  <si>
    <t>(20%) weighting factor x 1.2</t>
  </si>
  <si>
    <t>Choose Evaluation Phase</t>
  </si>
  <si>
    <t>Contractor Evaluation Scoring Rubric - Design/Bid/Build</t>
  </si>
  <si>
    <r>
      <rPr>
        <sz val="14"/>
        <rFont val="Calibri"/>
        <family val="2"/>
        <scheme val="minor"/>
      </rPr>
      <t>1.</t>
    </r>
    <r>
      <rPr>
        <b/>
        <sz val="14"/>
        <color theme="1"/>
        <rFont val="Calibri"/>
        <family val="2"/>
        <scheme val="minor"/>
      </rPr>
      <t xml:space="preserve"> Construction:  Off-Site Operations</t>
    </r>
  </si>
  <si>
    <t xml:space="preserve">a. Contractor exhibited sound project management practices, was well organized with timely communicating and reporting throughout the project.  Proactive in resolving any resulting disputes through solid communication processes and documentation.  Change order necessity, management, and review practices were thorough.  </t>
  </si>
  <si>
    <t xml:space="preserve">a. Project management practices were adequate, although there were instances where timeliness and completeness may have been lacking in communications and reporting.  On occasion, change orders and disputes could have been handled more expeditiously, but no issues escalated beyond resolution or delaying the progression of work.  Change order evaluation and cost review may not have always been thoroughly evaluated prior to advancing for approval.    </t>
  </si>
  <si>
    <t xml:space="preserve">a. Project management practices were lacking in consistency.  Documentation, communication, and reporting practices lacked thoroughness and timeliness.  Disputes were common and often mishandled causing tension with many or all of the project team members and may have caused delays to the point of not meeting the project schedule milestones and/or completion date.  Change orders may have been forwarded on for approval with little or no prior evaluation of necessity or cost.  </t>
  </si>
  <si>
    <t>b. Timely, thorough understanding of contract document drawings/specs.  Early, proactive assessment of any design discrepancies such as:  scope gaps, lacking or vague details or constructability issues.</t>
  </si>
  <si>
    <t>b. An early and complete understanding of the contract documents may have been lacking, but none or only minor issues resulted.  There may have been other instances where unnecessary communication or actions resulted, but none had overall, adversarial impact.</t>
  </si>
  <si>
    <t xml:space="preserve">b. Contract document familiarity was a common problem throughout project, especially early on when cost and time impacts could have been minimized.  Construction operations and project team member relationships were strained or adversarial because of the lack of effort and/or understanding of the contract documents. </t>
  </si>
  <si>
    <t>c. Executive management engagement was evident in the support of critical project management and field operation activities.  Minimal, if any staffing changes occurred throughout the project.</t>
  </si>
  <si>
    <t>c. Executive management's support was not evident, but the performance of the project manager and field supervision may have overshadowed any support discrepancies or perceived needs.  Personnel changes and/or turnover occurred, but critical operations and staff continuity did not suffer as a result.</t>
  </si>
  <si>
    <t xml:space="preserve">c.  Executive management's support was non-existent or only at crisis points during the project.  Personnel changes during the project may have caused communication gaps/delays, schedule delays, quality issues, out of sequence work, doubt in ability to complete the project, etc. </t>
  </si>
  <si>
    <t xml:space="preserve">d. Construction close-out process was timely, well managed, included all required project documentation/submittals, O&amp;M manuals/training, final inspections, implemented clearly defined warranty period process and point of contact.  Commissioning phase coordination was seamless with subcontractors, manufacturers, and building operations personnel. </t>
  </si>
  <si>
    <t>d. Close-out procedures may have been lacking in particular areas, but all requirements were completed.  Timeliness in the delivery of all required items may not have occurred and required follow-up to gain all items, but all were delivered and complete.  Commissioning phase coordination may not have gone seamless for equipment start-up, but did not cause delay in owner occupancy or operations.</t>
  </si>
  <si>
    <t xml:space="preserve">d.  Close-out procedures were mostly uncoordinated.  Project documentation may have been questionable/lacking.  May have taken multiple attempts to gain all required manuals and training, final inspections, as-built drawings.  Commissioning phase coordination may have been lacking causing equipment start-up delays resulting in facility move-in and occupancy delays. </t>
  </si>
  <si>
    <t>a. Superintendent and other field staff exercised sound leadership in orchestrating field operations, proactive in correcting issues.  Work was timely while rigorously following the schedule which met or exceeded the Owner/Agency move-in date(s).</t>
  </si>
  <si>
    <t xml:space="preserve">a. Superintendent and field staff were qualified with only minor instances in operational inefficiencies and rework without negative quality or schedule impacts.  The project completed on time with intervals of recovery planning to meet the critical path milestones. </t>
  </si>
  <si>
    <t xml:space="preserve">a. Superintendent and field staff displayed noticeable in competencies in leadership, planning, and execution.  Staff turnover contributed to the operations issues, jeopardizing the completion and quality of the project. </t>
  </si>
  <si>
    <t>b. Construction operations were conducted to achieve production, but considerable thought was put into the operational impact upon others, i.e.. communication, coordinated utility shutdowns, noise disruptions, flexibility in sequencing/phasing of work to minimize impacts.</t>
  </si>
  <si>
    <t>b. Construction operations were conducted, but maybe planning, communication, coordination, flexibility, disruptive work sequencing could have been improved.  Overall, the contractor was sensitive and responsive to the overall operational impact, but there was room for improvement in the outcome.</t>
  </si>
  <si>
    <t xml:space="preserve">b. Construction operations may have been conducted with little regard for its impact on others or their surroundings.  Little or poor communication and planning may have occurred prior to disruptive operations, utility disruptions, loss or limited facility access.  </t>
  </si>
  <si>
    <t>c. Self-directed in implementation of quality control for materials entering jobsite and work put in place.  Punch list was managed on an on-going basis preventing quality problems from lingering toward the close-out phase of the project.</t>
  </si>
  <si>
    <t>c. There were occasional quality issues during the project, but all were corrected without a detrimental impact to quality.  There was some evidence in the delay of rework causing a push toward the end of the project to correct all non-conforming work, but there were no delays that prevented an on-time completion.</t>
  </si>
  <si>
    <t>c. Quality issues were apparent throughout the project causing major rework and may have led to complicated disputes.  Punch list items were numerous and correction of these items caused quality to suffer.  Quality problems may have caused delays in final completion and multiple warranty claims.</t>
  </si>
  <si>
    <t>d. Close-out activities were communicated, well-managed, and timely, enabling a smooth transition at facility turnover.  Owner and vendor installed materials and equipment were well coordinated within the overall construction operations.</t>
  </si>
  <si>
    <t xml:space="preserve">d. Close out and turnover were timely managed, but there were instances where coordination and delivery could have been improved.  </t>
  </si>
  <si>
    <t xml:space="preserve">d. Construction close-out procedures did not follow a defined, well-planned process.  Information, operations materials, and training were lacking causing issues and delays in major systems start-ups and commission.  Lack of schedule and facility access coordination may have caused delays for the Owner and other 3rd party vendors in the installation of their systems and equipment. </t>
  </si>
  <si>
    <t>a. Contractor was responsive to Owner and project team needs.</t>
  </si>
  <si>
    <t>a. Contractor was mostly responsive, although there were gaps in performance at times without a detrimental impact to the project team.</t>
  </si>
  <si>
    <t xml:space="preserve">a. Contractor was mostly disengaged throughout the project requiring efforts from other project team members to fulfill duties and the project suffered in accordance to the overall lack of service effort.   </t>
  </si>
  <si>
    <t>b. Evidence was observed of the contractor's commitment to the success of the project.  Displayed the ability to work collaboratively, actions not dominated by self-interests</t>
  </si>
  <si>
    <t xml:space="preserve">b. There were instances of inconsistencies in the service commitment to the team and project, but none were to the extent of causing any major delays or detriment to the outcome of the project. </t>
  </si>
  <si>
    <t xml:space="preserve">b. There was little evidence of a teamwork displayed throughout the project and collaboration was mostly a struggle.   </t>
  </si>
  <si>
    <t>c. Operations throughout the project had a clear, proactive emphasis</t>
  </si>
  <si>
    <t>c. A mix or proactive and reactive actions were observed, but operations ran relatively smooth while working with the contractor.</t>
  </si>
  <si>
    <t>c. Mostly reactive actions were observed throughout the project and operations suffered as a result of the lack of foresight and operational inefficiencies.</t>
  </si>
  <si>
    <t>d. Exhibited timeliness and forward thinking mentality in decision making</t>
  </si>
  <si>
    <t xml:space="preserve">d. Occasional delays in decision making or taking actions were observed, but none were detrimental to the outcome of the project. </t>
  </si>
  <si>
    <t>d. Poor decision making and lack of planning were often observed causing disputes and delays in the project.</t>
  </si>
  <si>
    <t>Evaluator Role</t>
  </si>
  <si>
    <t>Overall Total Weighted Average Score:</t>
  </si>
  <si>
    <t>Overall Total:</t>
  </si>
  <si>
    <t>Maximum Overall Total Weighted Average Score:</t>
  </si>
  <si>
    <t>Comparative Percentile:</t>
  </si>
  <si>
    <t xml:space="preserve"> (10%) weighting factor x 1.1</t>
  </si>
  <si>
    <t>CxD : Evaluation of Contractor by Designer</t>
  </si>
  <si>
    <t>Evaluation Type</t>
  </si>
  <si>
    <t>Designer</t>
  </si>
  <si>
    <t>SPA</t>
  </si>
  <si>
    <t>APSU</t>
  </si>
  <si>
    <t>CxS : Evaluation of Contractor by SPA</t>
  </si>
  <si>
    <t>ETSU</t>
  </si>
  <si>
    <t>MTSU</t>
  </si>
  <si>
    <t>STREAM</t>
  </si>
  <si>
    <t>TBR</t>
  </si>
  <si>
    <t>TTU</t>
  </si>
  <si>
    <t>UT</t>
  </si>
  <si>
    <t>Billingsley / Architecture</t>
  </si>
  <si>
    <t>Building Systems Group Engineering, LLC</t>
  </si>
  <si>
    <t>Clark + Associates, Architects</t>
  </si>
  <si>
    <t>Environmental &amp; Civil Engineering Services</t>
  </si>
  <si>
    <t>Gilbert McLaughlin Casella Architects (JV)</t>
  </si>
  <si>
    <t>Gilbert McLaughlin Casella Architects / Hodgson Douglas Landscape Arch (JV)</t>
  </si>
  <si>
    <t>Heibert+Ball Land Design, LLC</t>
  </si>
  <si>
    <t>KSI Structural Engineers</t>
  </si>
  <si>
    <t>Kurzynske &amp; Associates</t>
  </si>
  <si>
    <t>Latta Technical Services, Inc.</t>
  </si>
  <si>
    <t>Lose &amp; Associates Inc</t>
  </si>
  <si>
    <t>M Shanks Architects</t>
  </si>
  <si>
    <t>McGahey Associates Architects</t>
  </si>
  <si>
    <t>Melvin Gill &amp; Associates, Architects</t>
  </si>
  <si>
    <t>Reedy &amp; Sykes Architecture and Design</t>
  </si>
  <si>
    <t>Sizemore Group</t>
  </si>
  <si>
    <t>Smee Busby Architects / I C Thomasson Associates, PLLC</t>
  </si>
  <si>
    <t>The Horrell Group Architects</t>
  </si>
  <si>
    <t>Thomas Weems Architect</t>
  </si>
  <si>
    <t>Thompson &amp; Litton, Inc dba BLS Thompson &amp; Litton</t>
  </si>
  <si>
    <t>Tuck Hinton Architects</t>
  </si>
  <si>
    <t xml:space="preserve">Evaluation Type </t>
  </si>
  <si>
    <t>Project Title</t>
  </si>
  <si>
    <t>Enter the Project Title from SBC-1</t>
  </si>
  <si>
    <t>Contractor</t>
  </si>
  <si>
    <t>UM</t>
  </si>
  <si>
    <t>4Site, Incorporated</t>
  </si>
  <si>
    <t>A2H, INC.</t>
  </si>
  <si>
    <t>A2H, Inc. dba Red Chair Architects</t>
  </si>
  <si>
    <t>ADAMS CRAFT HERZ WALKER, INC.</t>
  </si>
  <si>
    <t>Adkisson &amp; Associates Architects, Inc.</t>
  </si>
  <si>
    <t>ADVANCED ENERGY ENGINEERING &amp; DESIGN, INC.</t>
  </si>
  <si>
    <t>AECOM TECHNICAL SERVICES, INC.</t>
  </si>
  <si>
    <t>ALLEN &amp; HOSHALL, INC.</t>
  </si>
  <si>
    <t>American Structurepoint, Inc.</t>
  </si>
  <si>
    <t>Anecdote, PLC</t>
  </si>
  <si>
    <t>ANF Architects, Inc.</t>
  </si>
  <si>
    <t>APPALACHIAN CONSULTING ENGINEERS, INC.</t>
  </si>
  <si>
    <t>ARCHIMANIA, P.C.</t>
  </si>
  <si>
    <t>ARCHITECTS WEEKS AMBROSE MCDONALD, INC.</t>
  </si>
  <si>
    <t>Ardurra Group, Inc.</t>
  </si>
  <si>
    <t>ARTECH DESIGN GROUP, INC.</t>
  </si>
  <si>
    <t>ARTIFICE, LLC</t>
  </si>
  <si>
    <t>Asa Engineering and Consulting, Inc.</t>
  </si>
  <si>
    <t>BARBERMCMURRY ARCHITECTS LLC</t>
  </si>
  <si>
    <t>Barge Cauthen &amp; Associates Inc</t>
  </si>
  <si>
    <t>Barge Civil Associates, LLC</t>
  </si>
  <si>
    <t>Barge Design Solutions, Inc.</t>
  </si>
  <si>
    <t>BARHAM/CAIN/MYNATT, INC.</t>
  </si>
  <si>
    <t>BAUER ASKEW ARCHITECTURE, PLLC</t>
  </si>
  <si>
    <t>Baxter Architecture and Design LLC</t>
  </si>
  <si>
    <t>BEAVER ENGINEERING, INC.</t>
  </si>
  <si>
    <t>BELFOR Property Restoration</t>
  </si>
  <si>
    <t>BENNETT &amp; PLESS, INC.</t>
  </si>
  <si>
    <t>Better Communities Collaborative, LLC dba W&amp;A Engineering Nashville, LLC</t>
  </si>
  <si>
    <t>BHDG Architects, Inc.</t>
  </si>
  <si>
    <t>BINKLEY GARCIA ARCHITECTURE, LLC</t>
  </si>
  <si>
    <t>BLANKENSHIP &amp; PARTNERS, LLC</t>
  </si>
  <si>
    <t>BLS Thompson &amp; Litton</t>
  </si>
  <si>
    <t>BRAGANZA ASSOCIATES, P.C.</t>
  </si>
  <si>
    <t>Braganza Associates, PC</t>
  </si>
  <si>
    <t>BRAILSFORD &amp; DUNLAVEY, Inc.</t>
  </si>
  <si>
    <t>BREWER, INGRAM &amp; FULLER ARCHITECTS, INC.</t>
  </si>
  <si>
    <t>brg3s, Inc.</t>
  </si>
  <si>
    <t>Buford Goff &amp; Associates Inc</t>
  </si>
  <si>
    <t>Building Management Consultants, LLC</t>
  </si>
  <si>
    <t>BULLOCK, SMITH AND PARTNERS, INC.</t>
  </si>
  <si>
    <t>BURR &amp; COLE CONSULTING ENGINEERS, INC.</t>
  </si>
  <si>
    <t>C M ARCHITECTS PLLC</t>
  </si>
  <si>
    <t>C.T. Consultants, Inc.</t>
  </si>
  <si>
    <t>Caldwell Design &amp; Engineering, LLC</t>
  </si>
  <si>
    <t>CAMPBELL &amp; ASSOCIATES, INC.</t>
  </si>
  <si>
    <t>CANNON &amp; CANNON, INC.</t>
  </si>
  <si>
    <t>CANUP ENGINEERING, INC.</t>
  </si>
  <si>
    <t>CBRE Heery, Inc.</t>
  </si>
  <si>
    <t>CENTRIC ARCHITECTURE, INC.</t>
  </si>
  <si>
    <t>CES CIVIL ENGINEERING AND SURVEYING, LLC</t>
  </si>
  <si>
    <t>CH2M</t>
  </si>
  <si>
    <t>Civil &amp; Environmental Consultants, Inc.</t>
  </si>
  <si>
    <t>Clark Nexen, Inc</t>
  </si>
  <si>
    <t>CMTA, INC.</t>
  </si>
  <si>
    <t>Coffman Engineers, Inc.</t>
  </si>
  <si>
    <t>Collaborative Design Services, LLC</t>
  </si>
  <si>
    <t>COLLIER ENGINEERING CO., INC.</t>
  </si>
  <si>
    <t>Community Solutions by Design LLC</t>
  </si>
  <si>
    <t>COMMUNITY TECTONICS ARCHITECTS, INC.</t>
  </si>
  <si>
    <t>Compass Commissioning &amp; Design, LLC</t>
  </si>
  <si>
    <t>Consolidated Technologies Inc</t>
  </si>
  <si>
    <t>Coover-Clark &amp; Associates, PC</t>
  </si>
  <si>
    <t>COPE ASSOCIATES, INC.</t>
  </si>
  <si>
    <t>CRAMER DESIGN STUDIO, LLC</t>
  </si>
  <si>
    <t>Croy Engineering, LLC</t>
  </si>
  <si>
    <t>CRUMP FIRM, INC. (THE)</t>
  </si>
  <si>
    <t>CTI Engineers Inc</t>
  </si>
  <si>
    <t>Culture Architecture and Design, PLLC</t>
  </si>
  <si>
    <t>Dalhoff Thomas Design, LLC</t>
  </si>
  <si>
    <t>DBS &amp; ASSOCIATES ENGINEERING OF CLARKSVILLE, INC.</t>
  </si>
  <si>
    <t>DEPOUW ENGINEERING, LLC</t>
  </si>
  <si>
    <t>DERTHICK, HENLEY &amp; WILKERSON, ARCHITECTS, PLLC</t>
  </si>
  <si>
    <t>Design House 1411, LLC</t>
  </si>
  <si>
    <t>Design Innovation Architects, Inc.</t>
  </si>
  <si>
    <t>Designer - TBD Contract</t>
  </si>
  <si>
    <t>designshop, PLLC</t>
  </si>
  <si>
    <t>Dewberry Engineers Inc.</t>
  </si>
  <si>
    <t>Dewberry Engineers Inc. dba DewBerry/Edmonds</t>
  </si>
  <si>
    <t>DKRS ARCHITECTURE, PLLC</t>
  </si>
  <si>
    <t>DLR Group inc., a Florida corporation</t>
  </si>
  <si>
    <t>DLZ National, Inc</t>
  </si>
  <si>
    <t>DOLLAR &amp; EWERS ARCHITECTURE, INC.</t>
  </si>
  <si>
    <t>DW COLLIER ENGINEERING, INC.</t>
  </si>
  <si>
    <t>EARL SWENSSON ASSOCIATES, INC.</t>
  </si>
  <si>
    <t>Eastern Engineering, Inc.</t>
  </si>
  <si>
    <t>ECS Southeast, LLP</t>
  </si>
  <si>
    <t>Edmonds Engineering, Inc</t>
  </si>
  <si>
    <t>EL DORADO, INC.</t>
  </si>
  <si>
    <t>ELIZABETH EASON ARCHITECTURE,LLC</t>
  </si>
  <si>
    <t>ENGINEERING SERVICES GROUP, INC.</t>
  </si>
  <si>
    <t>ENSAFE INC.</t>
  </si>
  <si>
    <t>ENVISION ADVANTAGE, LLC</t>
  </si>
  <si>
    <t>EOA ARCHITECTS PLLC</t>
  </si>
  <si>
    <t>EVANS TAYLOR FOSTER CHILDRESS ARCHITECTS, P.C.</t>
  </si>
  <si>
    <t>F. KURZYNSKE &amp; ASSOCIATES, INC.</t>
  </si>
  <si>
    <t>FACILITY SYSTEMS CONSULTANTS, LLC</t>
  </si>
  <si>
    <t>FISHER &amp; ASSOCIATES, INC.</t>
  </si>
  <si>
    <t>FISHER AND ARNOLD, INC.</t>
  </si>
  <si>
    <t>FRANKLIN ASSOCIATES, ARCHITECTS, INC.</t>
  </si>
  <si>
    <t>FULGHUM MACINDOE &amp; ASSOCIATES, INC.</t>
  </si>
  <si>
    <t>GENESIS ENGINEERING GROUP LLC</t>
  </si>
  <si>
    <t>GEOSERVICES, LLC</t>
  </si>
  <si>
    <t>GHP, INC.</t>
  </si>
  <si>
    <t>GILBERT/MCLAUGHLIN/CASELLA ARCHITECTS, PLC</t>
  </si>
  <si>
    <t>GOBBELL HAYS PARTNERS, INC.</t>
  </si>
  <si>
    <t>Goodwyn Mills Cawood LLC</t>
  </si>
  <si>
    <t>GOODWYN, MILLS &amp; CAWOOD, INC.</t>
  </si>
  <si>
    <t>GOULD TURNER GROUP, INC.</t>
  </si>
  <si>
    <t>GOULD TURNER GROUP, P.C.</t>
  </si>
  <si>
    <t>Gresham Smith</t>
  </si>
  <si>
    <t>GRIGGS &amp; MALONEY, INC.</t>
  </si>
  <si>
    <t>GRW ENGINEERS, INC.</t>
  </si>
  <si>
    <t>HAIZLIP STUDIO, PLLC</t>
  </si>
  <si>
    <t>HALTOM ENGINEERING, LLC</t>
  </si>
  <si>
    <t>Harley Ellis Corporation w/ Hastings Architecture (JV)</t>
  </si>
  <si>
    <t>HARLEYELLIS CORPORATION</t>
  </si>
  <si>
    <t>HARMS ENGINEERING, INC.</t>
  </si>
  <si>
    <t>Harold Brown Design, LLC</t>
  </si>
  <si>
    <t>Hastings Architecture, LLC</t>
  </si>
  <si>
    <t>HDR ENGINEERING, INC.</t>
  </si>
  <si>
    <t>HEDSTROM DESIGN, LLC</t>
  </si>
  <si>
    <t>Hedstrom Landscape Architecture, LLC</t>
  </si>
  <si>
    <t>HEFFERLIN + KRONENBERG ARCHITECTS PLLC</t>
  </si>
  <si>
    <t>HELLMUTH, OBATA &amp; KASSABAUM, INC.</t>
  </si>
  <si>
    <t>HENDERSON ENGINEERS, INC.</t>
  </si>
  <si>
    <t>HETHCOAT AND DAVIS, INC.</t>
  </si>
  <si>
    <t>HFR DESIGN, INC.</t>
  </si>
  <si>
    <t>HFR, Inc. dba Wold HFR Design</t>
  </si>
  <si>
    <t>HINSON MILLER KICKIRILLO ARCHITECTS, PLLC</t>
  </si>
  <si>
    <t>Hixson Consultants, Inc</t>
  </si>
  <si>
    <t>HMK Architects PLLC</t>
  </si>
  <si>
    <t>HNA Engineering, PLLC</t>
  </si>
  <si>
    <t>HODGSON AND DOUGLAS, LLC</t>
  </si>
  <si>
    <t>Hunter Architecture &amp; Design, LLC</t>
  </si>
  <si>
    <t>Hurst-Rosche, Inc.</t>
  </si>
  <si>
    <t>I. C. THOMASSON ASSOCIATES, INC.</t>
  </si>
  <si>
    <t>IBI GROUP ARCHITECTS, ENGINEERS AND LANDSCAPE ARCHITECTS, A NEW YORK GENERAL PARTNERSHIP</t>
  </si>
  <si>
    <t>Innovative Engineering Services, LLC</t>
  </si>
  <si>
    <t>J Holmes Architecture - Lyle Cook Martin Architects - Joint Venture</t>
  </si>
  <si>
    <t>J. HOLMES ARCHITECTURE, PLLC</t>
  </si>
  <si>
    <t>JACOBS ENGINEERING GROUP INC.</t>
  </si>
  <si>
    <t>JAMES + ASSOCIATES ENGINEERS AND PLANNERS, INC.</t>
  </si>
  <si>
    <t>JDP CONSULTING LLC</t>
  </si>
  <si>
    <t>JENSEN HUGHES, INC.</t>
  </si>
  <si>
    <t>JGM Dairy Design Engineers</t>
  </si>
  <si>
    <t>JOHNSON + ASSOCIATES ARCHITECTS, P.C.</t>
  </si>
  <si>
    <t>JOHNSON ARCHITECTURE, INC.</t>
  </si>
  <si>
    <t>JOHNSON JOHNSON CRABTREE ARCHITECTS P.C.</t>
  </si>
  <si>
    <t>JPD Consulting, LLC</t>
  </si>
  <si>
    <t>KAATZ, BINKLEY, JONES &amp; MORRIS, ARCHITECTS, INC</t>
  </si>
  <si>
    <t>KEN ROSS, ARCHITECT, PROFESSIONAL CORPORATION</t>
  </si>
  <si>
    <t>KIMLEY-HORN AND ASSOCIATES, INC.</t>
  </si>
  <si>
    <t>Kline Swinney Associates LLC</t>
  </si>
  <si>
    <t>LAUDERDALE DESIGN GROUP, INC.</t>
  </si>
  <si>
    <t>LBYD Design, LLC</t>
  </si>
  <si>
    <t>LBYD, INC.</t>
  </si>
  <si>
    <t>LCMA, LLC D/B/A LYLE COOK MARTIN ARCHITECTS</t>
  </si>
  <si>
    <t>LINDSAY AND MAPLES ARCHITECTS, INC.</t>
  </si>
  <si>
    <t>LOGAN PATRI ENGINEERING, INC.</t>
  </si>
  <si>
    <t>Lord, Aeck &amp; Sargent, Inc.</t>
  </si>
  <si>
    <t>LOSE &amp; ASSOCIATES, INC.</t>
  </si>
  <si>
    <t>LOSE ASSOCIATES PLLC</t>
  </si>
  <si>
    <t>LRK Inc.</t>
  </si>
  <si>
    <t>M. ARTHUR GENSLER, JR. &amp; ASSOCIATES, INC.</t>
  </si>
  <si>
    <t>MAFFETT ENGINEERING, LLC</t>
  </si>
  <si>
    <t>MAFFETT LOFTIS ENGINEERING, LLC</t>
  </si>
  <si>
    <t>MAR-7 Architecture</t>
  </si>
  <si>
    <t>MARCH ADAMS &amp; ASSOCIATES, INC.</t>
  </si>
  <si>
    <t>MARCH ADAMS &amp; ASSOCIATES, LLC</t>
  </si>
  <si>
    <t>MAYO ARCHITECTURE ASSOCIATES, L.L.C.</t>
  </si>
  <si>
    <t>MBI Companies Inc.</t>
  </si>
  <si>
    <t>MCCARTY HOLSAPLE MCCARTY ARCHITECTS, INC.</t>
  </si>
  <si>
    <t>MCFARLIN HUITT PANVINI, INC.</t>
  </si>
  <si>
    <t>MCGEHEE/NICHOLSON/BURKE/ARCHITECTS, INC.</t>
  </si>
  <si>
    <t>McGill Associates, P.A., Inc</t>
  </si>
  <si>
    <t>MEAD AND HUNT, INC.</t>
  </si>
  <si>
    <t>Mid South Engineering Consultants, LLC</t>
  </si>
  <si>
    <t>MNB Architecture, PC</t>
  </si>
  <si>
    <t>MOODY NOLAN, INC.</t>
  </si>
  <si>
    <t>Multiple Designers - TBD</t>
  </si>
  <si>
    <t>Nelson Byrd Woltz LLC</t>
  </si>
  <si>
    <t>No Designer Selected</t>
  </si>
  <si>
    <t>Odle &amp; Young Architects, Inc</t>
  </si>
  <si>
    <t>ODLE &amp; YOUNG ARCHITECTS, INC.</t>
  </si>
  <si>
    <t>OGCB, INC.</t>
  </si>
  <si>
    <t>OLERT ENGINEERING, INC.</t>
  </si>
  <si>
    <t>OLIVER LITTLE GIPSON ENGINEERING, INC.</t>
  </si>
  <si>
    <t>Orchard Hiltz &amp; McCliment inc</t>
  </si>
  <si>
    <t>ORCHARD, HILTZ &amp; MCCLIMENT, INC.</t>
  </si>
  <si>
    <t>P&amp;R Consulting Group LLC</t>
  </si>
  <si>
    <t>PDS AMERICA INC.</t>
  </si>
  <si>
    <t>Pending</t>
  </si>
  <si>
    <t>PICKERING FIRM, INC.</t>
  </si>
  <si>
    <t>POPULOUS, INC.</t>
  </si>
  <si>
    <t>PROFESSIONAL ENGINEERS, INC.</t>
  </si>
  <si>
    <t>Professional Environmental Consulting, Inc.</t>
  </si>
  <si>
    <t>PROFESSIONAL SERVICE INDUSTRIES, INC.</t>
  </si>
  <si>
    <t>PROJX, LLC</t>
  </si>
  <si>
    <t>Prosim Engineering, LLC</t>
  </si>
  <si>
    <t>QUANTUM ENVIRONMENTAL &amp; ENGINEERING SERVICES, LLC</t>
  </si>
  <si>
    <t>R&amp;N SYSTEMS DESIGN, LLC</t>
  </si>
  <si>
    <t>Randolph Architecture, LLC</t>
  </si>
  <si>
    <t>Red Chair Architects, Inc.</t>
  </si>
  <si>
    <t>RENAISSANCE GROUP, INC.</t>
  </si>
  <si>
    <t>RICHARD C. RINKS &amp; ASSOCIATES, INC.</t>
  </si>
  <si>
    <t>Ricondo &amp; Associates, Inc.</t>
  </si>
  <si>
    <t>Rodney L Wilson Consulting, PLLC</t>
  </si>
  <si>
    <t>ROOF DESIGN &amp; CONSULTING SERVICES, INC.</t>
  </si>
  <si>
    <t>ROSS BRYAN ASSOCIATES, INC.</t>
  </si>
  <si>
    <t>Ross Witt, PLLC</t>
  </si>
  <si>
    <t>ROSS/FOWLER, P.C.</t>
  </si>
  <si>
    <t>ROSSER INTERNATIONAL, INC.</t>
  </si>
  <si>
    <t>Rubicon Engineering Services LLC</t>
  </si>
  <si>
    <t>RUFUS JOHNSON AND ASSOCIATES, INC.</t>
  </si>
  <si>
    <t>RUFUS JOHNSON ASSOCIATES OF CLARKSVILLE, INC.</t>
  </si>
  <si>
    <t>S&amp;ME, INC.</t>
  </si>
  <si>
    <t>SANDERS/PACE ARCHITECTURE, LLC</t>
  </si>
  <si>
    <t>SCOTT WILSON ARCHITECT, LLC</t>
  </si>
  <si>
    <t>Security Risk Management Consultants, LLC</t>
  </si>
  <si>
    <t>SELF TUCKER ARCHITECTS, INC.</t>
  </si>
  <si>
    <t>SHAW &amp; SHANKS, ARCHITECTS, P.C.</t>
  </si>
  <si>
    <t>SHIELD ENGINEERING, INC.</t>
  </si>
  <si>
    <t>SMEE BUSBY ARCHITECTS, PROFESSIONAL CORPORATION</t>
  </si>
  <si>
    <t>Smith Gee Studio, LLC</t>
  </si>
  <si>
    <t>SMITH SECKMAN REID, INC.</t>
  </si>
  <si>
    <t>SPARKMAN &amp; ASSOCIATES ARCHITECTS, INC.</t>
  </si>
  <si>
    <t>SPIRITARCHITECTURE GROUP, LLC</t>
  </si>
  <si>
    <t>Spoden &amp; Wilson, Consulting Engineers</t>
  </si>
  <si>
    <t>STANTEC CONSULTING SERVICES INC.</t>
  </si>
  <si>
    <t>Street Dixon Rick Orcutt Winslow PLLC</t>
  </si>
  <si>
    <t>STUDIO FOUR DESIGN, INCORPORATED</t>
  </si>
  <si>
    <t>Support Architecture, LLC</t>
  </si>
  <si>
    <t>TERRACON CONSULTANTS, INC</t>
  </si>
  <si>
    <t>TETRA TECH, INC.</t>
  </si>
  <si>
    <t>The Architect Workshop, PLLC</t>
  </si>
  <si>
    <t>The Architecture Collaborative, LLC</t>
  </si>
  <si>
    <t>THE BENEFIELD RICHTERS COMPANY</t>
  </si>
  <si>
    <t>The Lewis Group Architects, Inc.</t>
  </si>
  <si>
    <t>The Orcutt/Winslow LImited Liability Limited Partnership</t>
  </si>
  <si>
    <t>The S/L/A/M Collaborative, Inc.</t>
  </si>
  <si>
    <t>THEATRE CONSULTANTS COLLABORATIVE, INC</t>
  </si>
  <si>
    <t>Thomas &amp; Hutton Engineering Co.</t>
  </si>
  <si>
    <t>Thomas Caldwell, Architect</t>
  </si>
  <si>
    <t>Thompson &amp; Litton, Inc.</t>
  </si>
  <si>
    <t>TINKER MA, LLC</t>
  </si>
  <si>
    <t>TIOGA ENVIRONMENTAL CONSULTANTS INC.</t>
  </si>
  <si>
    <t>TKZ ARCHITECTURE LLC</t>
  </si>
  <si>
    <t>TLC Engineering Solutions, Inc.</t>
  </si>
  <si>
    <t>TLM Associates, Inc.</t>
  </si>
  <si>
    <t>TMPartners, PLLC</t>
  </si>
  <si>
    <t>TRIAD ENVIRONMENTAL CONSULTANTS, INC.</t>
  </si>
  <si>
    <t>TTL INC.</t>
  </si>
  <si>
    <t>TWH ARCHITECTS, INC.</t>
  </si>
  <si>
    <t>UPLAND DESIGN GROUP, INC.</t>
  </si>
  <si>
    <t>URBAN ARCH ASSOCIATES, P.C.</t>
  </si>
  <si>
    <t>VAUGHAN ASSOCIATES ARCHITECTS, INC.</t>
  </si>
  <si>
    <t>VERNADERO GROUP INCORPORATED</t>
  </si>
  <si>
    <t>VREELAND ENGINEERS, INCORPORATED</t>
  </si>
  <si>
    <t>W&amp;A Engineering Nashville, LLC</t>
  </si>
  <si>
    <t>W.M. Whitaker &amp; Associates LLC</t>
  </si>
  <si>
    <t>Ware Malcomb, Inc</t>
  </si>
  <si>
    <t>WEST, WELCH, REED ENGINEERS, INC.</t>
  </si>
  <si>
    <t>Whittenburg Land Surveying, LLC dba Civil Engineering &amp; Surveying, LLC</t>
  </si>
  <si>
    <t>Wier Boerner Allin Architecture, PLLC</t>
  </si>
  <si>
    <t>Win Engineering, LLC</t>
  </si>
  <si>
    <t>Wold HFR Design</t>
  </si>
  <si>
    <t>Wood Environment &amp; Infrastructure Solutions, Inc.</t>
  </si>
  <si>
    <t>WORKING BUILDINGS, LLC</t>
  </si>
  <si>
    <t>Workshop Architecture LLC</t>
  </si>
  <si>
    <t>WSP USA Environment &amp; Infrastructure, Inc.</t>
  </si>
  <si>
    <t>WYSTWYND DESIGNS, INC.</t>
  </si>
  <si>
    <t>Z Creative Group, LLC</t>
  </si>
  <si>
    <t>AAR of NC, Inc.</t>
  </si>
  <si>
    <t>Adams Contracting, LLC</t>
  </si>
  <si>
    <t>Advance Electric Company</t>
  </si>
  <si>
    <t>American Environmental LLC</t>
  </si>
  <si>
    <t>Barnes and Brower</t>
  </si>
  <si>
    <t>Beech Construction</t>
  </si>
  <si>
    <t>Belfor</t>
  </si>
  <si>
    <t>Bernhard MMC</t>
  </si>
  <si>
    <t>Brad Slater Construction LLC</t>
  </si>
  <si>
    <t>Campus Management</t>
  </si>
  <si>
    <t>Campus Resources</t>
  </si>
  <si>
    <t>Chartwells</t>
  </si>
  <si>
    <t>Collier Roofing Co Inc</t>
  </si>
  <si>
    <t>Communication Resources Inc.</t>
  </si>
  <si>
    <t>Comsa Construction</t>
  </si>
  <si>
    <t>Demand Mechanical LLC</t>
  </si>
  <si>
    <t>DPR</t>
  </si>
  <si>
    <t>Engert, LLC</t>
  </si>
  <si>
    <t>FTM Contracting Inc.</t>
  </si>
  <si>
    <t>Fuel Tank Maintenance Co, LLC</t>
  </si>
  <si>
    <t>Genesis Roofing Co;
Eskola, LLC</t>
  </si>
  <si>
    <t>Grand Fire Protection</t>
  </si>
  <si>
    <t>Hughes Construction Company</t>
  </si>
  <si>
    <t>J.A. Sergio &amp; Sons, Inc.</t>
  </si>
  <si>
    <t>Journal Voucher</t>
  </si>
  <si>
    <t>Knight Electric, Inc.</t>
  </si>
  <si>
    <t>MBI Companies, Inc.</t>
  </si>
  <si>
    <t>Morristown Roofing Company, Inc</t>
  </si>
  <si>
    <t>MSB Construction</t>
  </si>
  <si>
    <t>NorWell Company</t>
  </si>
  <si>
    <t>Parker Excavation</t>
  </si>
  <si>
    <t>Preston Construction Company</t>
  </si>
  <si>
    <t>Pride Concrete, LLC</t>
  </si>
  <si>
    <t>RL Sharp</t>
  </si>
  <si>
    <t>Shelby Electric</t>
  </si>
  <si>
    <t xml:space="preserve">SM Lawrence </t>
  </si>
  <si>
    <t>Sparks Roofing</t>
  </si>
  <si>
    <t>The Comfort Group</t>
  </si>
  <si>
    <t>Trinity GeoThermal,LLC</t>
  </si>
  <si>
    <t>Triple S Contracting</t>
  </si>
  <si>
    <t>Varies</t>
  </si>
  <si>
    <t>Wagner General Contractors</t>
  </si>
  <si>
    <t>Xenergy, Inc.</t>
  </si>
  <si>
    <r>
      <t xml:space="preserve">a. Exhibited sound project management practices, timely communications, accurate reporting and documentation.  </t>
    </r>
    <r>
      <rPr>
        <sz val="10"/>
        <rFont val="Century Gothic"/>
        <family val="2"/>
      </rPr>
      <t>Thorough cost control practices such as change order evaluation and management.</t>
    </r>
  </si>
  <si>
    <r>
      <t>a</t>
    </r>
    <r>
      <rPr>
        <sz val="10"/>
        <rFont val="Century Gothic"/>
        <family val="2"/>
      </rPr>
      <t>. Responsive to Owner/Agency and project team needs</t>
    </r>
  </si>
  <si>
    <t>Evaluated Entity Name (Contractor Contact Name)</t>
  </si>
  <si>
    <t>Evaluated Entity Role</t>
  </si>
  <si>
    <t>Evaluated Entity Institution (Contractor Company Name)</t>
  </si>
  <si>
    <t xml:space="preserve">Outstanding = 10-9   </t>
  </si>
  <si>
    <t xml:space="preserve">Needs Improvement = 6-0  </t>
  </si>
  <si>
    <t>Good = 8-7</t>
  </si>
  <si>
    <t>MidScore</t>
  </si>
  <si>
    <t>*Comments are not required for scores of 7 or 8. All other scores require a comment.</t>
  </si>
  <si>
    <t>4FDesign, P.C.</t>
  </si>
  <si>
    <t>CAIN RASHWEST ARCHITECTS, INC., P.C.</t>
  </si>
  <si>
    <t>Path Company, LLC</t>
  </si>
  <si>
    <t>Wold Architects Inc</t>
  </si>
  <si>
    <t>Outstanding (10-9 points)</t>
  </si>
  <si>
    <t>Good (8-7 points)</t>
  </si>
  <si>
    <t>Needs Improvement (6-0 points)</t>
  </si>
  <si>
    <t>COMPLIANCE CHECK</t>
  </si>
  <si>
    <t>FAIL</t>
  </si>
  <si>
    <r>
      <t xml:space="preserve">Instructions: This evaluation tool should be used with its supporting scoring rubric. The rubric will further define the intention and range of each particular criteria listed.  An interim evaluation should be executed on all projects using this form along with providing comments and feedback to the evaluated entity. This effort allows open communications amongst the project team and provides opportunities for improvements, if needed, before the execution of the final, and documented evaluation. Each criteria will be scored numerically and comments which justify the given score must be provided. </t>
    </r>
    <r>
      <rPr>
        <b/>
        <sz val="10"/>
        <color rgb="FFFF0000"/>
        <rFont val="Century Gothic"/>
        <family val="2"/>
      </rPr>
      <t>Comments are not required for scores of 7 or 8.</t>
    </r>
    <r>
      <rPr>
        <sz val="10"/>
        <color theme="1"/>
        <rFont val="Century Gothic"/>
        <family val="2"/>
      </rPr>
      <t xml:space="preserve"> All other scores require a comment. Each field is fillable and scoring is automatically tabulated and averaged below with the total average score. Please use only whole numbers, Decimals are not allowed. </t>
    </r>
    <r>
      <rPr>
        <b/>
        <sz val="10"/>
        <color rgb="FFFF0000"/>
        <rFont val="Century Gothic"/>
        <family val="2"/>
      </rPr>
      <t xml:space="preserve"> IT IS NOT NECESSARY TO SUBMIT THE INTERIM EVALUATION TO OSA. SUBMIT THE FINAL EVALUATION TO OSA AS AN EXCEL FILE IN THE .xlsx FORMAT.  OSA CANNOT ACCEPT EVALUATIONS IN PDF FORMAT.</t>
    </r>
  </si>
  <si>
    <t>Published: October 2024</t>
  </si>
  <si>
    <t>EVALUATION CATEGORY</t>
  </si>
  <si>
    <t>COMMENTS</t>
  </si>
  <si>
    <t>SCORE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</si>
</sst>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8" x14ac:knownFonts="1">
    <font>
      <sz val="11"/>
      <color theme="1"/>
      <name val="Calibri"/>
      <family val="2"/>
      <scheme val="minor"/>
    </font>
    <font>
      <sz val="14"/>
      <color theme="1"/>
      <name val="Calibri"/>
      <family val="2"/>
      <scheme val="minor"/>
    </font>
    <font>
      <b/>
      <sz val="14"/>
      <color theme="1"/>
      <name val="Calibri"/>
      <family val="2"/>
      <scheme val="minor"/>
    </font>
    <font>
      <b/>
      <sz val="16"/>
      <color theme="1"/>
      <name val="Calibri"/>
      <family val="2"/>
      <scheme val="minor"/>
    </font>
    <font>
      <sz val="9"/>
      <color theme="1"/>
      <name val="Calibri"/>
      <family val="2"/>
      <scheme val="minor"/>
    </font>
    <font>
      <sz val="14"/>
      <name val="Calibri"/>
      <family val="2"/>
      <scheme val="minor"/>
    </font>
    <font>
      <sz val="11"/>
      <name val="Calibri"/>
      <family val="2"/>
      <scheme val="minor"/>
    </font>
    <font>
      <sz val="8"/>
      <color theme="1"/>
      <name val="Calibri"/>
      <family val="2"/>
      <scheme val="minor"/>
    </font>
    <font>
      <b/>
      <u/>
      <sz val="10"/>
      <color theme="1"/>
      <name val="Century Gothic"/>
      <family val="2"/>
    </font>
    <font>
      <sz val="10"/>
      <color theme="1"/>
      <name val="Century Gothic"/>
      <family val="2"/>
    </font>
    <font>
      <sz val="10"/>
      <name val="Century Gothic"/>
      <family val="2"/>
    </font>
    <font>
      <b/>
      <sz val="10"/>
      <color theme="1"/>
      <name val="Century Gothic"/>
      <family val="2"/>
    </font>
    <font>
      <b/>
      <u/>
      <sz val="12"/>
      <color theme="1"/>
      <name val="Century Gothic"/>
      <family val="2"/>
    </font>
    <font>
      <sz val="12"/>
      <color theme="1"/>
      <name val="Century Gothic"/>
      <family val="2"/>
    </font>
    <font>
      <sz val="10"/>
      <color rgb="FFFF0000"/>
      <name val="Century Gothic"/>
      <family val="2"/>
    </font>
    <font>
      <b/>
      <sz val="10"/>
      <color theme="0"/>
      <name val="Century Gothic"/>
      <family val="2"/>
    </font>
    <font>
      <b/>
      <sz val="10"/>
      <color rgb="FFFF0000"/>
      <name val="Century Gothic"/>
      <family val="2"/>
    </font>
    <font>
      <b/>
      <sz val="8"/>
      <color theme="1"/>
      <name val="Century Gothic"/>
      <family val="2"/>
    </font>
  </fonts>
  <fills count="3">
    <fill>
      <patternFill patternType="none"/>
    </fill>
    <fill>
      <patternFill patternType="gray125"/>
    </fill>
    <fill>
      <patternFill patternType="solid">
        <fgColor theme="1" tint="0.34998626667073579"/>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rgb="FF000000"/>
      </top>
      <bottom style="thin">
        <color indexed="64"/>
      </bottom>
      <diagonal/>
    </border>
  </borders>
  <cellStyleXfs count="1">
    <xf numFmtId="0" fontId="0" fillId="0" borderId="0"/>
  </cellStyleXfs>
  <cellXfs count="79">
    <xf numFmtId="0" fontId="0" fillId="0" borderId="0" xfId="0"/>
    <xf numFmtId="0" fontId="0" fillId="0" borderId="0" xfId="0" applyAlignment="1">
      <alignment vertical="top"/>
    </xf>
    <xf numFmtId="0" fontId="4" fillId="0" borderId="0" xfId="0" applyFont="1" applyBorder="1" applyAlignment="1">
      <alignment horizontal="left" vertical="top" wrapText="1"/>
    </xf>
    <xf numFmtId="0" fontId="4" fillId="0" borderId="0" xfId="0" applyFont="1" applyAlignment="1">
      <alignment vertical="top"/>
    </xf>
    <xf numFmtId="0" fontId="2" fillId="0" borderId="0" xfId="0" applyFont="1" applyAlignment="1">
      <alignment horizontal="left" vertical="top"/>
    </xf>
    <xf numFmtId="0" fontId="0" fillId="0" borderId="0" xfId="0" applyBorder="1" applyAlignment="1">
      <alignment vertical="top"/>
    </xf>
    <xf numFmtId="0" fontId="1" fillId="0" borderId="2" xfId="0" applyFont="1" applyBorder="1" applyAlignment="1">
      <alignment vertical="top"/>
    </xf>
    <xf numFmtId="0" fontId="1" fillId="0" borderId="3" xfId="0" applyFont="1" applyBorder="1" applyAlignment="1">
      <alignment vertical="top"/>
    </xf>
    <xf numFmtId="0" fontId="0" fillId="0" borderId="4" xfId="0" applyBorder="1" applyAlignment="1">
      <alignment vertical="top"/>
    </xf>
    <xf numFmtId="0" fontId="6" fillId="0" borderId="5" xfId="0" applyFont="1" applyBorder="1" applyAlignment="1">
      <alignment horizontal="justify" vertical="top" wrapText="1"/>
    </xf>
    <xf numFmtId="0" fontId="6" fillId="0" borderId="6" xfId="0" applyFont="1" applyBorder="1" applyAlignment="1">
      <alignment horizontal="justify" vertical="top" wrapText="1"/>
    </xf>
    <xf numFmtId="0" fontId="4" fillId="0" borderId="7" xfId="0" applyFont="1" applyBorder="1" applyAlignment="1">
      <alignment vertical="top"/>
    </xf>
    <xf numFmtId="0" fontId="6" fillId="0" borderId="8" xfId="0" applyFont="1" applyBorder="1" applyAlignment="1">
      <alignment horizontal="justify" vertical="top" wrapText="1"/>
    </xf>
    <xf numFmtId="0" fontId="6" fillId="0" borderId="0" xfId="0" applyFont="1" applyBorder="1" applyAlignment="1">
      <alignment horizontal="justify" vertical="top" wrapText="1"/>
    </xf>
    <xf numFmtId="0" fontId="0" fillId="0" borderId="8" xfId="0" applyFont="1" applyBorder="1" applyAlignment="1">
      <alignment horizontal="justify" vertical="top" wrapText="1"/>
    </xf>
    <xf numFmtId="0" fontId="0" fillId="0" borderId="0" xfId="0" applyFont="1" applyBorder="1" applyAlignment="1">
      <alignment horizontal="justify" vertical="top" wrapText="1"/>
    </xf>
    <xf numFmtId="0" fontId="6" fillId="0" borderId="9" xfId="0" applyFont="1" applyBorder="1" applyAlignment="1">
      <alignment horizontal="justify" vertical="top" wrapText="1"/>
    </xf>
    <xf numFmtId="0" fontId="6" fillId="0" borderId="10" xfId="0" applyFont="1" applyBorder="1" applyAlignment="1">
      <alignment horizontal="justify" vertical="top" wrapText="1"/>
    </xf>
    <xf numFmtId="0" fontId="4" fillId="0" borderId="11" xfId="0" applyFont="1" applyBorder="1" applyAlignment="1">
      <alignment vertical="top"/>
    </xf>
    <xf numFmtId="0" fontId="0" fillId="0" borderId="0" xfId="0" applyBorder="1" applyAlignment="1">
      <alignment horizontal="left" vertical="top" wrapText="1"/>
    </xf>
    <xf numFmtId="0" fontId="7" fillId="0" borderId="0" xfId="0" applyFont="1" applyBorder="1" applyAlignment="1">
      <alignment horizontal="left" vertical="top" wrapText="1"/>
    </xf>
    <xf numFmtId="0" fontId="0" fillId="0" borderId="5" xfId="0" applyFont="1" applyBorder="1" applyAlignment="1">
      <alignment horizontal="justify" vertical="top" wrapText="1"/>
    </xf>
    <xf numFmtId="0" fontId="0" fillId="0" borderId="6" xfId="0" applyFont="1" applyBorder="1" applyAlignment="1">
      <alignment horizontal="justify" vertical="top" wrapText="1"/>
    </xf>
    <xf numFmtId="0" fontId="0" fillId="0" borderId="9" xfId="0" applyFont="1" applyBorder="1" applyAlignment="1">
      <alignment horizontal="justify" vertical="top" wrapText="1"/>
    </xf>
    <xf numFmtId="0" fontId="0" fillId="0" borderId="10" xfId="0" applyFont="1" applyBorder="1" applyAlignment="1">
      <alignment horizontal="justify" vertical="top" wrapText="1"/>
    </xf>
    <xf numFmtId="0" fontId="7" fillId="0" borderId="0" xfId="0" applyFont="1" applyBorder="1" applyAlignment="1">
      <alignment horizontal="center" vertical="top" wrapText="1"/>
    </xf>
    <xf numFmtId="0" fontId="7" fillId="0" borderId="0" xfId="0" applyFont="1" applyAlignment="1">
      <alignment horizontal="center" vertical="top" wrapText="1"/>
    </xf>
    <xf numFmtId="0" fontId="2" fillId="0" borderId="0" xfId="0" applyFont="1" applyBorder="1" applyAlignment="1">
      <alignment horizontal="left" vertical="top"/>
    </xf>
    <xf numFmtId="0" fontId="9" fillId="0" borderId="0" xfId="0" applyFont="1" applyAlignment="1"/>
    <xf numFmtId="0" fontId="9" fillId="0" borderId="0" xfId="0" applyFont="1" applyAlignment="1">
      <alignment horizontal="center" vertical="center"/>
    </xf>
    <xf numFmtId="0" fontId="9" fillId="0" borderId="0" xfId="0" applyFont="1"/>
    <xf numFmtId="0" fontId="9" fillId="0" borderId="0" xfId="0" applyFont="1" applyAlignment="1">
      <alignment horizontal="left"/>
    </xf>
    <xf numFmtId="0" fontId="9" fillId="0" borderId="0" xfId="0" applyFont="1" applyAlignment="1">
      <alignment horizontal="justify" vertical="top" wrapText="1"/>
    </xf>
    <xf numFmtId="0" fontId="9" fillId="0" borderId="1" xfId="0" applyFont="1" applyBorder="1" applyProtection="1">
      <protection locked="0"/>
    </xf>
    <xf numFmtId="0" fontId="9" fillId="0" borderId="1" xfId="0" applyFont="1" applyBorder="1" applyAlignment="1" applyProtection="1">
      <alignment horizontal="justify" vertical="top" wrapText="1"/>
      <protection locked="0"/>
    </xf>
    <xf numFmtId="0" fontId="9" fillId="0" borderId="1" xfId="0" applyFont="1" applyBorder="1" applyAlignment="1" applyProtection="1">
      <protection locked="0"/>
    </xf>
    <xf numFmtId="0" fontId="8" fillId="0" borderId="0" xfId="0" applyFont="1"/>
    <xf numFmtId="0" fontId="11" fillId="0" borderId="0" xfId="0" applyFont="1" applyAlignment="1">
      <alignment horizontal="left"/>
    </xf>
    <xf numFmtId="0" fontId="9" fillId="0" borderId="1" xfId="0" applyFont="1" applyBorder="1" applyAlignment="1" applyProtection="1">
      <alignment wrapText="1"/>
    </xf>
    <xf numFmtId="0" fontId="9" fillId="0" borderId="0" xfId="0" applyFont="1" applyAlignment="1">
      <alignment wrapText="1"/>
    </xf>
    <xf numFmtId="0" fontId="9" fillId="0" borderId="0" xfId="0" applyFont="1" applyBorder="1" applyAlignment="1">
      <alignment wrapText="1"/>
    </xf>
    <xf numFmtId="0" fontId="9" fillId="0" borderId="0" xfId="0" applyFont="1" applyBorder="1" applyAlignment="1">
      <alignment horizontal="center" vertical="center" wrapText="1"/>
    </xf>
    <xf numFmtId="0" fontId="9" fillId="0" borderId="0" xfId="0" applyFont="1" applyBorder="1" applyAlignment="1">
      <alignment horizontal="center" vertical="center"/>
    </xf>
    <xf numFmtId="0" fontId="9" fillId="0" borderId="1" xfId="0" applyFont="1" applyBorder="1" applyAlignment="1" applyProtection="1">
      <alignment wrapText="1"/>
      <protection locked="0"/>
    </xf>
    <xf numFmtId="0" fontId="9" fillId="0" borderId="0" xfId="0" applyFont="1" applyBorder="1" applyAlignment="1" applyProtection="1">
      <alignment wrapText="1"/>
      <protection locked="0"/>
    </xf>
    <xf numFmtId="0" fontId="11" fillId="0" borderId="0" xfId="0" applyFont="1" applyAlignment="1">
      <alignment horizontal="center" vertical="top"/>
    </xf>
    <xf numFmtId="0" fontId="11" fillId="0" borderId="0" xfId="0" applyFont="1" applyBorder="1" applyAlignment="1">
      <alignment horizontal="center" vertical="top"/>
    </xf>
    <xf numFmtId="0" fontId="11" fillId="0" borderId="0" xfId="0" applyFont="1" applyBorder="1" applyAlignment="1">
      <alignment horizontal="right" wrapText="1"/>
    </xf>
    <xf numFmtId="0" fontId="9" fillId="0" borderId="0" xfId="0" applyFont="1" applyAlignment="1">
      <alignment horizontal="justify" wrapText="1"/>
    </xf>
    <xf numFmtId="2" fontId="9" fillId="0" borderId="0" xfId="0" applyNumberFormat="1" applyFont="1" applyAlignment="1">
      <alignment horizontal="center" vertical="center"/>
    </xf>
    <xf numFmtId="0" fontId="10" fillId="0" borderId="0" xfId="0" applyFont="1" applyAlignment="1">
      <alignment horizontal="justify" wrapText="1"/>
    </xf>
    <xf numFmtId="0" fontId="11" fillId="0" borderId="0" xfId="0" applyFont="1" applyAlignment="1">
      <alignment horizontal="right"/>
    </xf>
    <xf numFmtId="10" fontId="9" fillId="0" borderId="0" xfId="0" applyNumberFormat="1" applyFont="1" applyAlignment="1">
      <alignment horizontal="center"/>
    </xf>
    <xf numFmtId="10" fontId="9" fillId="0" borderId="0" xfId="0" applyNumberFormat="1" applyFont="1" applyAlignment="1">
      <alignment horizontal="center" vertical="center"/>
    </xf>
    <xf numFmtId="0" fontId="13" fillId="0" borderId="0" xfId="0" applyFont="1" applyBorder="1" applyAlignment="1">
      <alignment horizontal="center" vertical="center" wrapText="1"/>
    </xf>
    <xf numFmtId="164" fontId="13" fillId="0" borderId="0" xfId="0" applyNumberFormat="1" applyFont="1" applyBorder="1" applyAlignment="1">
      <alignment horizontal="center" vertical="center" wrapText="1"/>
    </xf>
    <xf numFmtId="2" fontId="13" fillId="0" borderId="0" xfId="0" applyNumberFormat="1" applyFont="1" applyBorder="1" applyAlignment="1">
      <alignment horizontal="center" vertical="center" wrapText="1"/>
    </xf>
    <xf numFmtId="0" fontId="13" fillId="0" borderId="0" xfId="0" applyFont="1" applyAlignment="1">
      <alignment horizontal="center" vertical="center"/>
    </xf>
    <xf numFmtId="0" fontId="13" fillId="0" borderId="0" xfId="0" applyFont="1" applyAlignment="1">
      <alignment horizontal="center" vertical="center" wrapText="1"/>
    </xf>
    <xf numFmtId="2" fontId="13" fillId="0" borderId="0" xfId="0" applyNumberFormat="1" applyFont="1" applyAlignment="1">
      <alignment horizontal="center" vertical="center" wrapText="1"/>
    </xf>
    <xf numFmtId="164" fontId="13" fillId="0" borderId="0" xfId="0" applyNumberFormat="1" applyFont="1" applyAlignment="1">
      <alignment horizontal="center"/>
    </xf>
    <xf numFmtId="2" fontId="13" fillId="0" borderId="0" xfId="0" applyNumberFormat="1" applyFont="1" applyAlignment="1">
      <alignment horizontal="center"/>
    </xf>
    <xf numFmtId="10" fontId="13" fillId="0" borderId="0" xfId="0" applyNumberFormat="1" applyFont="1" applyAlignment="1">
      <alignment horizontal="center"/>
    </xf>
    <xf numFmtId="1" fontId="13" fillId="0" borderId="1" xfId="0" applyNumberFormat="1" applyFont="1" applyBorder="1" applyAlignment="1" applyProtection="1">
      <alignment horizontal="center" wrapText="1"/>
      <protection locked="0"/>
    </xf>
    <xf numFmtId="1" fontId="13" fillId="0" borderId="0" xfId="0" applyNumberFormat="1" applyFont="1" applyAlignment="1">
      <alignment horizontal="center" wrapText="1"/>
    </xf>
    <xf numFmtId="0" fontId="15" fillId="2" borderId="12" xfId="0" applyFont="1" applyFill="1" applyBorder="1" applyAlignment="1">
      <alignment horizontal="center" vertical="top" wrapText="1"/>
    </xf>
    <xf numFmtId="0" fontId="9" fillId="0" borderId="0" xfId="0" applyFont="1" applyAlignment="1">
      <alignment horizontal="center"/>
    </xf>
    <xf numFmtId="0" fontId="11" fillId="0" borderId="0" xfId="0" applyFont="1" applyAlignment="1">
      <alignment horizontal="justify" vertical="center" wrapText="1"/>
    </xf>
    <xf numFmtId="0" fontId="9" fillId="0" borderId="0" xfId="0" applyNumberFormat="1" applyFont="1" applyAlignment="1">
      <alignment horizontal="center" vertical="center"/>
    </xf>
    <xf numFmtId="0" fontId="0" fillId="0" borderId="0" xfId="0" applyNumberFormat="1"/>
    <xf numFmtId="0" fontId="9" fillId="0" borderId="0" xfId="0" applyNumberFormat="1" applyFont="1" applyBorder="1" applyAlignment="1">
      <alignment horizontal="center" vertical="center"/>
    </xf>
    <xf numFmtId="0" fontId="17" fillId="0" borderId="0" xfId="0" applyNumberFormat="1" applyFont="1" applyAlignment="1">
      <alignment horizontal="center" vertical="center"/>
    </xf>
    <xf numFmtId="0" fontId="16" fillId="0" borderId="1" xfId="0" applyFont="1" applyBorder="1" applyAlignment="1" applyProtection="1">
      <alignment vertical="center" wrapText="1"/>
    </xf>
    <xf numFmtId="0" fontId="14" fillId="0" borderId="10" xfId="0" applyFont="1" applyBorder="1" applyAlignment="1">
      <alignment horizontal="center"/>
    </xf>
    <xf numFmtId="0" fontId="12" fillId="0" borderId="0" xfId="0" applyFont="1" applyAlignment="1"/>
    <xf numFmtId="0" fontId="11" fillId="0" borderId="0" xfId="0" applyFont="1" applyAlignment="1">
      <alignment horizontal="left"/>
    </xf>
    <xf numFmtId="0" fontId="9" fillId="0" borderId="0" xfId="0" applyFont="1" applyAlignment="1">
      <alignment horizontal="left"/>
    </xf>
    <xf numFmtId="0" fontId="9" fillId="0" borderId="0" xfId="0" applyFont="1" applyAlignment="1">
      <alignment horizontal="left" vertical="top" wrapText="1"/>
    </xf>
    <xf numFmtId="0" fontId="3" fillId="0" borderId="0" xfId="0" applyFont="1" applyAlignment="1">
      <alignment horizontal="center" vertical="top"/>
    </xf>
  </cellXfs>
  <cellStyles count="1">
    <cellStyle name="Normal" xfId="0" builtinId="0"/>
  </cellStyles>
  <dxfs count="1">
    <dxf>
      <fill>
        <patternFill>
          <fgColor rgb="FFFF0000"/>
          <bgColor rgb="FFFF0000"/>
        </patternFill>
      </fill>
    </dxf>
  </dxfs>
  <tableStyles count="0" defaultTableStyle="TableStyleMedium2" defaultPivotStyle="PivotStyleLight16"/>
  <colors>
    <mruColors>
      <color rgb="FFFA9696"/>
      <color rgb="FFFF97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G115"/>
  <sheetViews>
    <sheetView showGridLines="0" showRowColHeaders="0" tabSelected="1" showRuler="0" zoomScaleNormal="100" workbookViewId="0">
      <selection activeCell="C10" sqref="C10"/>
    </sheetView>
  </sheetViews>
  <sheetFormatPr defaultRowHeight="13.5" x14ac:dyDescent="0.25"/>
  <cols>
    <col min="1" max="1" width="58.5703125" style="30" customWidth="1"/>
    <col min="2" max="2" width="4.42578125" style="30" customWidth="1"/>
    <col min="3" max="3" width="61.42578125" style="30" customWidth="1"/>
    <col min="4" max="4" width="25.140625" style="30" customWidth="1"/>
    <col min="5" max="5" width="21.28515625" style="29" hidden="1" customWidth="1"/>
    <col min="6" max="6" width="21.140625" style="68" hidden="1" customWidth="1"/>
    <col min="7" max="7" width="55.42578125" style="30" customWidth="1"/>
    <col min="8" max="16384" width="9.140625" style="30"/>
  </cols>
  <sheetData>
    <row r="1" spans="1:6" ht="15.75" x14ac:dyDescent="0.25">
      <c r="A1" s="74" t="s">
        <v>13</v>
      </c>
      <c r="B1" s="74"/>
      <c r="C1" s="28"/>
      <c r="D1" s="28"/>
    </row>
    <row r="2" spans="1:6" x14ac:dyDescent="0.25">
      <c r="A2" s="31" t="s">
        <v>439</v>
      </c>
      <c r="B2" s="31"/>
      <c r="C2" s="31"/>
      <c r="D2" s="31"/>
    </row>
    <row r="3" spans="1:6" ht="102" customHeight="1" x14ac:dyDescent="0.25">
      <c r="A3" s="77" t="s">
        <v>438</v>
      </c>
      <c r="B3" s="77"/>
      <c r="C3" s="77"/>
      <c r="D3" s="77"/>
    </row>
    <row r="4" spans="1:6" ht="18.75" hidden="1" customHeight="1" x14ac:dyDescent="0.25">
      <c r="A4" s="32">
        <v>7</v>
      </c>
      <c r="B4" s="32"/>
      <c r="C4" s="32"/>
      <c r="D4" s="32"/>
    </row>
    <row r="5" spans="1:6" customFormat="1" ht="15.75" hidden="1" customHeight="1" thickBot="1" x14ac:dyDescent="0.3">
      <c r="A5" s="32">
        <v>8</v>
      </c>
      <c r="F5" s="69"/>
    </row>
    <row r="6" spans="1:6" customFormat="1" ht="18" hidden="1" customHeight="1" thickBot="1" x14ac:dyDescent="0.3">
      <c r="A6" s="32"/>
      <c r="C6" s="35" t="s">
        <v>437</v>
      </c>
      <c r="F6" s="69"/>
    </row>
    <row r="7" spans="1:6" customFormat="1" ht="22.5" customHeight="1" thickBot="1" x14ac:dyDescent="0.3">
      <c r="A7" s="32"/>
      <c r="F7" s="69"/>
    </row>
    <row r="8" spans="1:6" customFormat="1" ht="27.75" customHeight="1" thickBot="1" x14ac:dyDescent="0.3">
      <c r="A8" s="67" t="s">
        <v>436</v>
      </c>
      <c r="C8" s="72" t="str">
        <f>IF(COUNTIF(F37:F114,C6)&gt;0,"This evaluation DOES NOT PASS the compliance check.  Review all comments and scores.","This evaluation PASSES the compliance check.")</f>
        <v>This evaluation DOES NOT PASS the compliance check.  Review all comments and scores.</v>
      </c>
      <c r="F8" s="69"/>
    </row>
    <row r="9" spans="1:6" customFormat="1" ht="22.5" customHeight="1" thickBot="1" x14ac:dyDescent="0.3">
      <c r="A9" s="32"/>
      <c r="F9" s="69"/>
    </row>
    <row r="10" spans="1:6" ht="19.5" customHeight="1" thickBot="1" x14ac:dyDescent="0.3">
      <c r="A10" s="30" t="s">
        <v>98</v>
      </c>
      <c r="B10" s="32"/>
      <c r="C10" s="33" t="s">
        <v>65</v>
      </c>
      <c r="D10" s="32"/>
    </row>
    <row r="11" spans="1:6" ht="18" customHeight="1" thickBot="1" x14ac:dyDescent="0.3">
      <c r="A11" s="32"/>
      <c r="B11" s="32"/>
      <c r="C11" s="32"/>
      <c r="D11" s="32"/>
    </row>
    <row r="12" spans="1:6" ht="19.5" customHeight="1" thickBot="1" x14ac:dyDescent="0.3">
      <c r="A12" s="30" t="s">
        <v>20</v>
      </c>
      <c r="B12" s="32"/>
      <c r="C12" s="34"/>
      <c r="D12" s="32"/>
    </row>
    <row r="13" spans="1:6" ht="18" customHeight="1" thickBot="1" x14ac:dyDescent="0.3"/>
    <row r="14" spans="1:6" ht="19.5" customHeight="1" thickBot="1" x14ac:dyDescent="0.3">
      <c r="A14" s="30" t="str">
        <f>IF(C10="CxD : Evaluation of Contractor by Designer","Evaluator Name (Designer Contact Name)","Evaluator Name (SPA Contact Name)")</f>
        <v>Evaluator Name (Designer Contact Name)</v>
      </c>
      <c r="B14" s="28"/>
      <c r="C14" s="35"/>
      <c r="D14" s="36"/>
    </row>
    <row r="15" spans="1:6" ht="18" customHeight="1" thickBot="1" x14ac:dyDescent="0.3">
      <c r="A15" s="37"/>
      <c r="B15" s="31"/>
      <c r="C15" s="31"/>
    </row>
    <row r="16" spans="1:6" ht="19.5" customHeight="1" thickBot="1" x14ac:dyDescent="0.3">
      <c r="A16" s="30" t="s">
        <v>59</v>
      </c>
      <c r="C16" s="38" t="str">
        <f>IF(C10="CxS : Evaluation of Contractor by SPA","SPA","Designer")</f>
        <v>Designer</v>
      </c>
    </row>
    <row r="17" spans="1:6" ht="18" customHeight="1" thickBot="1" x14ac:dyDescent="0.3">
      <c r="C17" s="39"/>
    </row>
    <row r="18" spans="1:6" ht="19.5" customHeight="1" thickBot="1" x14ac:dyDescent="0.3">
      <c r="A18" s="39" t="str">
        <f>IF(C10="CxD : Evaluation of Contractor by Designer","Evaluator Institution Name (Designer Company Name)","Evaluator Institution Name (SPA Name)")</f>
        <v>Evaluator Institution Name (Designer Company Name)</v>
      </c>
      <c r="B18" s="40"/>
      <c r="C18" s="35"/>
    </row>
    <row r="19" spans="1:6" ht="18" customHeight="1" thickBot="1" x14ac:dyDescent="0.3">
      <c r="A19" s="39"/>
      <c r="B19" s="40"/>
      <c r="C19" s="40"/>
      <c r="D19" s="41"/>
      <c r="E19" s="42"/>
      <c r="F19" s="70"/>
    </row>
    <row r="20" spans="1:6" ht="19.5" customHeight="1" thickBot="1" x14ac:dyDescent="0.3">
      <c r="A20" s="39" t="s">
        <v>14</v>
      </c>
      <c r="B20" s="40"/>
      <c r="C20" s="43"/>
      <c r="D20" s="41"/>
      <c r="E20" s="42"/>
      <c r="F20" s="70"/>
    </row>
    <row r="21" spans="1:6" ht="18" customHeight="1" thickBot="1" x14ac:dyDescent="0.3">
      <c r="A21" s="39"/>
      <c r="B21" s="40"/>
      <c r="C21" s="40"/>
      <c r="D21" s="41"/>
    </row>
    <row r="22" spans="1:6" ht="19.5" customHeight="1" thickBot="1" x14ac:dyDescent="0.3">
      <c r="A22" s="39" t="s">
        <v>99</v>
      </c>
      <c r="B22" s="40"/>
      <c r="C22" s="43" t="s">
        <v>100</v>
      </c>
      <c r="D22" s="41"/>
      <c r="E22" s="42"/>
      <c r="F22" s="70"/>
    </row>
    <row r="23" spans="1:6" ht="18" customHeight="1" thickBot="1" x14ac:dyDescent="0.3">
      <c r="A23" s="39"/>
      <c r="B23" s="40"/>
      <c r="C23" s="40"/>
      <c r="D23" s="41"/>
      <c r="E23" s="42"/>
      <c r="F23" s="70"/>
    </row>
    <row r="24" spans="1:6" ht="19.5" customHeight="1" thickBot="1" x14ac:dyDescent="0.3">
      <c r="A24" s="39" t="s">
        <v>15</v>
      </c>
      <c r="B24" s="40"/>
      <c r="C24" s="43"/>
      <c r="D24" s="41"/>
      <c r="E24" s="42"/>
      <c r="F24" s="70"/>
    </row>
    <row r="25" spans="1:6" ht="19.5" customHeight="1" thickBot="1" x14ac:dyDescent="0.3">
      <c r="A25" s="39"/>
      <c r="B25" s="40"/>
      <c r="C25" s="44"/>
      <c r="D25" s="41"/>
      <c r="E25" s="42"/>
      <c r="F25" s="70"/>
    </row>
    <row r="26" spans="1:6" ht="19.5" customHeight="1" thickBot="1" x14ac:dyDescent="0.3">
      <c r="A26" s="39" t="s">
        <v>421</v>
      </c>
      <c r="B26" s="40"/>
      <c r="C26" s="43"/>
      <c r="D26" s="41"/>
      <c r="E26" s="42"/>
      <c r="F26" s="70"/>
    </row>
    <row r="27" spans="1:6" ht="19.5" customHeight="1" thickBot="1" x14ac:dyDescent="0.3">
      <c r="A27" s="39"/>
      <c r="B27" s="40"/>
      <c r="C27" s="44"/>
      <c r="D27" s="41"/>
      <c r="E27" s="42"/>
      <c r="F27" s="70"/>
    </row>
    <row r="28" spans="1:6" ht="19.5" customHeight="1" thickBot="1" x14ac:dyDescent="0.3">
      <c r="A28" s="39" t="s">
        <v>422</v>
      </c>
      <c r="B28" s="40"/>
      <c r="C28" s="38" t="s">
        <v>101</v>
      </c>
      <c r="D28" s="41"/>
      <c r="E28" s="42"/>
      <c r="F28" s="70"/>
    </row>
    <row r="29" spans="1:6" ht="19.5" customHeight="1" thickBot="1" x14ac:dyDescent="0.3">
      <c r="A29" s="39"/>
      <c r="B29" s="40"/>
      <c r="C29" s="44"/>
      <c r="D29" s="41"/>
      <c r="E29" s="42"/>
      <c r="F29" s="70"/>
    </row>
    <row r="30" spans="1:6" ht="22.5" customHeight="1" thickBot="1" x14ac:dyDescent="0.3">
      <c r="A30" s="39" t="s">
        <v>423</v>
      </c>
      <c r="B30" s="40"/>
      <c r="C30" s="43"/>
      <c r="D30" s="41"/>
      <c r="E30" s="42"/>
      <c r="F30" s="70"/>
    </row>
    <row r="31" spans="1:6" ht="19.5" customHeight="1" x14ac:dyDescent="0.25">
      <c r="A31" s="39"/>
      <c r="B31" s="40"/>
      <c r="C31" s="40"/>
      <c r="D31" s="41"/>
      <c r="E31" s="42"/>
      <c r="F31" s="70"/>
    </row>
    <row r="32" spans="1:6" ht="18" customHeight="1" x14ac:dyDescent="0.25">
      <c r="A32" s="45" t="s">
        <v>440</v>
      </c>
      <c r="B32" s="28"/>
      <c r="C32" s="46" t="s">
        <v>441</v>
      </c>
      <c r="D32" s="46" t="s">
        <v>442</v>
      </c>
    </row>
    <row r="33" spans="1:7" ht="16.5" customHeight="1" x14ac:dyDescent="0.25">
      <c r="A33" s="39"/>
      <c r="B33" s="40"/>
      <c r="C33" s="47"/>
      <c r="D33" s="46" t="s">
        <v>424</v>
      </c>
    </row>
    <row r="34" spans="1:7" ht="18.75" customHeight="1" x14ac:dyDescent="0.25">
      <c r="A34" s="40"/>
      <c r="C34" s="47"/>
      <c r="D34" s="46" t="s">
        <v>426</v>
      </c>
    </row>
    <row r="35" spans="1:7" x14ac:dyDescent="0.25">
      <c r="A35" s="75" t="s">
        <v>12</v>
      </c>
      <c r="B35" s="75"/>
      <c r="C35" s="75"/>
      <c r="D35" s="46" t="s">
        <v>425</v>
      </c>
    </row>
    <row r="36" spans="1:7" ht="14.25" thickBot="1" x14ac:dyDescent="0.3">
      <c r="C36" s="73" t="s">
        <v>428</v>
      </c>
      <c r="D36" s="73"/>
      <c r="F36" s="71" t="s">
        <v>436</v>
      </c>
    </row>
    <row r="37" spans="1:7" ht="55.5" thickBot="1" x14ac:dyDescent="0.35">
      <c r="A37" s="48" t="s">
        <v>419</v>
      </c>
      <c r="B37" s="39"/>
      <c r="C37" s="43"/>
      <c r="D37" s="63"/>
      <c r="E37" s="49" t="b" cm="1">
        <f t="array" ref="E37">+SUMPRODUCT(--(D37=MidScore1))&gt;0</f>
        <v>0</v>
      </c>
      <c r="F37" s="68" t="str" cm="1">
        <f t="array" ref="F37">IF(AND(D37&lt;&gt;MidScore1,ISBLANK(C37)), "FAIL","PASS")</f>
        <v>FAIL</v>
      </c>
      <c r="G37" s="49"/>
    </row>
    <row r="38" spans="1:7" ht="18" thickBot="1" x14ac:dyDescent="0.35">
      <c r="A38" s="30" t="s">
        <v>2</v>
      </c>
      <c r="B38" s="39"/>
      <c r="C38" s="49"/>
      <c r="D38" s="64"/>
      <c r="E38" s="49"/>
    </row>
    <row r="39" spans="1:7" ht="55.5" thickBot="1" x14ac:dyDescent="0.35">
      <c r="A39" s="50" t="s">
        <v>3</v>
      </c>
      <c r="B39" s="39"/>
      <c r="C39" s="43"/>
      <c r="D39" s="63"/>
      <c r="E39" s="49" t="b" cm="1">
        <f t="array" ref="E39">+SUMPRODUCT(--(D39=MidScore1))&gt;0</f>
        <v>0</v>
      </c>
      <c r="F39" s="68" t="str" cm="1">
        <f t="array" ref="F39">IF(AND(D39&lt;&gt;MidScore1,ISBLANK(C39)), "FAIL","PASS")</f>
        <v>FAIL</v>
      </c>
    </row>
    <row r="40" spans="1:7" ht="18" thickBot="1" x14ac:dyDescent="0.35">
      <c r="A40" s="30" t="s">
        <v>2</v>
      </c>
      <c r="B40" s="39"/>
      <c r="C40" s="49"/>
      <c r="D40" s="64"/>
      <c r="E40" s="49"/>
    </row>
    <row r="41" spans="1:7" ht="42" thickBot="1" x14ac:dyDescent="0.35">
      <c r="A41" s="48" t="s">
        <v>4</v>
      </c>
      <c r="B41" s="39"/>
      <c r="C41" s="43"/>
      <c r="D41" s="63"/>
      <c r="E41" s="49" t="b" cm="1">
        <f t="array" ref="E41">+SUMPRODUCT(--(D41=MidScore1))&gt;0</f>
        <v>0</v>
      </c>
      <c r="F41" s="68" t="str" cm="1">
        <f t="array" ref="F41">IF(AND(D41&lt;&gt;MidScore1,ISBLANK(C41)), "FAIL","PASS")</f>
        <v>FAIL</v>
      </c>
    </row>
    <row r="42" spans="1:7" ht="18" thickBot="1" x14ac:dyDescent="0.35">
      <c r="A42" s="39"/>
      <c r="B42" s="39"/>
      <c r="C42" s="49"/>
      <c r="D42" s="64"/>
      <c r="E42" s="49"/>
    </row>
    <row r="43" spans="1:7" ht="42" thickBot="1" x14ac:dyDescent="0.35">
      <c r="A43" s="48" t="s">
        <v>5</v>
      </c>
      <c r="B43" s="39"/>
      <c r="C43" s="43"/>
      <c r="D43" s="63"/>
      <c r="E43" s="49" t="b" cm="1">
        <f t="array" ref="E43">+SUMPRODUCT(--(D43=MidScore1))&gt;0</f>
        <v>0</v>
      </c>
      <c r="F43" s="68" t="str" cm="1">
        <f t="array" ref="F43">IF(AND(D43&lt;&gt;MidScore1,ISBLANK(C43)), "FAIL","PASS")</f>
        <v>FAIL</v>
      </c>
    </row>
    <row r="44" spans="1:7" ht="17.25" x14ac:dyDescent="0.25">
      <c r="A44" s="39" t="s">
        <v>2</v>
      </c>
      <c r="B44" s="39"/>
      <c r="C44" s="40"/>
      <c r="D44" s="54"/>
      <c r="E44" s="49"/>
    </row>
    <row r="45" spans="1:7" ht="17.25" hidden="1" x14ac:dyDescent="0.25">
      <c r="A45" s="39"/>
      <c r="B45" s="39"/>
      <c r="C45" s="40"/>
      <c r="D45" s="54">
        <f>COUNTBLANK(D37:D43)</f>
        <v>7</v>
      </c>
      <c r="E45" s="49"/>
    </row>
    <row r="46" spans="1:7" ht="17.25" x14ac:dyDescent="0.25">
      <c r="A46" s="39"/>
      <c r="B46" s="40"/>
      <c r="C46" s="47" t="s">
        <v>0</v>
      </c>
      <c r="D46" s="55">
        <f>SUM(D37,D39,D41,D43)</f>
        <v>0</v>
      </c>
      <c r="E46" s="49"/>
    </row>
    <row r="47" spans="1:7" ht="15" customHeight="1" x14ac:dyDescent="0.25">
      <c r="A47" s="39"/>
      <c r="B47" s="40"/>
      <c r="C47" s="47" t="s">
        <v>1</v>
      </c>
      <c r="D47" s="56" t="e">
        <f>AVERAGE(D37,D39,D41,D43)</f>
        <v>#DIV/0!</v>
      </c>
      <c r="E47" s="49" t="b">
        <f>IF(D45&gt;3,TRUE,FALSE)</f>
        <v>1</v>
      </c>
      <c r="F47" s="68" t="str">
        <f>IF(E47=TRUE,"FAIL","PASS")</f>
        <v>FAIL</v>
      </c>
    </row>
    <row r="48" spans="1:7" ht="15" customHeight="1" x14ac:dyDescent="0.25">
      <c r="A48" s="39"/>
      <c r="B48" s="40"/>
      <c r="C48" s="47" t="s">
        <v>19</v>
      </c>
      <c r="D48" s="56" t="e">
        <f>D47*1.2</f>
        <v>#DIV/0!</v>
      </c>
      <c r="E48" s="49" t="b">
        <f t="shared" ref="E48" si="0">ISERROR(D48)</f>
        <v>1</v>
      </c>
      <c r="F48" s="68" t="str">
        <f>IF(E48=TRUE,"FAIL","PASS")</f>
        <v>FAIL</v>
      </c>
    </row>
    <row r="49" spans="1:6" ht="15" customHeight="1" x14ac:dyDescent="0.25">
      <c r="A49" s="39"/>
      <c r="B49" s="40"/>
      <c r="C49" s="47"/>
      <c r="D49" s="56"/>
      <c r="E49" s="49"/>
    </row>
    <row r="50" spans="1:6" ht="17.25" x14ac:dyDescent="0.25">
      <c r="A50" s="75" t="s">
        <v>16</v>
      </c>
      <c r="B50" s="76"/>
      <c r="C50" s="76"/>
      <c r="D50" s="57"/>
      <c r="E50" s="49"/>
    </row>
    <row r="51" spans="1:6" ht="14.25" thickBot="1" x14ac:dyDescent="0.3">
      <c r="C51" s="73" t="s">
        <v>428</v>
      </c>
      <c r="D51" s="73"/>
      <c r="E51" s="49"/>
    </row>
    <row r="52" spans="1:6" ht="55.5" thickBot="1" x14ac:dyDescent="0.35">
      <c r="A52" s="48" t="s">
        <v>6</v>
      </c>
      <c r="B52" s="39"/>
      <c r="C52" s="43"/>
      <c r="D52" s="63"/>
      <c r="E52" s="49" t="b" cm="1">
        <f t="array" ref="E52">+SUMPRODUCT(--(D52=MidScore1))&gt;0</f>
        <v>0</v>
      </c>
      <c r="F52" s="68" t="str" cm="1">
        <f t="array" ref="F52">IF(AND(D52&lt;&gt;MidScore1,ISBLANK(C52)), "FAIL","PASS")</f>
        <v>FAIL</v>
      </c>
    </row>
    <row r="53" spans="1:6" ht="18" thickBot="1" x14ac:dyDescent="0.35">
      <c r="A53" s="39"/>
      <c r="B53" s="39"/>
      <c r="C53" s="49"/>
      <c r="D53" s="64"/>
      <c r="E53" s="49"/>
    </row>
    <row r="54" spans="1:6" ht="55.5" thickBot="1" x14ac:dyDescent="0.35">
      <c r="A54" s="50" t="s">
        <v>7</v>
      </c>
      <c r="B54" s="39"/>
      <c r="C54" s="43"/>
      <c r="D54" s="63"/>
      <c r="E54" s="49" t="b" cm="1">
        <f t="array" ref="E54">+SUMPRODUCT(--(D54=MidScore1))&gt;0</f>
        <v>0</v>
      </c>
      <c r="F54" s="68" t="str" cm="1">
        <f t="array" ref="F54">IF(AND(D54&lt;&gt;MidScore1,ISBLANK(C54)), "FAIL","PASS")</f>
        <v>FAIL</v>
      </c>
    </row>
    <row r="55" spans="1:6" ht="18" thickBot="1" x14ac:dyDescent="0.35">
      <c r="A55" s="39"/>
      <c r="B55" s="39"/>
      <c r="C55" s="49"/>
      <c r="D55" s="64"/>
      <c r="E55" s="49"/>
    </row>
    <row r="56" spans="1:6" ht="27.75" thickBot="1" x14ac:dyDescent="0.35">
      <c r="A56" s="32" t="s">
        <v>8</v>
      </c>
      <c r="B56" s="39"/>
      <c r="C56" s="43"/>
      <c r="D56" s="63"/>
      <c r="E56" s="49" t="b" cm="1">
        <f t="array" ref="E56">+SUMPRODUCT(--(D56=MidScore1))&gt;0</f>
        <v>0</v>
      </c>
      <c r="F56" s="68" t="str" cm="1">
        <f t="array" ref="F56">IF(AND(D56&lt;&gt;MidScore1,ISBLANK(C56)), "FAIL","PASS")</f>
        <v>FAIL</v>
      </c>
    </row>
    <row r="57" spans="1:6" ht="18" thickBot="1" x14ac:dyDescent="0.35">
      <c r="A57" s="39"/>
      <c r="B57" s="39"/>
      <c r="C57" s="49"/>
      <c r="D57" s="64"/>
      <c r="E57" s="49"/>
    </row>
    <row r="58" spans="1:6" ht="42" thickBot="1" x14ac:dyDescent="0.35">
      <c r="A58" s="48" t="s">
        <v>9</v>
      </c>
      <c r="B58" s="39"/>
      <c r="C58" s="43"/>
      <c r="D58" s="63"/>
      <c r="E58" s="49" t="b" cm="1">
        <f t="array" ref="E58">+SUMPRODUCT(--(D58=MidScore1))&gt;0</f>
        <v>0</v>
      </c>
      <c r="F58" s="68" t="str" cm="1">
        <f t="array" ref="F58">IF(AND(D58&lt;&gt;MidScore1,ISBLANK(C58)), "FAIL","PASS")</f>
        <v>FAIL</v>
      </c>
    </row>
    <row r="59" spans="1:6" ht="17.25" x14ac:dyDescent="0.25">
      <c r="A59" s="39"/>
      <c r="B59" s="39"/>
      <c r="C59" s="39"/>
      <c r="D59" s="58"/>
      <c r="E59" s="49"/>
    </row>
    <row r="60" spans="1:6" ht="32.25" hidden="1" x14ac:dyDescent="0.25">
      <c r="A60" s="39"/>
      <c r="B60" s="39"/>
      <c r="C60" s="39"/>
      <c r="D60" s="58">
        <f>COUNTBLANK(D52:D58)</f>
        <v>7</v>
      </c>
      <c r="E60" s="49"/>
    </row>
    <row r="61" spans="1:6" ht="17.25" x14ac:dyDescent="0.25">
      <c r="A61" s="39"/>
      <c r="B61" s="40"/>
      <c r="C61" s="47" t="s">
        <v>0</v>
      </c>
      <c r="D61" s="55">
        <f>SUM(D52,D54,D56,D58)</f>
        <v>0</v>
      </c>
      <c r="E61" s="49"/>
    </row>
    <row r="62" spans="1:6" ht="15" customHeight="1" x14ac:dyDescent="0.25">
      <c r="A62" s="39"/>
      <c r="B62" s="40"/>
      <c r="C62" s="47" t="s">
        <v>1</v>
      </c>
      <c r="D62" s="56" t="e">
        <f>AVERAGE(D52,D54,D56,D58)</f>
        <v>#DIV/0!</v>
      </c>
      <c r="E62" s="49" t="b">
        <f>IF(D60&gt;3,TRUE,FALSE)</f>
        <v>1</v>
      </c>
      <c r="F62" s="68" t="str">
        <f>IF(E62=TRUE,"FAIL","PASS")</f>
        <v>FAIL</v>
      </c>
    </row>
    <row r="63" spans="1:6" ht="15" customHeight="1" x14ac:dyDescent="0.25">
      <c r="A63" s="39"/>
      <c r="B63" s="40"/>
      <c r="C63" s="47" t="s">
        <v>18</v>
      </c>
      <c r="D63" s="56" t="e">
        <f>D62*1.5</f>
        <v>#DIV/0!</v>
      </c>
      <c r="E63" s="49" t="b">
        <f>ISERROR(D63)</f>
        <v>1</v>
      </c>
      <c r="F63" s="68" t="str">
        <f>IF(E63=TRUE,"FAIL","PASS")</f>
        <v>FAIL</v>
      </c>
    </row>
    <row r="64" spans="1:6" ht="15" customHeight="1" x14ac:dyDescent="0.25">
      <c r="A64" s="39"/>
      <c r="B64" s="40"/>
      <c r="C64" s="47"/>
      <c r="D64" s="56"/>
      <c r="E64" s="49"/>
    </row>
    <row r="65" spans="1:6" ht="17.25" x14ac:dyDescent="0.25">
      <c r="A65" s="75" t="s">
        <v>17</v>
      </c>
      <c r="B65" s="76"/>
      <c r="C65" s="76"/>
      <c r="D65" s="57"/>
      <c r="E65" s="49"/>
    </row>
    <row r="66" spans="1:6" ht="14.25" thickBot="1" x14ac:dyDescent="0.3">
      <c r="C66" s="73" t="s">
        <v>428</v>
      </c>
      <c r="D66" s="73"/>
      <c r="E66" s="49"/>
    </row>
    <row r="67" spans="1:6" ht="18" thickBot="1" x14ac:dyDescent="0.35">
      <c r="A67" s="48" t="s">
        <v>420</v>
      </c>
      <c r="B67" s="39"/>
      <c r="C67" s="43"/>
      <c r="D67" s="63"/>
      <c r="E67" s="49" t="b" cm="1">
        <f t="array" ref="E67">+SUMPRODUCT(--(D67=MidScore1))&gt;0</f>
        <v>0</v>
      </c>
      <c r="F67" s="68" t="str" cm="1">
        <f t="array" ref="F67">IF(AND(D67&lt;&gt;MidScore1,ISBLANK(C67)), "FAIL","PASS")</f>
        <v>FAIL</v>
      </c>
    </row>
    <row r="68" spans="1:6" ht="18" thickBot="1" x14ac:dyDescent="0.35">
      <c r="A68" s="39"/>
      <c r="B68" s="39"/>
      <c r="C68" s="39"/>
      <c r="D68" s="64"/>
      <c r="E68" s="49"/>
    </row>
    <row r="69" spans="1:6" ht="18" thickBot="1" x14ac:dyDescent="0.35">
      <c r="A69" s="48" t="s">
        <v>10</v>
      </c>
      <c r="B69" s="39"/>
      <c r="C69" s="43"/>
      <c r="D69" s="63"/>
      <c r="E69" s="49" t="b" cm="1">
        <f t="array" ref="E69">+SUMPRODUCT(--(D69=MidScore1))&gt;0</f>
        <v>0</v>
      </c>
      <c r="F69" s="68" t="str" cm="1">
        <f t="array" ref="F69">IF(AND(D69&lt;&gt;MidScore1,ISBLANK(C69)), "FAIL","PASS")</f>
        <v>FAIL</v>
      </c>
    </row>
    <row r="70" spans="1:6" ht="15.75" customHeight="1" thickBot="1" x14ac:dyDescent="0.35">
      <c r="A70" s="39"/>
      <c r="B70" s="39"/>
      <c r="C70" s="39"/>
      <c r="D70" s="64"/>
      <c r="E70" s="49"/>
    </row>
    <row r="71" spans="1:6" ht="28.5" thickBot="1" x14ac:dyDescent="0.35">
      <c r="A71" s="48" t="s">
        <v>11</v>
      </c>
      <c r="B71" s="39"/>
      <c r="C71" s="43"/>
      <c r="D71" s="63"/>
      <c r="E71" s="49" t="b" cm="1">
        <f t="array" ref="E71">+SUMPRODUCT(--(D71=MidScore1))&gt;0</f>
        <v>0</v>
      </c>
      <c r="F71" s="68" t="str" cm="1">
        <f t="array" ref="F71">IF(AND(D71&lt;&gt;MidScore1,ISBLANK(C71)), "FAIL","PASS")</f>
        <v>FAIL</v>
      </c>
    </row>
    <row r="72" spans="1:6" ht="17.25" x14ac:dyDescent="0.25">
      <c r="A72" s="39"/>
      <c r="B72" s="39"/>
      <c r="C72" s="39"/>
      <c r="D72" s="58"/>
    </row>
    <row r="73" spans="1:6" ht="17.25" hidden="1" x14ac:dyDescent="0.25">
      <c r="A73" s="39"/>
      <c r="B73" s="39"/>
      <c r="C73" s="39"/>
      <c r="D73" s="58">
        <f>COUNTBLANK(D67:D71)</f>
        <v>5</v>
      </c>
    </row>
    <row r="74" spans="1:6" ht="17.25" x14ac:dyDescent="0.25">
      <c r="A74" s="39"/>
      <c r="B74" s="40"/>
      <c r="C74" s="47" t="s">
        <v>0</v>
      </c>
      <c r="D74" s="55">
        <f>SUM(D67,D69,D71)</f>
        <v>0</v>
      </c>
    </row>
    <row r="75" spans="1:6" ht="15" customHeight="1" x14ac:dyDescent="0.25">
      <c r="A75" s="39"/>
      <c r="B75" s="40"/>
      <c r="C75" s="47" t="s">
        <v>1</v>
      </c>
      <c r="D75" s="56" t="e">
        <f>AVERAGE(D67,D69,D71)</f>
        <v>#DIV/0!</v>
      </c>
      <c r="E75" s="29" t="b">
        <f>IF(D73&gt;2,TRUE,FALSE)</f>
        <v>1</v>
      </c>
      <c r="F75" s="68" t="str">
        <f>IF(E75=TRUE,"FAIL","PASS")</f>
        <v>FAIL</v>
      </c>
    </row>
    <row r="76" spans="1:6" ht="17.25" x14ac:dyDescent="0.25">
      <c r="A76" s="39"/>
      <c r="B76" s="39"/>
      <c r="C76" s="47" t="s">
        <v>64</v>
      </c>
      <c r="D76" s="59" t="e">
        <f>D75*1.1</f>
        <v>#DIV/0!</v>
      </c>
      <c r="E76" s="29" t="b">
        <f>ISERROR(D76)</f>
        <v>1</v>
      </c>
      <c r="F76" s="68" t="str">
        <f>IF(E76=TRUE,"FAIL","PASS")</f>
        <v>FAIL</v>
      </c>
    </row>
    <row r="77" spans="1:6" ht="17.25" x14ac:dyDescent="0.25">
      <c r="A77" s="39"/>
      <c r="B77" s="39"/>
      <c r="C77" s="47"/>
      <c r="D77" s="59"/>
    </row>
    <row r="78" spans="1:6" ht="17.25" hidden="1" x14ac:dyDescent="0.25">
      <c r="A78" s="39"/>
      <c r="B78" s="39"/>
      <c r="C78" s="47"/>
      <c r="D78" s="59"/>
    </row>
    <row r="79" spans="1:6" ht="17.25" hidden="1" x14ac:dyDescent="0.25">
      <c r="A79" s="39"/>
      <c r="B79" s="39"/>
      <c r="C79" s="47"/>
      <c r="D79" s="59"/>
    </row>
    <row r="80" spans="1:6" ht="17.25" hidden="1" x14ac:dyDescent="0.25">
      <c r="A80" s="39"/>
      <c r="B80" s="39"/>
      <c r="C80" s="47"/>
      <c r="D80" s="59"/>
    </row>
    <row r="81" spans="1:4" ht="17.25" hidden="1" x14ac:dyDescent="0.25">
      <c r="A81" s="39"/>
      <c r="B81" s="39"/>
      <c r="C81" s="47"/>
      <c r="D81" s="59"/>
    </row>
    <row r="82" spans="1:4" ht="17.25" hidden="1" x14ac:dyDescent="0.25">
      <c r="A82" s="39"/>
      <c r="B82" s="39"/>
      <c r="C82" s="47"/>
      <c r="D82" s="59"/>
    </row>
    <row r="83" spans="1:4" ht="17.25" hidden="1" x14ac:dyDescent="0.25">
      <c r="A83" s="39"/>
      <c r="B83" s="39"/>
      <c r="C83" s="47"/>
      <c r="D83" s="59"/>
    </row>
    <row r="84" spans="1:4" ht="17.25" hidden="1" x14ac:dyDescent="0.25">
      <c r="A84" s="39"/>
      <c r="B84" s="39"/>
      <c r="C84" s="47"/>
      <c r="D84" s="59"/>
    </row>
    <row r="85" spans="1:4" ht="17.25" hidden="1" x14ac:dyDescent="0.25">
      <c r="A85" s="39"/>
      <c r="B85" s="39"/>
      <c r="C85" s="47"/>
      <c r="D85" s="59"/>
    </row>
    <row r="86" spans="1:4" ht="17.25" hidden="1" x14ac:dyDescent="0.25">
      <c r="A86" s="39"/>
      <c r="B86" s="39"/>
      <c r="C86" s="47"/>
      <c r="D86" s="59"/>
    </row>
    <row r="87" spans="1:4" ht="17.25" hidden="1" x14ac:dyDescent="0.25">
      <c r="A87" s="39"/>
      <c r="B87" s="39"/>
      <c r="C87" s="47"/>
      <c r="D87" s="59"/>
    </row>
    <row r="88" spans="1:4" ht="17.25" hidden="1" x14ac:dyDescent="0.25">
      <c r="A88" s="39"/>
      <c r="B88" s="39"/>
      <c r="C88" s="47"/>
      <c r="D88" s="59"/>
    </row>
    <row r="89" spans="1:4" ht="17.25" hidden="1" x14ac:dyDescent="0.25">
      <c r="A89" s="39"/>
      <c r="B89" s="39"/>
      <c r="C89" s="47"/>
      <c r="D89" s="59"/>
    </row>
    <row r="90" spans="1:4" ht="17.25" hidden="1" x14ac:dyDescent="0.25">
      <c r="A90" s="39"/>
      <c r="B90" s="39"/>
      <c r="C90" s="47"/>
      <c r="D90" s="59"/>
    </row>
    <row r="91" spans="1:4" ht="17.25" hidden="1" x14ac:dyDescent="0.25">
      <c r="A91" s="39"/>
      <c r="B91" s="39"/>
      <c r="C91" s="47"/>
      <c r="D91" s="59"/>
    </row>
    <row r="92" spans="1:4" ht="17.25" hidden="1" x14ac:dyDescent="0.25">
      <c r="A92" s="39"/>
      <c r="B92" s="39"/>
      <c r="C92" s="47"/>
      <c r="D92" s="59"/>
    </row>
    <row r="93" spans="1:4" ht="17.25" hidden="1" x14ac:dyDescent="0.25">
      <c r="A93" s="39"/>
      <c r="B93" s="39"/>
      <c r="C93" s="47"/>
      <c r="D93" s="59"/>
    </row>
    <row r="94" spans="1:4" ht="17.25" hidden="1" x14ac:dyDescent="0.25">
      <c r="A94" s="39"/>
      <c r="B94" s="39"/>
      <c r="C94" s="47"/>
      <c r="D94" s="59"/>
    </row>
    <row r="95" spans="1:4" ht="17.25" hidden="1" x14ac:dyDescent="0.25">
      <c r="A95" s="39"/>
      <c r="B95" s="39"/>
      <c r="C95" s="47"/>
      <c r="D95" s="59"/>
    </row>
    <row r="96" spans="1:4" ht="17.25" hidden="1" x14ac:dyDescent="0.25">
      <c r="A96" s="39"/>
      <c r="B96" s="39"/>
      <c r="C96" s="47"/>
      <c r="D96" s="59"/>
    </row>
    <row r="97" spans="1:7" ht="17.25" hidden="1" x14ac:dyDescent="0.25">
      <c r="A97" s="39"/>
      <c r="B97" s="39"/>
      <c r="C97" s="47"/>
      <c r="D97" s="59"/>
    </row>
    <row r="98" spans="1:7" ht="17.25" hidden="1" x14ac:dyDescent="0.25">
      <c r="A98" s="39"/>
      <c r="B98" s="39"/>
      <c r="C98" s="47"/>
      <c r="D98" s="59"/>
    </row>
    <row r="99" spans="1:7" ht="17.25" hidden="1" x14ac:dyDescent="0.25">
      <c r="A99" s="39"/>
      <c r="B99" s="39"/>
      <c r="C99" s="47"/>
      <c r="D99" s="59"/>
    </row>
    <row r="100" spans="1:7" ht="17.25" hidden="1" x14ac:dyDescent="0.25">
      <c r="A100" s="39"/>
      <c r="B100" s="39"/>
      <c r="C100" s="47"/>
      <c r="D100" s="59"/>
    </row>
    <row r="101" spans="1:7" ht="17.25" hidden="1" x14ac:dyDescent="0.25">
      <c r="A101" s="39"/>
      <c r="B101" s="39"/>
      <c r="C101" s="47"/>
      <c r="D101" s="59"/>
    </row>
    <row r="102" spans="1:7" ht="17.25" hidden="1" x14ac:dyDescent="0.25">
      <c r="A102" s="39"/>
      <c r="B102" s="39"/>
      <c r="C102" s="47"/>
      <c r="D102" s="59"/>
    </row>
    <row r="103" spans="1:7" ht="17.25" hidden="1" x14ac:dyDescent="0.25">
      <c r="A103" s="39"/>
      <c r="B103" s="39"/>
      <c r="C103" s="47"/>
      <c r="D103" s="59"/>
    </row>
    <row r="104" spans="1:7" ht="17.25" hidden="1" x14ac:dyDescent="0.25">
      <c r="A104" s="39"/>
      <c r="B104" s="39"/>
      <c r="C104" s="47"/>
      <c r="D104" s="59"/>
    </row>
    <row r="105" spans="1:7" ht="17.25" hidden="1" x14ac:dyDescent="0.25">
      <c r="A105" s="39"/>
      <c r="B105" s="39"/>
      <c r="C105" s="47"/>
      <c r="D105" s="59"/>
    </row>
    <row r="106" spans="1:7" ht="17.25" hidden="1" x14ac:dyDescent="0.25">
      <c r="A106" s="39"/>
      <c r="B106" s="39"/>
      <c r="C106" s="47"/>
      <c r="D106" s="59"/>
    </row>
    <row r="107" spans="1:7" ht="17.25" hidden="1" x14ac:dyDescent="0.25">
      <c r="A107" s="39"/>
      <c r="B107" s="39"/>
      <c r="C107" s="47"/>
      <c r="D107" s="59"/>
    </row>
    <row r="108" spans="1:7" ht="17.25" hidden="1" x14ac:dyDescent="0.25">
      <c r="A108" s="39"/>
      <c r="B108" s="39"/>
      <c r="C108" s="47"/>
      <c r="D108" s="59"/>
    </row>
    <row r="109" spans="1:7" ht="17.25" hidden="1" x14ac:dyDescent="0.25">
      <c r="A109" s="39"/>
      <c r="B109" s="39"/>
      <c r="C109" s="47"/>
      <c r="D109" s="59"/>
    </row>
    <row r="110" spans="1:7" ht="17.25" hidden="1" x14ac:dyDescent="0.25">
      <c r="A110" s="39"/>
      <c r="B110" s="39"/>
      <c r="C110" s="47"/>
      <c r="D110" s="59"/>
    </row>
    <row r="111" spans="1:7" ht="17.25" x14ac:dyDescent="0.3">
      <c r="C111" s="51" t="s">
        <v>61</v>
      </c>
      <c r="D111" s="60">
        <f>SUM(D46,D61,D74)</f>
        <v>0</v>
      </c>
      <c r="E111" s="51"/>
    </row>
    <row r="112" spans="1:7" ht="17.25" x14ac:dyDescent="0.3">
      <c r="C112" s="51" t="s">
        <v>60</v>
      </c>
      <c r="D112" s="61" t="e">
        <f>AVERAGE(D48,D63,D76)</f>
        <v>#DIV/0!</v>
      </c>
      <c r="E112" s="29" t="b">
        <f>ISERROR(D112)</f>
        <v>1</v>
      </c>
      <c r="F112" s="68" t="str">
        <f>IF(E112=TRUE,"FAIL","PASS")</f>
        <v>FAIL</v>
      </c>
      <c r="G112" s="51"/>
    </row>
    <row r="113" spans="3:7" ht="23.25" customHeight="1" x14ac:dyDescent="0.3">
      <c r="C113" s="51" t="s">
        <v>62</v>
      </c>
      <c r="D113" s="61">
        <v>12.67</v>
      </c>
      <c r="E113" s="47"/>
      <c r="G113" s="51"/>
    </row>
    <row r="114" spans="3:7" ht="17.25" x14ac:dyDescent="0.3">
      <c r="C114" s="51" t="s">
        <v>63</v>
      </c>
      <c r="D114" s="62" t="e">
        <f>ROUND(ABS(D112/D113),2)</f>
        <v>#DIV/0!</v>
      </c>
      <c r="E114" s="29" t="b">
        <f>ISERROR(D114)</f>
        <v>1</v>
      </c>
      <c r="F114" s="68" t="str">
        <f>IF(E114=TRUE,"FAIL","PASS")</f>
        <v>FAIL</v>
      </c>
      <c r="G114" s="51"/>
    </row>
    <row r="115" spans="3:7" x14ac:dyDescent="0.25">
      <c r="C115" s="51"/>
      <c r="D115" s="52"/>
      <c r="E115" s="53"/>
    </row>
  </sheetData>
  <sheetProtection algorithmName="SHA-512" hashValue="YZydbFVQE0ClECFluS28K/Xrq/hRhUx2BXgCjunkpKvjQLHigO+WaiDt3/Zh4p+A0NPGMASqSyKC8pbpNxwidQ==" saltValue="wlgVFp1MJc0ghyN/oJE5aA==" spinCount="100000" sheet="1" selectLockedCells="1"/>
  <customSheetViews>
    <customSheetView guid="{00F48A35-8F4A-4216-A854-0423B9F96E75}">
      <selection activeCell="A16" sqref="A16"/>
      <rowBreaks count="1" manualBreakCount="1">
        <brk id="43" max="3" man="1"/>
      </rowBreaks>
      <pageMargins left="0" right="0" top="0.75" bottom="0.75" header="0.3" footer="0.3"/>
      <printOptions horizontalCentered="1"/>
      <pageSetup scale="67" fitToHeight="17" orientation="portrait" r:id="rId1"/>
    </customSheetView>
  </customSheetViews>
  <mergeCells count="8">
    <mergeCell ref="C66:D66"/>
    <mergeCell ref="A1:B1"/>
    <mergeCell ref="A65:C65"/>
    <mergeCell ref="A35:C35"/>
    <mergeCell ref="A50:C50"/>
    <mergeCell ref="A3:D3"/>
    <mergeCell ref="C36:D36"/>
    <mergeCell ref="C51:D51"/>
  </mergeCells>
  <conditionalFormatting sqref="C37 C39 C41 C43 C52 C54 C56 C58 C67 C69 C71">
    <cfRule type="containsBlanks" priority="5">
      <formula>LEN(TRIM(C37))=0</formula>
    </cfRule>
    <cfRule type="expression" dxfId="0" priority="6">
      <formula>IF(AND(E37=FALSE,ISBLANK(C37)),TRUE,FALSE)</formula>
    </cfRule>
  </conditionalFormatting>
  <dataValidations xWindow="516" yWindow="395" count="4">
    <dataValidation type="list" allowBlank="1" showInputMessage="1" showErrorMessage="1" sqref="C12" xr:uid="{00000000-0002-0000-0000-000001000000}">
      <formula1>"Interim Evaluation, Final Evaluation"</formula1>
    </dataValidation>
    <dataValidation type="list" errorStyle="warning" allowBlank="1" showInputMessage="1" showErrorMessage="1" errorTitle="Evaluator Institution" error="The Evaluator Institution you entered is not listed.  If this name is correct, press Yes to contnue or press Cancel to select a name from the list provided." sqref="C18" xr:uid="{58908D18-CC3B-4D5F-8F94-DC175D8BD88B}">
      <formula1>INDIRECT(C16)</formula1>
    </dataValidation>
    <dataValidation errorStyle="warning" allowBlank="1" showInputMessage="1" showErrorMessage="1" errorTitle="Evaluator Institution" error="The Evaluator Institution you entered is not listed.  If this name is correct, press Yes to contnue or press Cancel to select a name from the dropdwon list provided." sqref="C14" xr:uid="{F9DDF0B9-2B6F-4647-BE8C-21D0BACD2D7D}"/>
    <dataValidation type="whole" allowBlank="1" showInputMessage="1" showErrorMessage="1" error="Enter only whole numbers between 0 and 10." prompt="Enter only whole numbers between 0 and 10." sqref="D37 D39 D41 D43 D52 D54 D56 D58 D67 D69 D71" xr:uid="{85527D81-66DE-4E9C-93B1-06E4F2E260B9}">
      <formula1>0</formula1>
      <formula2>10</formula2>
    </dataValidation>
  </dataValidations>
  <printOptions horizontalCentered="1"/>
  <pageMargins left="0.25" right="0.25" top="0.75" bottom="0.75" header="0.3" footer="0.3"/>
  <pageSetup scale="69" fitToHeight="17" orientation="portrait" r:id="rId2"/>
  <headerFooter>
    <oddHeader xml:space="preserve">&amp;C&amp;"Century Gothic,Bold"&amp;12OSA Team Evaluation Form
Contractor Evaluation - D/B/B
Version 10.2024
</oddHeader>
    <oddFooter xml:space="preserve">&amp;C&amp;"Century Gothic,Regular"&amp;8Page &amp;P of &amp;N
</oddFooter>
  </headerFooter>
  <rowBreaks count="1" manualBreakCount="1">
    <brk id="49" max="3" man="1"/>
  </rowBreaks>
  <ignoredErrors>
    <ignoredError sqref="C16" unlockedFormula="1"/>
    <ignoredError sqref="D48 D63" evalError="1"/>
  </ignoredErrors>
  <extLst>
    <ext xmlns:x14="http://schemas.microsoft.com/office/spreadsheetml/2009/9/main" uri="{CCE6A557-97BC-4b89-ADB6-D9C93CAAB3DF}">
      <x14:dataValidations xmlns:xm="http://schemas.microsoft.com/office/excel/2006/main" xWindow="516" yWindow="395" count="2">
        <x14:dataValidation type="list" allowBlank="1" showInputMessage="1" showErrorMessage="1" xr:uid="{7229F070-CE38-48E7-8381-2056ECC8008B}">
          <x14:formula1>
            <xm:f>Lists!$A$2:$A$3</xm:f>
          </x14:formula1>
          <xm:sqref>C10</xm:sqref>
        </x14:dataValidation>
        <x14:dataValidation type="list" errorStyle="warning" allowBlank="1" showInputMessage="1" showErrorMessage="1" errorTitle="Evaluated Entity Institution" error="The Evaluated Entity Institution you entered is not listed.  If this name is correct, press Yes to contnue or press Cancel to select a name from the list provided." xr:uid="{FC749F7F-F91E-4262-9C36-B51EF8F3841A}">
          <x14:formula1>
            <xm:f>Lists!$D$2:$D$44</xm:f>
          </x14:formula1>
          <xm:sqref>C30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H23"/>
  <sheetViews>
    <sheetView zoomScaleNormal="100" workbookViewId="0">
      <selection activeCell="A19" sqref="A19:E19"/>
    </sheetView>
  </sheetViews>
  <sheetFormatPr defaultRowHeight="15" x14ac:dyDescent="0.25"/>
  <cols>
    <col min="1" max="1" width="40.7109375" style="1" customWidth="1"/>
    <col min="2" max="2" width="1.7109375" style="1" customWidth="1"/>
    <col min="3" max="3" width="40.7109375" style="1" customWidth="1"/>
    <col min="4" max="4" width="1.7109375" style="1" customWidth="1"/>
    <col min="5" max="5" width="40.7109375" style="1" customWidth="1"/>
    <col min="6" max="6" width="1.7109375" style="1" customWidth="1"/>
    <col min="7" max="16384" width="9.140625" style="1"/>
  </cols>
  <sheetData>
    <row r="1" spans="1:8" ht="21" x14ac:dyDescent="0.25">
      <c r="A1" s="78" t="s">
        <v>21</v>
      </c>
      <c r="B1" s="78"/>
      <c r="C1" s="78"/>
      <c r="D1" s="78"/>
      <c r="E1" s="78"/>
    </row>
    <row r="3" spans="1:8" s="3" customFormat="1" ht="12" x14ac:dyDescent="0.25">
      <c r="A3" s="2"/>
      <c r="B3" s="2"/>
      <c r="C3" s="2"/>
      <c r="D3" s="2"/>
      <c r="E3" s="2"/>
    </row>
    <row r="4" spans="1:8" ht="19.5" thickBot="1" x14ac:dyDescent="0.3">
      <c r="A4" s="4" t="s">
        <v>22</v>
      </c>
      <c r="B4" s="4"/>
      <c r="H4" s="5"/>
    </row>
    <row r="5" spans="1:8" ht="19.5" thickBot="1" x14ac:dyDescent="0.3">
      <c r="A5" s="6" t="s">
        <v>433</v>
      </c>
      <c r="B5" s="7"/>
      <c r="C5" s="6" t="s">
        <v>434</v>
      </c>
      <c r="D5" s="7"/>
      <c r="E5" s="6" t="s">
        <v>435</v>
      </c>
      <c r="F5" s="8"/>
    </row>
    <row r="6" spans="1:8" s="3" customFormat="1" ht="195" x14ac:dyDescent="0.25">
      <c r="A6" s="9" t="s">
        <v>23</v>
      </c>
      <c r="B6" s="10"/>
      <c r="C6" s="9" t="s">
        <v>24</v>
      </c>
      <c r="D6" s="10"/>
      <c r="E6" s="9" t="s">
        <v>25</v>
      </c>
      <c r="F6" s="11"/>
    </row>
    <row r="7" spans="1:8" s="3" customFormat="1" ht="135" x14ac:dyDescent="0.25">
      <c r="A7" s="12" t="s">
        <v>26</v>
      </c>
      <c r="B7" s="13"/>
      <c r="C7" s="12" t="s">
        <v>27</v>
      </c>
      <c r="D7" s="13"/>
      <c r="E7" s="12" t="s">
        <v>28</v>
      </c>
      <c r="F7" s="11"/>
    </row>
    <row r="8" spans="1:8" s="3" customFormat="1" ht="120" x14ac:dyDescent="0.25">
      <c r="A8" s="14" t="s">
        <v>29</v>
      </c>
      <c r="B8" s="15"/>
      <c r="C8" s="12" t="s">
        <v>30</v>
      </c>
      <c r="D8" s="13"/>
      <c r="E8" s="12" t="s">
        <v>31</v>
      </c>
      <c r="F8" s="11"/>
    </row>
    <row r="9" spans="1:8" s="3" customFormat="1" ht="150.75" thickBot="1" x14ac:dyDescent="0.3">
      <c r="A9" s="16" t="s">
        <v>32</v>
      </c>
      <c r="B9" s="17"/>
      <c r="C9" s="16" t="s">
        <v>33</v>
      </c>
      <c r="D9" s="17"/>
      <c r="E9" s="16" t="s">
        <v>34</v>
      </c>
      <c r="F9" s="18"/>
    </row>
    <row r="10" spans="1:8" x14ac:dyDescent="0.25">
      <c r="A10" s="19"/>
      <c r="B10" s="19"/>
      <c r="C10" s="5"/>
      <c r="D10" s="5"/>
      <c r="E10" s="20"/>
    </row>
    <row r="11" spans="1:8" ht="19.5" thickBot="1" x14ac:dyDescent="0.3">
      <c r="A11" s="4" t="s">
        <v>16</v>
      </c>
      <c r="B11" s="4"/>
    </row>
    <row r="12" spans="1:8" ht="19.5" thickBot="1" x14ac:dyDescent="0.3">
      <c r="A12" s="6" t="s">
        <v>433</v>
      </c>
      <c r="B12" s="7"/>
      <c r="C12" s="6" t="s">
        <v>434</v>
      </c>
      <c r="D12" s="7"/>
      <c r="E12" s="6" t="s">
        <v>435</v>
      </c>
      <c r="F12" s="8"/>
    </row>
    <row r="13" spans="1:8" s="3" customFormat="1" ht="105" x14ac:dyDescent="0.25">
      <c r="A13" s="21" t="s">
        <v>35</v>
      </c>
      <c r="B13" s="22"/>
      <c r="C13" s="21" t="s">
        <v>36</v>
      </c>
      <c r="D13" s="22"/>
      <c r="E13" s="21" t="s">
        <v>37</v>
      </c>
      <c r="F13" s="11"/>
    </row>
    <row r="14" spans="1:8" s="3" customFormat="1" ht="120" x14ac:dyDescent="0.25">
      <c r="A14" s="12" t="s">
        <v>38</v>
      </c>
      <c r="B14" s="13"/>
      <c r="C14" s="12" t="s">
        <v>39</v>
      </c>
      <c r="D14" s="13"/>
      <c r="E14" s="12" t="s">
        <v>40</v>
      </c>
      <c r="F14" s="11"/>
    </row>
    <row r="15" spans="1:8" s="3" customFormat="1" ht="120" x14ac:dyDescent="0.25">
      <c r="A15" s="14" t="s">
        <v>41</v>
      </c>
      <c r="B15" s="15"/>
      <c r="C15" s="14" t="s">
        <v>42</v>
      </c>
      <c r="D15" s="15"/>
      <c r="E15" s="14" t="s">
        <v>43</v>
      </c>
      <c r="F15" s="11"/>
    </row>
    <row r="16" spans="1:8" s="3" customFormat="1" ht="150.75" thickBot="1" x14ac:dyDescent="0.3">
      <c r="A16" s="23" t="s">
        <v>44</v>
      </c>
      <c r="B16" s="24"/>
      <c r="C16" s="23" t="s">
        <v>45</v>
      </c>
      <c r="D16" s="24"/>
      <c r="E16" s="23" t="s">
        <v>46</v>
      </c>
      <c r="F16" s="18"/>
    </row>
    <row r="17" spans="1:6" x14ac:dyDescent="0.25">
      <c r="A17" s="25"/>
      <c r="B17" s="26"/>
      <c r="C17" s="5"/>
    </row>
    <row r="18" spans="1:6" ht="19.5" thickBot="1" x14ac:dyDescent="0.3">
      <c r="A18" s="27" t="s">
        <v>17</v>
      </c>
      <c r="B18" s="4"/>
      <c r="C18" s="5"/>
    </row>
    <row r="19" spans="1:6" ht="19.5" thickBot="1" x14ac:dyDescent="0.3">
      <c r="A19" s="6" t="s">
        <v>433</v>
      </c>
      <c r="B19" s="7"/>
      <c r="C19" s="6" t="s">
        <v>434</v>
      </c>
      <c r="D19" s="7"/>
      <c r="E19" s="6" t="s">
        <v>435</v>
      </c>
      <c r="F19" s="8"/>
    </row>
    <row r="20" spans="1:6" s="3" customFormat="1" ht="90" x14ac:dyDescent="0.25">
      <c r="A20" s="21" t="s">
        <v>47</v>
      </c>
      <c r="B20" s="22"/>
      <c r="C20" s="21" t="s">
        <v>48</v>
      </c>
      <c r="D20" s="22"/>
      <c r="E20" s="21" t="s">
        <v>49</v>
      </c>
      <c r="F20" s="11"/>
    </row>
    <row r="21" spans="1:6" s="3" customFormat="1" ht="75" x14ac:dyDescent="0.25">
      <c r="A21" s="14" t="s">
        <v>50</v>
      </c>
      <c r="B21" s="15"/>
      <c r="C21" s="14" t="s">
        <v>51</v>
      </c>
      <c r="D21" s="15"/>
      <c r="E21" s="14" t="s">
        <v>52</v>
      </c>
      <c r="F21" s="11"/>
    </row>
    <row r="22" spans="1:6" s="3" customFormat="1" ht="60" x14ac:dyDescent="0.25">
      <c r="A22" s="14" t="s">
        <v>53</v>
      </c>
      <c r="B22" s="15"/>
      <c r="C22" s="14" t="s">
        <v>54</v>
      </c>
      <c r="D22" s="15"/>
      <c r="E22" s="14" t="s">
        <v>55</v>
      </c>
      <c r="F22" s="11"/>
    </row>
    <row r="23" spans="1:6" s="3" customFormat="1" ht="60.75" thickBot="1" x14ac:dyDescent="0.3">
      <c r="A23" s="23" t="s">
        <v>56</v>
      </c>
      <c r="B23" s="24"/>
      <c r="C23" s="23" t="s">
        <v>57</v>
      </c>
      <c r="D23" s="24"/>
      <c r="E23" s="23" t="s">
        <v>58</v>
      </c>
      <c r="F23" s="18"/>
    </row>
  </sheetData>
  <sheetProtection algorithmName="SHA-512" hashValue="bSjLZKwDAfzY7nF8Gd72xfYKvuspMou6V9vOQxzAuHPO58hzVPdXEmolS6P30pwdnmuabkPMjag9SYx/aZVZxA==" saltValue="V3SFDyGnhPk2cINpPhKAUA==" spinCount="100000" sheet="1" objects="1" scenarios="1" selectLockedCells="1" selectUnlockedCells="1"/>
  <customSheetViews>
    <customSheetView guid="{00F48A35-8F4A-4216-A854-0423B9F96E75}">
      <pageMargins left="0.7" right="0.7" top="0.75" bottom="0.75" header="0.3" footer="0.3"/>
    </customSheetView>
  </customSheetViews>
  <mergeCells count="1">
    <mergeCell ref="A1:E1"/>
  </mergeCells>
  <pageMargins left="0.7" right="0.7" top="0.75" bottom="0.75" header="0.3" footer="0.3"/>
  <pageSetup scale="65" fitToHeight="10" orientation="portrait" verticalDpi="0" r:id="rId1"/>
  <rowBreaks count="1" manualBreakCount="1">
    <brk id="1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16CFC-9151-424E-8692-CC061820D9B4}">
  <sheetPr codeName="Sheet3"/>
  <dimension ref="A1:E299"/>
  <sheetViews>
    <sheetView workbookViewId="0">
      <selection activeCell="B17" sqref="B17"/>
    </sheetView>
  </sheetViews>
  <sheetFormatPr defaultRowHeight="13.5" x14ac:dyDescent="0.25"/>
  <cols>
    <col min="1" max="1" width="41.5703125" style="30" customWidth="1"/>
    <col min="2" max="2" width="76.7109375" style="30" customWidth="1"/>
    <col min="3" max="3" width="26.5703125" style="66" customWidth="1"/>
    <col min="4" max="4" width="35" style="30" customWidth="1"/>
    <col min="5" max="5" width="29.28515625" style="30" hidden="1" customWidth="1"/>
    <col min="6" max="16384" width="9.140625" style="30"/>
  </cols>
  <sheetData>
    <row r="1" spans="1:5" ht="30.75" customHeight="1" x14ac:dyDescent="0.25">
      <c r="A1" s="65" t="s">
        <v>66</v>
      </c>
      <c r="B1" s="65" t="s">
        <v>67</v>
      </c>
      <c r="C1" s="65" t="s">
        <v>68</v>
      </c>
      <c r="D1" s="65" t="s">
        <v>101</v>
      </c>
      <c r="E1" s="65" t="s">
        <v>427</v>
      </c>
    </row>
    <row r="2" spans="1:5" x14ac:dyDescent="0.25">
      <c r="A2" s="30" t="s">
        <v>65</v>
      </c>
      <c r="B2" s="30" t="s">
        <v>429</v>
      </c>
      <c r="C2" s="66" t="s">
        <v>69</v>
      </c>
      <c r="D2" s="30" t="s">
        <v>376</v>
      </c>
    </row>
    <row r="3" spans="1:5" x14ac:dyDescent="0.25">
      <c r="A3" s="30" t="s">
        <v>70</v>
      </c>
      <c r="B3" s="30" t="s">
        <v>103</v>
      </c>
      <c r="C3" s="66" t="s">
        <v>71</v>
      </c>
      <c r="D3" s="30" t="s">
        <v>377</v>
      </c>
    </row>
    <row r="4" spans="1:5" x14ac:dyDescent="0.25">
      <c r="B4" s="30" t="s">
        <v>104</v>
      </c>
      <c r="C4" s="66" t="s">
        <v>72</v>
      </c>
      <c r="D4" s="30" t="s">
        <v>378</v>
      </c>
    </row>
    <row r="5" spans="1:5" x14ac:dyDescent="0.25">
      <c r="B5" s="30" t="s">
        <v>105</v>
      </c>
      <c r="C5" s="66" t="s">
        <v>73</v>
      </c>
      <c r="D5" s="30" t="s">
        <v>379</v>
      </c>
    </row>
    <row r="6" spans="1:5" x14ac:dyDescent="0.25">
      <c r="B6" s="30" t="s">
        <v>106</v>
      </c>
      <c r="C6" s="66" t="s">
        <v>74</v>
      </c>
      <c r="D6" s="30" t="s">
        <v>380</v>
      </c>
    </row>
    <row r="7" spans="1:5" x14ac:dyDescent="0.25">
      <c r="B7" s="30" t="s">
        <v>107</v>
      </c>
      <c r="C7" s="66" t="s">
        <v>75</v>
      </c>
      <c r="D7" s="30" t="s">
        <v>381</v>
      </c>
    </row>
    <row r="8" spans="1:5" x14ac:dyDescent="0.25">
      <c r="B8" s="30" t="s">
        <v>108</v>
      </c>
      <c r="C8" s="66" t="s">
        <v>102</v>
      </c>
      <c r="D8" s="30" t="s">
        <v>382</v>
      </c>
    </row>
    <row r="9" spans="1:5" x14ac:dyDescent="0.25">
      <c r="B9" s="30" t="s">
        <v>109</v>
      </c>
      <c r="C9" s="66" t="s">
        <v>76</v>
      </c>
      <c r="D9" s="30" t="s">
        <v>383</v>
      </c>
    </row>
    <row r="10" spans="1:5" x14ac:dyDescent="0.25">
      <c r="B10" s="30" t="s">
        <v>110</v>
      </c>
      <c r="D10" s="30" t="s">
        <v>384</v>
      </c>
    </row>
    <row r="11" spans="1:5" x14ac:dyDescent="0.25">
      <c r="B11" s="30" t="s">
        <v>111</v>
      </c>
      <c r="D11" s="30" t="s">
        <v>385</v>
      </c>
    </row>
    <row r="12" spans="1:5" x14ac:dyDescent="0.25">
      <c r="B12" s="30" t="s">
        <v>112</v>
      </c>
      <c r="D12" s="30" t="s">
        <v>386</v>
      </c>
    </row>
    <row r="13" spans="1:5" x14ac:dyDescent="0.25">
      <c r="B13" s="30" t="s">
        <v>113</v>
      </c>
      <c r="D13" s="30" t="s">
        <v>387</v>
      </c>
    </row>
    <row r="14" spans="1:5" x14ac:dyDescent="0.25">
      <c r="B14" s="30" t="s">
        <v>114</v>
      </c>
      <c r="D14" s="30" t="s">
        <v>388</v>
      </c>
    </row>
    <row r="15" spans="1:5" x14ac:dyDescent="0.25">
      <c r="B15" s="30" t="s">
        <v>115</v>
      </c>
      <c r="D15" s="30" t="s">
        <v>389</v>
      </c>
    </row>
    <row r="16" spans="1:5" x14ac:dyDescent="0.25">
      <c r="B16" s="30" t="s">
        <v>116</v>
      </c>
      <c r="D16" s="30" t="s">
        <v>390</v>
      </c>
    </row>
    <row r="17" spans="2:4" x14ac:dyDescent="0.25">
      <c r="B17" s="30" t="s">
        <v>117</v>
      </c>
      <c r="D17" s="30" t="s">
        <v>391</v>
      </c>
    </row>
    <row r="18" spans="2:4" x14ac:dyDescent="0.25">
      <c r="B18" s="30" t="s">
        <v>118</v>
      </c>
      <c r="D18" s="30" t="s">
        <v>392</v>
      </c>
    </row>
    <row r="19" spans="2:4" x14ac:dyDescent="0.25">
      <c r="B19" s="30" t="s">
        <v>119</v>
      </c>
      <c r="D19" s="30" t="s">
        <v>393</v>
      </c>
    </row>
    <row r="20" spans="2:4" x14ac:dyDescent="0.25">
      <c r="B20" s="30" t="s">
        <v>120</v>
      </c>
      <c r="D20" s="30" t="s">
        <v>394</v>
      </c>
    </row>
    <row r="21" spans="2:4" x14ac:dyDescent="0.25">
      <c r="B21" s="30" t="s">
        <v>121</v>
      </c>
      <c r="D21" s="30" t="s">
        <v>395</v>
      </c>
    </row>
    <row r="22" spans="2:4" x14ac:dyDescent="0.25">
      <c r="B22" s="30" t="s">
        <v>122</v>
      </c>
      <c r="D22" s="30" t="s">
        <v>396</v>
      </c>
    </row>
    <row r="23" spans="2:4" x14ac:dyDescent="0.25">
      <c r="B23" s="30" t="s">
        <v>123</v>
      </c>
      <c r="D23" s="30" t="s">
        <v>397</v>
      </c>
    </row>
    <row r="24" spans="2:4" x14ac:dyDescent="0.25">
      <c r="B24" s="30" t="s">
        <v>124</v>
      </c>
      <c r="D24" s="30" t="s">
        <v>398</v>
      </c>
    </row>
    <row r="25" spans="2:4" x14ac:dyDescent="0.25">
      <c r="B25" s="30" t="s">
        <v>125</v>
      </c>
      <c r="D25" s="30" t="s">
        <v>399</v>
      </c>
    </row>
    <row r="26" spans="2:4" x14ac:dyDescent="0.25">
      <c r="B26" s="30" t="s">
        <v>126</v>
      </c>
      <c r="D26" s="30" t="s">
        <v>400</v>
      </c>
    </row>
    <row r="27" spans="2:4" x14ac:dyDescent="0.25">
      <c r="B27" s="30" t="s">
        <v>127</v>
      </c>
      <c r="D27" s="30" t="s">
        <v>401</v>
      </c>
    </row>
    <row r="28" spans="2:4" x14ac:dyDescent="0.25">
      <c r="B28" s="30" t="s">
        <v>128</v>
      </c>
      <c r="D28" s="30" t="s">
        <v>402</v>
      </c>
    </row>
    <row r="29" spans="2:4" x14ac:dyDescent="0.25">
      <c r="B29" s="30" t="s">
        <v>129</v>
      </c>
      <c r="D29" s="30" t="s">
        <v>403</v>
      </c>
    </row>
    <row r="30" spans="2:4" x14ac:dyDescent="0.25">
      <c r="B30" s="30" t="s">
        <v>130</v>
      </c>
      <c r="D30" s="30" t="s">
        <v>404</v>
      </c>
    </row>
    <row r="31" spans="2:4" x14ac:dyDescent="0.25">
      <c r="B31" s="30" t="s">
        <v>131</v>
      </c>
      <c r="D31" s="30" t="s">
        <v>405</v>
      </c>
    </row>
    <row r="32" spans="2:4" x14ac:dyDescent="0.25">
      <c r="B32" s="30" t="s">
        <v>132</v>
      </c>
      <c r="D32" s="30" t="s">
        <v>406</v>
      </c>
    </row>
    <row r="33" spans="2:4" x14ac:dyDescent="0.25">
      <c r="B33" s="30" t="s">
        <v>77</v>
      </c>
      <c r="D33" s="30" t="s">
        <v>407</v>
      </c>
    </row>
    <row r="34" spans="2:4" x14ac:dyDescent="0.25">
      <c r="B34" s="30" t="s">
        <v>133</v>
      </c>
      <c r="D34" s="30" t="s">
        <v>408</v>
      </c>
    </row>
    <row r="35" spans="2:4" x14ac:dyDescent="0.25">
      <c r="B35" s="30" t="s">
        <v>134</v>
      </c>
      <c r="D35" s="30" t="s">
        <v>409</v>
      </c>
    </row>
    <row r="36" spans="2:4" x14ac:dyDescent="0.25">
      <c r="B36" s="30" t="s">
        <v>135</v>
      </c>
      <c r="D36" s="30" t="s">
        <v>410</v>
      </c>
    </row>
    <row r="37" spans="2:4" x14ac:dyDescent="0.25">
      <c r="B37" s="30" t="s">
        <v>136</v>
      </c>
      <c r="D37" s="30" t="s">
        <v>411</v>
      </c>
    </row>
    <row r="38" spans="2:4" x14ac:dyDescent="0.25">
      <c r="B38" s="30" t="s">
        <v>137</v>
      </c>
      <c r="D38" s="30" t="s">
        <v>412</v>
      </c>
    </row>
    <row r="39" spans="2:4" x14ac:dyDescent="0.25">
      <c r="B39" s="30" t="s">
        <v>138</v>
      </c>
      <c r="D39" s="30" t="s">
        <v>413</v>
      </c>
    </row>
    <row r="40" spans="2:4" x14ac:dyDescent="0.25">
      <c r="B40" s="30" t="s">
        <v>139</v>
      </c>
      <c r="D40" s="30" t="s">
        <v>414</v>
      </c>
    </row>
    <row r="41" spans="2:4" x14ac:dyDescent="0.25">
      <c r="B41" s="30" t="s">
        <v>140</v>
      </c>
      <c r="D41" s="30" t="s">
        <v>415</v>
      </c>
    </row>
    <row r="42" spans="2:4" x14ac:dyDescent="0.25">
      <c r="B42" s="30" t="s">
        <v>141</v>
      </c>
      <c r="D42" s="30" t="s">
        <v>416</v>
      </c>
    </row>
    <row r="43" spans="2:4" x14ac:dyDescent="0.25">
      <c r="B43" s="30" t="s">
        <v>142</v>
      </c>
      <c r="D43" s="30" t="s">
        <v>417</v>
      </c>
    </row>
    <row r="44" spans="2:4" x14ac:dyDescent="0.25">
      <c r="B44" s="30" t="s">
        <v>78</v>
      </c>
      <c r="D44" s="30" t="s">
        <v>418</v>
      </c>
    </row>
    <row r="45" spans="2:4" x14ac:dyDescent="0.25">
      <c r="B45" s="30" t="s">
        <v>143</v>
      </c>
    </row>
    <row r="46" spans="2:4" x14ac:dyDescent="0.25">
      <c r="B46" s="30" t="s">
        <v>144</v>
      </c>
    </row>
    <row r="47" spans="2:4" x14ac:dyDescent="0.25">
      <c r="B47" s="30" t="s">
        <v>145</v>
      </c>
    </row>
    <row r="48" spans="2:4" x14ac:dyDescent="0.25">
      <c r="B48" s="30" t="s">
        <v>146</v>
      </c>
    </row>
    <row r="49" spans="2:2" x14ac:dyDescent="0.25">
      <c r="B49" s="30" t="s">
        <v>430</v>
      </c>
    </row>
    <row r="50" spans="2:2" x14ac:dyDescent="0.25">
      <c r="B50" s="30" t="s">
        <v>147</v>
      </c>
    </row>
    <row r="51" spans="2:2" x14ac:dyDescent="0.25">
      <c r="B51" s="30" t="s">
        <v>148</v>
      </c>
    </row>
    <row r="52" spans="2:2" x14ac:dyDescent="0.25">
      <c r="B52" s="30" t="s">
        <v>149</v>
      </c>
    </row>
    <row r="53" spans="2:2" x14ac:dyDescent="0.25">
      <c r="B53" s="30" t="s">
        <v>150</v>
      </c>
    </row>
    <row r="54" spans="2:2" x14ac:dyDescent="0.25">
      <c r="B54" s="30" t="s">
        <v>151</v>
      </c>
    </row>
    <row r="55" spans="2:2" x14ac:dyDescent="0.25">
      <c r="B55" s="30" t="s">
        <v>152</v>
      </c>
    </row>
    <row r="56" spans="2:2" x14ac:dyDescent="0.25">
      <c r="B56" s="30" t="s">
        <v>153</v>
      </c>
    </row>
    <row r="57" spans="2:2" x14ac:dyDescent="0.25">
      <c r="B57" s="30" t="s">
        <v>154</v>
      </c>
    </row>
    <row r="58" spans="2:2" x14ac:dyDescent="0.25">
      <c r="B58" s="30" t="s">
        <v>155</v>
      </c>
    </row>
    <row r="59" spans="2:2" x14ac:dyDescent="0.25">
      <c r="B59" s="30" t="s">
        <v>79</v>
      </c>
    </row>
    <row r="60" spans="2:2" x14ac:dyDescent="0.25">
      <c r="B60" s="30" t="s">
        <v>156</v>
      </c>
    </row>
    <row r="61" spans="2:2" x14ac:dyDescent="0.25">
      <c r="B61" s="30" t="s">
        <v>157</v>
      </c>
    </row>
    <row r="62" spans="2:2" x14ac:dyDescent="0.25">
      <c r="B62" s="30" t="s">
        <v>158</v>
      </c>
    </row>
    <row r="63" spans="2:2" x14ac:dyDescent="0.25">
      <c r="B63" s="30" t="s">
        <v>159</v>
      </c>
    </row>
    <row r="64" spans="2:2" x14ac:dyDescent="0.25">
      <c r="B64" s="30" t="s">
        <v>160</v>
      </c>
    </row>
    <row r="65" spans="2:2" x14ac:dyDescent="0.25">
      <c r="B65" s="30" t="s">
        <v>161</v>
      </c>
    </row>
    <row r="66" spans="2:2" x14ac:dyDescent="0.25">
      <c r="B66" s="30" t="s">
        <v>162</v>
      </c>
    </row>
    <row r="67" spans="2:2" x14ac:dyDescent="0.25">
      <c r="B67" s="30" t="s">
        <v>163</v>
      </c>
    </row>
    <row r="68" spans="2:2" x14ac:dyDescent="0.25">
      <c r="B68" s="30" t="s">
        <v>164</v>
      </c>
    </row>
    <row r="69" spans="2:2" x14ac:dyDescent="0.25">
      <c r="B69" s="30" t="s">
        <v>165</v>
      </c>
    </row>
    <row r="70" spans="2:2" x14ac:dyDescent="0.25">
      <c r="B70" s="30" t="s">
        <v>166</v>
      </c>
    </row>
    <row r="71" spans="2:2" x14ac:dyDescent="0.25">
      <c r="B71" s="30" t="s">
        <v>167</v>
      </c>
    </row>
    <row r="72" spans="2:2" x14ac:dyDescent="0.25">
      <c r="B72" s="30" t="s">
        <v>168</v>
      </c>
    </row>
    <row r="73" spans="2:2" x14ac:dyDescent="0.25">
      <c r="B73" s="30" t="s">
        <v>169</v>
      </c>
    </row>
    <row r="74" spans="2:2" x14ac:dyDescent="0.25">
      <c r="B74" s="30" t="s">
        <v>170</v>
      </c>
    </row>
    <row r="75" spans="2:2" x14ac:dyDescent="0.25">
      <c r="B75" s="30" t="s">
        <v>171</v>
      </c>
    </row>
    <row r="76" spans="2:2" x14ac:dyDescent="0.25">
      <c r="B76" s="30" t="s">
        <v>172</v>
      </c>
    </row>
    <row r="77" spans="2:2" x14ac:dyDescent="0.25">
      <c r="B77" s="30" t="s">
        <v>173</v>
      </c>
    </row>
    <row r="78" spans="2:2" x14ac:dyDescent="0.25">
      <c r="B78" s="30" t="s">
        <v>174</v>
      </c>
    </row>
    <row r="79" spans="2:2" x14ac:dyDescent="0.25">
      <c r="B79" s="30" t="s">
        <v>175</v>
      </c>
    </row>
    <row r="80" spans="2:2" x14ac:dyDescent="0.25">
      <c r="B80" s="30" t="s">
        <v>176</v>
      </c>
    </row>
    <row r="81" spans="2:2" x14ac:dyDescent="0.25">
      <c r="B81" s="30" t="s">
        <v>177</v>
      </c>
    </row>
    <row r="82" spans="2:2" x14ac:dyDescent="0.25">
      <c r="B82" s="30" t="s">
        <v>178</v>
      </c>
    </row>
    <row r="83" spans="2:2" x14ac:dyDescent="0.25">
      <c r="B83" s="30" t="s">
        <v>179</v>
      </c>
    </row>
    <row r="84" spans="2:2" x14ac:dyDescent="0.25">
      <c r="B84" s="30" t="s">
        <v>180</v>
      </c>
    </row>
    <row r="85" spans="2:2" x14ac:dyDescent="0.25">
      <c r="B85" s="30" t="s">
        <v>181</v>
      </c>
    </row>
    <row r="86" spans="2:2" x14ac:dyDescent="0.25">
      <c r="B86" s="30" t="s">
        <v>182</v>
      </c>
    </row>
    <row r="87" spans="2:2" x14ac:dyDescent="0.25">
      <c r="B87" s="30" t="s">
        <v>183</v>
      </c>
    </row>
    <row r="88" spans="2:2" x14ac:dyDescent="0.25">
      <c r="B88" s="30" t="s">
        <v>184</v>
      </c>
    </row>
    <row r="89" spans="2:2" x14ac:dyDescent="0.25">
      <c r="B89" s="30" t="s">
        <v>185</v>
      </c>
    </row>
    <row r="90" spans="2:2" x14ac:dyDescent="0.25">
      <c r="B90" s="30" t="s">
        <v>186</v>
      </c>
    </row>
    <row r="91" spans="2:2" x14ac:dyDescent="0.25">
      <c r="B91" s="30" t="s">
        <v>187</v>
      </c>
    </row>
    <row r="92" spans="2:2" x14ac:dyDescent="0.25">
      <c r="B92" s="30" t="s">
        <v>188</v>
      </c>
    </row>
    <row r="93" spans="2:2" x14ac:dyDescent="0.25">
      <c r="B93" s="30" t="s">
        <v>189</v>
      </c>
    </row>
    <row r="94" spans="2:2" x14ac:dyDescent="0.25">
      <c r="B94" s="30" t="s">
        <v>190</v>
      </c>
    </row>
    <row r="95" spans="2:2" x14ac:dyDescent="0.25">
      <c r="B95" s="30" t="s">
        <v>191</v>
      </c>
    </row>
    <row r="96" spans="2:2" x14ac:dyDescent="0.25">
      <c r="B96" s="30" t="s">
        <v>192</v>
      </c>
    </row>
    <row r="97" spans="2:2" x14ac:dyDescent="0.25">
      <c r="B97" s="30" t="s">
        <v>193</v>
      </c>
    </row>
    <row r="98" spans="2:2" x14ac:dyDescent="0.25">
      <c r="B98" s="30" t="s">
        <v>194</v>
      </c>
    </row>
    <row r="99" spans="2:2" x14ac:dyDescent="0.25">
      <c r="B99" s="30" t="s">
        <v>80</v>
      </c>
    </row>
    <row r="100" spans="2:2" x14ac:dyDescent="0.25">
      <c r="B100" s="30" t="s">
        <v>195</v>
      </c>
    </row>
    <row r="101" spans="2:2" x14ac:dyDescent="0.25">
      <c r="B101" s="30" t="s">
        <v>196</v>
      </c>
    </row>
    <row r="102" spans="2:2" x14ac:dyDescent="0.25">
      <c r="B102" s="30" t="s">
        <v>197</v>
      </c>
    </row>
    <row r="103" spans="2:2" x14ac:dyDescent="0.25">
      <c r="B103" s="30" t="s">
        <v>198</v>
      </c>
    </row>
    <row r="104" spans="2:2" x14ac:dyDescent="0.25">
      <c r="B104" s="30" t="s">
        <v>199</v>
      </c>
    </row>
    <row r="105" spans="2:2" x14ac:dyDescent="0.25">
      <c r="B105" s="30" t="s">
        <v>200</v>
      </c>
    </row>
    <row r="106" spans="2:2" x14ac:dyDescent="0.25">
      <c r="B106" s="30" t="s">
        <v>201</v>
      </c>
    </row>
    <row r="107" spans="2:2" x14ac:dyDescent="0.25">
      <c r="B107" s="30" t="s">
        <v>202</v>
      </c>
    </row>
    <row r="108" spans="2:2" x14ac:dyDescent="0.25">
      <c r="B108" s="30" t="s">
        <v>203</v>
      </c>
    </row>
    <row r="109" spans="2:2" x14ac:dyDescent="0.25">
      <c r="B109" s="30" t="s">
        <v>204</v>
      </c>
    </row>
    <row r="110" spans="2:2" x14ac:dyDescent="0.25">
      <c r="B110" s="30" t="s">
        <v>205</v>
      </c>
    </row>
    <row r="111" spans="2:2" x14ac:dyDescent="0.25">
      <c r="B111" s="30" t="s">
        <v>206</v>
      </c>
    </row>
    <row r="112" spans="2:2" x14ac:dyDescent="0.25">
      <c r="B112" s="30" t="s">
        <v>81</v>
      </c>
    </row>
    <row r="113" spans="2:2" x14ac:dyDescent="0.25">
      <c r="B113" s="30" t="s">
        <v>82</v>
      </c>
    </row>
    <row r="114" spans="2:2" x14ac:dyDescent="0.25">
      <c r="B114" s="30" t="s">
        <v>207</v>
      </c>
    </row>
    <row r="115" spans="2:2" x14ac:dyDescent="0.25">
      <c r="B115" s="30" t="s">
        <v>208</v>
      </c>
    </row>
    <row r="116" spans="2:2" x14ac:dyDescent="0.25">
      <c r="B116" s="30" t="s">
        <v>209</v>
      </c>
    </row>
    <row r="117" spans="2:2" x14ac:dyDescent="0.25">
      <c r="B117" s="30" t="s">
        <v>210</v>
      </c>
    </row>
    <row r="118" spans="2:2" x14ac:dyDescent="0.25">
      <c r="B118" s="30" t="s">
        <v>211</v>
      </c>
    </row>
    <row r="119" spans="2:2" x14ac:dyDescent="0.25">
      <c r="B119" s="30" t="s">
        <v>212</v>
      </c>
    </row>
    <row r="120" spans="2:2" x14ac:dyDescent="0.25">
      <c r="B120" s="30" t="s">
        <v>213</v>
      </c>
    </row>
    <row r="121" spans="2:2" x14ac:dyDescent="0.25">
      <c r="B121" s="30" t="s">
        <v>214</v>
      </c>
    </row>
    <row r="122" spans="2:2" x14ac:dyDescent="0.25">
      <c r="B122" s="30" t="s">
        <v>215</v>
      </c>
    </row>
    <row r="123" spans="2:2" x14ac:dyDescent="0.25">
      <c r="B123" s="30" t="s">
        <v>216</v>
      </c>
    </row>
    <row r="124" spans="2:2" x14ac:dyDescent="0.25">
      <c r="B124" s="30" t="s">
        <v>217</v>
      </c>
    </row>
    <row r="125" spans="2:2" x14ac:dyDescent="0.25">
      <c r="B125" s="30" t="s">
        <v>218</v>
      </c>
    </row>
    <row r="126" spans="2:2" x14ac:dyDescent="0.25">
      <c r="B126" s="30" t="s">
        <v>219</v>
      </c>
    </row>
    <row r="127" spans="2:2" x14ac:dyDescent="0.25">
      <c r="B127" s="30" t="s">
        <v>220</v>
      </c>
    </row>
    <row r="128" spans="2:2" x14ac:dyDescent="0.25">
      <c r="B128" s="30" t="s">
        <v>221</v>
      </c>
    </row>
    <row r="129" spans="2:2" x14ac:dyDescent="0.25">
      <c r="B129" s="30" t="s">
        <v>222</v>
      </c>
    </row>
    <row r="130" spans="2:2" x14ac:dyDescent="0.25">
      <c r="B130" s="30" t="s">
        <v>223</v>
      </c>
    </row>
    <row r="131" spans="2:2" x14ac:dyDescent="0.25">
      <c r="B131" s="30" t="s">
        <v>224</v>
      </c>
    </row>
    <row r="132" spans="2:2" x14ac:dyDescent="0.25">
      <c r="B132" s="30" t="s">
        <v>225</v>
      </c>
    </row>
    <row r="133" spans="2:2" x14ac:dyDescent="0.25">
      <c r="B133" s="30" t="s">
        <v>226</v>
      </c>
    </row>
    <row r="134" spans="2:2" x14ac:dyDescent="0.25">
      <c r="B134" s="30" t="s">
        <v>83</v>
      </c>
    </row>
    <row r="135" spans="2:2" x14ac:dyDescent="0.25">
      <c r="B135" s="30" t="s">
        <v>227</v>
      </c>
    </row>
    <row r="136" spans="2:2" x14ac:dyDescent="0.25">
      <c r="B136" s="30" t="s">
        <v>228</v>
      </c>
    </row>
    <row r="137" spans="2:2" x14ac:dyDescent="0.25">
      <c r="B137" s="30" t="s">
        <v>229</v>
      </c>
    </row>
    <row r="138" spans="2:2" x14ac:dyDescent="0.25">
      <c r="B138" s="30" t="s">
        <v>230</v>
      </c>
    </row>
    <row r="139" spans="2:2" x14ac:dyDescent="0.25">
      <c r="B139" s="30" t="s">
        <v>231</v>
      </c>
    </row>
    <row r="140" spans="2:2" x14ac:dyDescent="0.25">
      <c r="B140" s="30" t="s">
        <v>232</v>
      </c>
    </row>
    <row r="141" spans="2:2" x14ac:dyDescent="0.25">
      <c r="B141" s="30" t="s">
        <v>233</v>
      </c>
    </row>
    <row r="142" spans="2:2" x14ac:dyDescent="0.25">
      <c r="B142" s="30" t="s">
        <v>234</v>
      </c>
    </row>
    <row r="143" spans="2:2" x14ac:dyDescent="0.25">
      <c r="B143" s="30" t="s">
        <v>235</v>
      </c>
    </row>
    <row r="144" spans="2:2" x14ac:dyDescent="0.25">
      <c r="B144" s="30" t="s">
        <v>236</v>
      </c>
    </row>
    <row r="145" spans="2:2" x14ac:dyDescent="0.25">
      <c r="B145" s="30" t="s">
        <v>237</v>
      </c>
    </row>
    <row r="146" spans="2:2" x14ac:dyDescent="0.25">
      <c r="B146" s="30" t="s">
        <v>238</v>
      </c>
    </row>
    <row r="147" spans="2:2" x14ac:dyDescent="0.25">
      <c r="B147" s="30" t="s">
        <v>239</v>
      </c>
    </row>
    <row r="148" spans="2:2" x14ac:dyDescent="0.25">
      <c r="B148" s="30" t="s">
        <v>240</v>
      </c>
    </row>
    <row r="149" spans="2:2" x14ac:dyDescent="0.25">
      <c r="B149" s="30" t="s">
        <v>241</v>
      </c>
    </row>
    <row r="150" spans="2:2" x14ac:dyDescent="0.25">
      <c r="B150" s="30" t="s">
        <v>242</v>
      </c>
    </row>
    <row r="151" spans="2:2" x14ac:dyDescent="0.25">
      <c r="B151" s="30" t="s">
        <v>243</v>
      </c>
    </row>
    <row r="152" spans="2:2" x14ac:dyDescent="0.25">
      <c r="B152" s="30" t="s">
        <v>244</v>
      </c>
    </row>
    <row r="153" spans="2:2" x14ac:dyDescent="0.25">
      <c r="B153" s="30" t="s">
        <v>245</v>
      </c>
    </row>
    <row r="154" spans="2:2" x14ac:dyDescent="0.25">
      <c r="B154" s="30" t="s">
        <v>246</v>
      </c>
    </row>
    <row r="155" spans="2:2" x14ac:dyDescent="0.25">
      <c r="B155" s="30" t="s">
        <v>247</v>
      </c>
    </row>
    <row r="156" spans="2:2" x14ac:dyDescent="0.25">
      <c r="B156" s="30" t="s">
        <v>248</v>
      </c>
    </row>
    <row r="157" spans="2:2" x14ac:dyDescent="0.25">
      <c r="B157" s="30" t="s">
        <v>249</v>
      </c>
    </row>
    <row r="158" spans="2:2" x14ac:dyDescent="0.25">
      <c r="B158" s="30" t="s">
        <v>250</v>
      </c>
    </row>
    <row r="159" spans="2:2" x14ac:dyDescent="0.25">
      <c r="B159" s="30" t="s">
        <v>251</v>
      </c>
    </row>
    <row r="160" spans="2:2" x14ac:dyDescent="0.25">
      <c r="B160" s="30" t="s">
        <v>252</v>
      </c>
    </row>
    <row r="161" spans="2:2" x14ac:dyDescent="0.25">
      <c r="B161" s="30" t="s">
        <v>253</v>
      </c>
    </row>
    <row r="162" spans="2:2" x14ac:dyDescent="0.25">
      <c r="B162" s="30" t="s">
        <v>254</v>
      </c>
    </row>
    <row r="163" spans="2:2" x14ac:dyDescent="0.25">
      <c r="B163" s="30" t="s">
        <v>255</v>
      </c>
    </row>
    <row r="164" spans="2:2" x14ac:dyDescent="0.25">
      <c r="B164" s="30" t="s">
        <v>256</v>
      </c>
    </row>
    <row r="165" spans="2:2" x14ac:dyDescent="0.25">
      <c r="B165" s="30" t="s">
        <v>84</v>
      </c>
    </row>
    <row r="166" spans="2:2" x14ac:dyDescent="0.25">
      <c r="B166" s="30" t="s">
        <v>85</v>
      </c>
    </row>
    <row r="167" spans="2:2" x14ac:dyDescent="0.25">
      <c r="B167" s="30" t="s">
        <v>86</v>
      </c>
    </row>
    <row r="168" spans="2:2" x14ac:dyDescent="0.25">
      <c r="B168" s="30" t="s">
        <v>257</v>
      </c>
    </row>
    <row r="169" spans="2:2" x14ac:dyDescent="0.25">
      <c r="B169" s="30" t="s">
        <v>258</v>
      </c>
    </row>
    <row r="170" spans="2:2" x14ac:dyDescent="0.25">
      <c r="B170" s="30" t="s">
        <v>259</v>
      </c>
    </row>
    <row r="171" spans="2:2" x14ac:dyDescent="0.25">
      <c r="B171" s="30" t="s">
        <v>260</v>
      </c>
    </row>
    <row r="172" spans="2:2" x14ac:dyDescent="0.25">
      <c r="B172" s="30" t="s">
        <v>261</v>
      </c>
    </row>
    <row r="173" spans="2:2" x14ac:dyDescent="0.25">
      <c r="B173" s="30" t="s">
        <v>262</v>
      </c>
    </row>
    <row r="174" spans="2:2" x14ac:dyDescent="0.25">
      <c r="B174" s="30" t="s">
        <v>263</v>
      </c>
    </row>
    <row r="175" spans="2:2" x14ac:dyDescent="0.25">
      <c r="B175" s="30" t="s">
        <v>87</v>
      </c>
    </row>
    <row r="176" spans="2:2" x14ac:dyDescent="0.25">
      <c r="B176" s="30" t="s">
        <v>264</v>
      </c>
    </row>
    <row r="177" spans="2:2" x14ac:dyDescent="0.25">
      <c r="B177" s="30" t="s">
        <v>265</v>
      </c>
    </row>
    <row r="178" spans="2:2" x14ac:dyDescent="0.25">
      <c r="B178" s="30" t="s">
        <v>266</v>
      </c>
    </row>
    <row r="179" spans="2:2" x14ac:dyDescent="0.25">
      <c r="B179" s="30" t="s">
        <v>88</v>
      </c>
    </row>
    <row r="180" spans="2:2" x14ac:dyDescent="0.25">
      <c r="B180" s="30" t="s">
        <v>267</v>
      </c>
    </row>
    <row r="181" spans="2:2" x14ac:dyDescent="0.25">
      <c r="B181" s="30" t="s">
        <v>268</v>
      </c>
    </row>
    <row r="182" spans="2:2" x14ac:dyDescent="0.25">
      <c r="B182" s="30" t="s">
        <v>269</v>
      </c>
    </row>
    <row r="183" spans="2:2" x14ac:dyDescent="0.25">
      <c r="B183" s="30" t="s">
        <v>270</v>
      </c>
    </row>
    <row r="184" spans="2:2" x14ac:dyDescent="0.25">
      <c r="B184" s="30" t="s">
        <v>271</v>
      </c>
    </row>
    <row r="185" spans="2:2" x14ac:dyDescent="0.25">
      <c r="B185" s="30" t="s">
        <v>272</v>
      </c>
    </row>
    <row r="186" spans="2:2" x14ac:dyDescent="0.25">
      <c r="B186" s="30" t="s">
        <v>273</v>
      </c>
    </row>
    <row r="187" spans="2:2" x14ac:dyDescent="0.25">
      <c r="B187" s="30" t="s">
        <v>274</v>
      </c>
    </row>
    <row r="188" spans="2:2" x14ac:dyDescent="0.25">
      <c r="B188" s="30" t="s">
        <v>275</v>
      </c>
    </row>
    <row r="189" spans="2:2" x14ac:dyDescent="0.25">
      <c r="B189" s="30" t="s">
        <v>276</v>
      </c>
    </row>
    <row r="190" spans="2:2" x14ac:dyDescent="0.25">
      <c r="B190" s="30" t="s">
        <v>89</v>
      </c>
    </row>
    <row r="191" spans="2:2" x14ac:dyDescent="0.25">
      <c r="B191" s="30" t="s">
        <v>277</v>
      </c>
    </row>
    <row r="192" spans="2:2" x14ac:dyDescent="0.25">
      <c r="B192" s="30" t="s">
        <v>278</v>
      </c>
    </row>
    <row r="193" spans="2:2" x14ac:dyDescent="0.25">
      <c r="B193" s="30" t="s">
        <v>279</v>
      </c>
    </row>
    <row r="194" spans="2:2" x14ac:dyDescent="0.25">
      <c r="B194" s="30" t="s">
        <v>90</v>
      </c>
    </row>
    <row r="195" spans="2:2" x14ac:dyDescent="0.25">
      <c r="B195" s="30" t="s">
        <v>280</v>
      </c>
    </row>
    <row r="196" spans="2:2" x14ac:dyDescent="0.25">
      <c r="B196" s="30" t="s">
        <v>281</v>
      </c>
    </row>
    <row r="197" spans="2:2" x14ac:dyDescent="0.25">
      <c r="B197" s="30" t="s">
        <v>282</v>
      </c>
    </row>
    <row r="198" spans="2:2" x14ac:dyDescent="0.25">
      <c r="B198" s="30" t="s">
        <v>283</v>
      </c>
    </row>
    <row r="199" spans="2:2" x14ac:dyDescent="0.25">
      <c r="B199" s="30" t="s">
        <v>284</v>
      </c>
    </row>
    <row r="200" spans="2:2" x14ac:dyDescent="0.25">
      <c r="B200" s="30" t="s">
        <v>285</v>
      </c>
    </row>
    <row r="201" spans="2:2" x14ac:dyDescent="0.25">
      <c r="B201" s="30" t="s">
        <v>286</v>
      </c>
    </row>
    <row r="202" spans="2:2" x14ac:dyDescent="0.25">
      <c r="B202" s="30" t="s">
        <v>287</v>
      </c>
    </row>
    <row r="203" spans="2:2" x14ac:dyDescent="0.25">
      <c r="B203" s="30" t="s">
        <v>288</v>
      </c>
    </row>
    <row r="204" spans="2:2" x14ac:dyDescent="0.25">
      <c r="B204" s="30" t="s">
        <v>289</v>
      </c>
    </row>
    <row r="205" spans="2:2" x14ac:dyDescent="0.25">
      <c r="B205" s="30" t="s">
        <v>290</v>
      </c>
    </row>
    <row r="206" spans="2:2" x14ac:dyDescent="0.25">
      <c r="B206" s="30" t="s">
        <v>291</v>
      </c>
    </row>
    <row r="207" spans="2:2" x14ac:dyDescent="0.25">
      <c r="B207" s="30" t="s">
        <v>292</v>
      </c>
    </row>
    <row r="208" spans="2:2" x14ac:dyDescent="0.25">
      <c r="B208" s="30" t="s">
        <v>293</v>
      </c>
    </row>
    <row r="209" spans="2:2" x14ac:dyDescent="0.25">
      <c r="B209" s="30" t="s">
        <v>431</v>
      </c>
    </row>
    <row r="210" spans="2:2" x14ac:dyDescent="0.25">
      <c r="B210" s="30" t="s">
        <v>294</v>
      </c>
    </row>
    <row r="211" spans="2:2" x14ac:dyDescent="0.25">
      <c r="B211" s="30" t="s">
        <v>295</v>
      </c>
    </row>
    <row r="212" spans="2:2" x14ac:dyDescent="0.25">
      <c r="B212" s="30" t="s">
        <v>296</v>
      </c>
    </row>
    <row r="213" spans="2:2" x14ac:dyDescent="0.25">
      <c r="B213" s="30" t="s">
        <v>297</v>
      </c>
    </row>
    <row r="214" spans="2:2" x14ac:dyDescent="0.25">
      <c r="B214" s="30" t="s">
        <v>298</v>
      </c>
    </row>
    <row r="215" spans="2:2" x14ac:dyDescent="0.25">
      <c r="B215" s="30" t="s">
        <v>299</v>
      </c>
    </row>
    <row r="216" spans="2:2" x14ac:dyDescent="0.25">
      <c r="B216" s="30" t="s">
        <v>300</v>
      </c>
    </row>
    <row r="217" spans="2:2" x14ac:dyDescent="0.25">
      <c r="B217" s="30" t="s">
        <v>301</v>
      </c>
    </row>
    <row r="218" spans="2:2" x14ac:dyDescent="0.25">
      <c r="B218" s="30" t="s">
        <v>302</v>
      </c>
    </row>
    <row r="219" spans="2:2" x14ac:dyDescent="0.25">
      <c r="B219" s="30" t="s">
        <v>303</v>
      </c>
    </row>
    <row r="220" spans="2:2" x14ac:dyDescent="0.25">
      <c r="B220" s="30" t="s">
        <v>304</v>
      </c>
    </row>
    <row r="221" spans="2:2" x14ac:dyDescent="0.25">
      <c r="B221" s="30" t="s">
        <v>305</v>
      </c>
    </row>
    <row r="222" spans="2:2" x14ac:dyDescent="0.25">
      <c r="B222" s="30" t="s">
        <v>306</v>
      </c>
    </row>
    <row r="223" spans="2:2" x14ac:dyDescent="0.25">
      <c r="B223" s="30" t="s">
        <v>91</v>
      </c>
    </row>
    <row r="224" spans="2:2" x14ac:dyDescent="0.25">
      <c r="B224" s="30" t="s">
        <v>307</v>
      </c>
    </row>
    <row r="225" spans="2:2" x14ac:dyDescent="0.25">
      <c r="B225" s="30" t="s">
        <v>308</v>
      </c>
    </row>
    <row r="226" spans="2:2" x14ac:dyDescent="0.25">
      <c r="B226" s="30" t="s">
        <v>309</v>
      </c>
    </row>
    <row r="227" spans="2:2" x14ac:dyDescent="0.25">
      <c r="B227" s="30" t="s">
        <v>310</v>
      </c>
    </row>
    <row r="228" spans="2:2" x14ac:dyDescent="0.25">
      <c r="B228" s="30" t="s">
        <v>311</v>
      </c>
    </row>
    <row r="229" spans="2:2" x14ac:dyDescent="0.25">
      <c r="B229" s="30" t="s">
        <v>312</v>
      </c>
    </row>
    <row r="230" spans="2:2" x14ac:dyDescent="0.25">
      <c r="B230" s="30" t="s">
        <v>313</v>
      </c>
    </row>
    <row r="231" spans="2:2" x14ac:dyDescent="0.25">
      <c r="B231" s="30" t="s">
        <v>314</v>
      </c>
    </row>
    <row r="232" spans="2:2" x14ac:dyDescent="0.25">
      <c r="B232" s="30" t="s">
        <v>315</v>
      </c>
    </row>
    <row r="233" spans="2:2" x14ac:dyDescent="0.25">
      <c r="B233" s="30" t="s">
        <v>316</v>
      </c>
    </row>
    <row r="234" spans="2:2" x14ac:dyDescent="0.25">
      <c r="B234" s="30" t="s">
        <v>317</v>
      </c>
    </row>
    <row r="235" spans="2:2" x14ac:dyDescent="0.25">
      <c r="B235" s="30" t="s">
        <v>318</v>
      </c>
    </row>
    <row r="236" spans="2:2" x14ac:dyDescent="0.25">
      <c r="B236" s="30" t="s">
        <v>319</v>
      </c>
    </row>
    <row r="237" spans="2:2" x14ac:dyDescent="0.25">
      <c r="B237" s="30" t="s">
        <v>320</v>
      </c>
    </row>
    <row r="238" spans="2:2" x14ac:dyDescent="0.25">
      <c r="B238" s="30" t="s">
        <v>321</v>
      </c>
    </row>
    <row r="239" spans="2:2" x14ac:dyDescent="0.25">
      <c r="B239" s="30" t="s">
        <v>322</v>
      </c>
    </row>
    <row r="240" spans="2:2" x14ac:dyDescent="0.25">
      <c r="B240" s="30" t="s">
        <v>323</v>
      </c>
    </row>
    <row r="241" spans="2:2" x14ac:dyDescent="0.25">
      <c r="B241" s="30" t="s">
        <v>324</v>
      </c>
    </row>
    <row r="242" spans="2:2" x14ac:dyDescent="0.25">
      <c r="B242" s="30" t="s">
        <v>325</v>
      </c>
    </row>
    <row r="243" spans="2:2" x14ac:dyDescent="0.25">
      <c r="B243" s="30" t="s">
        <v>92</v>
      </c>
    </row>
    <row r="244" spans="2:2" x14ac:dyDescent="0.25">
      <c r="B244" s="30" t="s">
        <v>93</v>
      </c>
    </row>
    <row r="245" spans="2:2" x14ac:dyDescent="0.25">
      <c r="B245" s="30" t="s">
        <v>326</v>
      </c>
    </row>
    <row r="246" spans="2:2" x14ac:dyDescent="0.25">
      <c r="B246" s="30" t="s">
        <v>327</v>
      </c>
    </row>
    <row r="247" spans="2:2" x14ac:dyDescent="0.25">
      <c r="B247" s="30" t="s">
        <v>328</v>
      </c>
    </row>
    <row r="248" spans="2:2" x14ac:dyDescent="0.25">
      <c r="B248" s="30" t="s">
        <v>329</v>
      </c>
    </row>
    <row r="249" spans="2:2" x14ac:dyDescent="0.25">
      <c r="B249" s="30" t="s">
        <v>330</v>
      </c>
    </row>
    <row r="250" spans="2:2" x14ac:dyDescent="0.25">
      <c r="B250" s="30" t="s">
        <v>331</v>
      </c>
    </row>
    <row r="251" spans="2:2" x14ac:dyDescent="0.25">
      <c r="B251" s="30" t="s">
        <v>332</v>
      </c>
    </row>
    <row r="252" spans="2:2" x14ac:dyDescent="0.25">
      <c r="B252" s="30" t="s">
        <v>333</v>
      </c>
    </row>
    <row r="253" spans="2:2" x14ac:dyDescent="0.25">
      <c r="B253" s="30" t="s">
        <v>334</v>
      </c>
    </row>
    <row r="254" spans="2:2" x14ac:dyDescent="0.25">
      <c r="B254" s="30" t="s">
        <v>335</v>
      </c>
    </row>
    <row r="255" spans="2:2" x14ac:dyDescent="0.25">
      <c r="B255" s="30" t="s">
        <v>336</v>
      </c>
    </row>
    <row r="256" spans="2:2" x14ac:dyDescent="0.25">
      <c r="B256" s="30" t="s">
        <v>337</v>
      </c>
    </row>
    <row r="257" spans="2:2" x14ac:dyDescent="0.25">
      <c r="B257" s="30" t="s">
        <v>338</v>
      </c>
    </row>
    <row r="258" spans="2:2" x14ac:dyDescent="0.25">
      <c r="B258" s="30" t="s">
        <v>339</v>
      </c>
    </row>
    <row r="259" spans="2:2" x14ac:dyDescent="0.25">
      <c r="B259" s="30" t="s">
        <v>340</v>
      </c>
    </row>
    <row r="260" spans="2:2" x14ac:dyDescent="0.25">
      <c r="B260" s="30" t="s">
        <v>94</v>
      </c>
    </row>
    <row r="261" spans="2:2" x14ac:dyDescent="0.25">
      <c r="B261" s="30" t="s">
        <v>341</v>
      </c>
    </row>
    <row r="262" spans="2:2" x14ac:dyDescent="0.25">
      <c r="B262" s="30" t="s">
        <v>342</v>
      </c>
    </row>
    <row r="263" spans="2:2" x14ac:dyDescent="0.25">
      <c r="B263" s="30" t="s">
        <v>343</v>
      </c>
    </row>
    <row r="264" spans="2:2" x14ac:dyDescent="0.25">
      <c r="B264" s="30" t="s">
        <v>344</v>
      </c>
    </row>
    <row r="265" spans="2:2" x14ac:dyDescent="0.25">
      <c r="B265" s="30" t="s">
        <v>345</v>
      </c>
    </row>
    <row r="266" spans="2:2" x14ac:dyDescent="0.25">
      <c r="B266" s="30" t="s">
        <v>346</v>
      </c>
    </row>
    <row r="267" spans="2:2" x14ac:dyDescent="0.25">
      <c r="B267" s="30" t="s">
        <v>95</v>
      </c>
    </row>
    <row r="268" spans="2:2" x14ac:dyDescent="0.25">
      <c r="B268" s="30" t="s">
        <v>96</v>
      </c>
    </row>
    <row r="269" spans="2:2" x14ac:dyDescent="0.25">
      <c r="B269" s="30" t="s">
        <v>347</v>
      </c>
    </row>
    <row r="270" spans="2:2" x14ac:dyDescent="0.25">
      <c r="B270" s="30" t="s">
        <v>348</v>
      </c>
    </row>
    <row r="271" spans="2:2" x14ac:dyDescent="0.25">
      <c r="B271" s="30" t="s">
        <v>349</v>
      </c>
    </row>
    <row r="272" spans="2:2" x14ac:dyDescent="0.25">
      <c r="B272" s="30" t="s">
        <v>350</v>
      </c>
    </row>
    <row r="273" spans="2:2" x14ac:dyDescent="0.25">
      <c r="B273" s="30" t="s">
        <v>351</v>
      </c>
    </row>
    <row r="274" spans="2:2" x14ac:dyDescent="0.25">
      <c r="B274" s="30" t="s">
        <v>352</v>
      </c>
    </row>
    <row r="275" spans="2:2" x14ac:dyDescent="0.25">
      <c r="B275" s="30" t="s">
        <v>353</v>
      </c>
    </row>
    <row r="276" spans="2:2" x14ac:dyDescent="0.25">
      <c r="B276" s="30" t="s">
        <v>354</v>
      </c>
    </row>
    <row r="277" spans="2:2" x14ac:dyDescent="0.25">
      <c r="B277" s="30" t="s">
        <v>355</v>
      </c>
    </row>
    <row r="278" spans="2:2" x14ac:dyDescent="0.25">
      <c r="B278" s="30" t="s">
        <v>97</v>
      </c>
    </row>
    <row r="279" spans="2:2" x14ac:dyDescent="0.25">
      <c r="B279" s="30" t="s">
        <v>356</v>
      </c>
    </row>
    <row r="280" spans="2:2" x14ac:dyDescent="0.25">
      <c r="B280" s="30" t="s">
        <v>357</v>
      </c>
    </row>
    <row r="281" spans="2:2" x14ac:dyDescent="0.25">
      <c r="B281" s="30" t="s">
        <v>358</v>
      </c>
    </row>
    <row r="282" spans="2:2" x14ac:dyDescent="0.25">
      <c r="B282" s="30" t="s">
        <v>359</v>
      </c>
    </row>
    <row r="283" spans="2:2" x14ac:dyDescent="0.25">
      <c r="B283" s="30" t="s">
        <v>360</v>
      </c>
    </row>
    <row r="284" spans="2:2" x14ac:dyDescent="0.25">
      <c r="B284" s="30" t="s">
        <v>361</v>
      </c>
    </row>
    <row r="285" spans="2:2" x14ac:dyDescent="0.25">
      <c r="B285" s="30" t="s">
        <v>362</v>
      </c>
    </row>
    <row r="286" spans="2:2" x14ac:dyDescent="0.25">
      <c r="B286" s="30" t="s">
        <v>363</v>
      </c>
    </row>
    <row r="287" spans="2:2" x14ac:dyDescent="0.25">
      <c r="B287" s="30" t="s">
        <v>364</v>
      </c>
    </row>
    <row r="288" spans="2:2" x14ac:dyDescent="0.25">
      <c r="B288" s="30" t="s">
        <v>365</v>
      </c>
    </row>
    <row r="289" spans="2:2" x14ac:dyDescent="0.25">
      <c r="B289" s="30" t="s">
        <v>366</v>
      </c>
    </row>
    <row r="290" spans="2:2" x14ac:dyDescent="0.25">
      <c r="B290" s="30" t="s">
        <v>367</v>
      </c>
    </row>
    <row r="291" spans="2:2" x14ac:dyDescent="0.25">
      <c r="B291" s="30" t="s">
        <v>368</v>
      </c>
    </row>
    <row r="292" spans="2:2" x14ac:dyDescent="0.25">
      <c r="B292" s="30" t="s">
        <v>432</v>
      </c>
    </row>
    <row r="293" spans="2:2" x14ac:dyDescent="0.25">
      <c r="B293" s="30" t="s">
        <v>369</v>
      </c>
    </row>
    <row r="294" spans="2:2" x14ac:dyDescent="0.25">
      <c r="B294" s="30" t="s">
        <v>370</v>
      </c>
    </row>
    <row r="295" spans="2:2" x14ac:dyDescent="0.25">
      <c r="B295" s="30" t="s">
        <v>371</v>
      </c>
    </row>
    <row r="296" spans="2:2" x14ac:dyDescent="0.25">
      <c r="B296" s="30" t="s">
        <v>372</v>
      </c>
    </row>
    <row r="297" spans="2:2" x14ac:dyDescent="0.25">
      <c r="B297" s="30" t="s">
        <v>373</v>
      </c>
    </row>
    <row r="298" spans="2:2" x14ac:dyDescent="0.25">
      <c r="B298" s="30" t="s">
        <v>374</v>
      </c>
    </row>
    <row r="299" spans="2:2" x14ac:dyDescent="0.25">
      <c r="B299" s="30" t="s">
        <v>375</v>
      </c>
    </row>
  </sheetData>
  <sheetProtection algorithmName="SHA-512" hashValue="wY9c+EkGk6+85q44Uw1SSzqBgPVznjBCrNDumrwED9icPrZe13WWNw9B8wPCi8aUi/KiPs4h/b9OHm9Sxn8feQ==" saltValue="gWkBm5b8wid42SPIqPp7aw==" spinCount="100000" sheet="1" objects="1" scenarios="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Evaluation</vt:lpstr>
      <vt:lpstr>Rubric</vt:lpstr>
      <vt:lpstr>Lists</vt:lpstr>
      <vt:lpstr>Designer</vt:lpstr>
      <vt:lpstr>MidScore1</vt:lpstr>
      <vt:lpstr>Evaluation!Print_Area</vt:lpstr>
      <vt:lpstr>SPA</vt:lpstr>
    </vt:vector>
  </TitlesOfParts>
  <Manager>Chris.Byerly@tn.gov</Manager>
  <Company>State of Tennessee - Office of the State Architect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OSA Team Evaluation_Contractor DBB</dc:title>
  <dc:creator>Alan Robertson;Chris.Byerly@tn.gov</dc:creator>
  <cp:lastModifiedBy>Jason A. Carney</cp:lastModifiedBy>
  <cp:lastPrinted>2024-10-09T21:05:20Z</cp:lastPrinted>
  <dcterms:created xsi:type="dcterms:W3CDTF">2017-04-05T15:34:04Z</dcterms:created>
  <dcterms:modified xsi:type="dcterms:W3CDTF">2026-03-27T15:36:00Z</dcterms:modified>
  <cp:category>OSA Team Evaluation Form</cp:category>
  <cp:contentStatus>Version 10.2024</cp:contentStatus>
</cp:coreProperties>
</file>