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WEBPAGE\New Website Documents\statistics\2021\"/>
    </mc:Choice>
  </mc:AlternateContent>
  <xr:revisionPtr revIDLastSave="0" documentId="8_{7A0FFEC2-9B2B-4631-AE99-9A19352F5576}" xr6:coauthVersionLast="45" xr6:coauthVersionMax="45" xr10:uidLastSave="{00000000-0000-0000-0000-000000000000}"/>
  <bookViews>
    <workbookView xWindow="-120" yWindow="-120" windowWidth="24240" windowHeight="13140" xr2:uid="{4D8D289F-204E-441D-9E47-E0CE544C4727}"/>
  </bookViews>
  <sheets>
    <sheet name="Pg1" sheetId="3" r:id="rId1"/>
    <sheet name="Pg2" sheetId="7" r:id="rId2"/>
    <sheet name="Pg3" sheetId="4" r:id="rId3"/>
    <sheet name="Pg4" sheetId="5" r:id="rId4"/>
    <sheet name="Pg5" sheetId="6" r:id="rId5"/>
    <sheet name="Pg6" sheetId="8" r:id="rId6"/>
    <sheet name="Pg7" sheetId="9" r:id="rId7"/>
    <sheet name="Pg8" sheetId="10" r:id="rId8"/>
    <sheet name="Pg9" sheetId="11" r:id="rId9"/>
    <sheet name="Pg10" sheetId="13" r:id="rId10"/>
    <sheet name="Pg11" sheetId="14" r:id="rId11"/>
    <sheet name="Pg12" sheetId="15" r:id="rId12"/>
    <sheet name="Pg13" sheetId="16" r:id="rId13"/>
    <sheet name="Pg14" sheetId="17" r:id="rId14"/>
    <sheet name="Pg15" sheetId="18" r:id="rId15"/>
    <sheet name="Pg16" sheetId="19" r:id="rId16"/>
    <sheet name="Pg17" sheetId="20" r:id="rId17"/>
    <sheet name="Pg18" sheetId="21" r:id="rId18"/>
  </sheets>
  <externalReferences>
    <externalReference r:id="rId19"/>
  </externalReferences>
  <definedNames>
    <definedName name="\Z" localSheetId="9">'Pg10'!$A$62:$A$65</definedName>
    <definedName name="\Z" localSheetId="10">'Pg11'!$A$61:$A$67</definedName>
    <definedName name="\Z" localSheetId="11">'Pg12'!$A$62:$A$65</definedName>
    <definedName name="\Z" localSheetId="12">'Pg13'!$A$62:$A$65</definedName>
    <definedName name="\Z" localSheetId="13">'Pg14'!$A$60:$A$63</definedName>
    <definedName name="\Z" localSheetId="14">#REF!</definedName>
    <definedName name="\Z" localSheetId="15">#REF!</definedName>
    <definedName name="\Z" localSheetId="16">#REF!</definedName>
    <definedName name="\Z" localSheetId="17">#REF!</definedName>
    <definedName name="\Z" localSheetId="1">'Pg2'!$A$43:$A$50</definedName>
    <definedName name="\Z" localSheetId="8">'Pg9'!$A$58:$A$59</definedName>
    <definedName name="\Z">'Pg1'!$A$43:$A$50</definedName>
    <definedName name="_xlnm.Print_Area" localSheetId="0">'Pg1'!$A$1:$H$38</definedName>
    <definedName name="_xlnm.Print_Area" localSheetId="9">'Pg10'!$A$1:$F$53</definedName>
    <definedName name="_xlnm.Print_Area" localSheetId="10">'Pg11'!$A$1:$F$53</definedName>
    <definedName name="_xlnm.Print_Area" localSheetId="11">'Pg12'!$A$1:$F$53</definedName>
    <definedName name="_xlnm.Print_Area" localSheetId="12">'Pg13'!$A$1:$F$54</definedName>
    <definedName name="_xlnm.Print_Area" localSheetId="13">'Pg14'!$A$1:$F$53</definedName>
    <definedName name="_xlnm.Print_Area" localSheetId="14">'Pg15'!$A$1:$E$56</definedName>
    <definedName name="_xlnm.Print_Area" localSheetId="15">'Pg16'!$A$1:$E$55</definedName>
    <definedName name="_xlnm.Print_Area" localSheetId="16">'Pg17'!$A$1:$E$56</definedName>
    <definedName name="_xlnm.Print_Area" localSheetId="17">'Pg18'!$A$1:$E$55</definedName>
    <definedName name="_xlnm.Print_Area" localSheetId="1">'Pg2'!$A$1:$H$38</definedName>
    <definedName name="_xlnm.Print_Area" localSheetId="2">'Pg3'!$B$1:$F$60</definedName>
    <definedName name="_xlnm.Print_Area" localSheetId="3">'Pg4'!$B$1:$F$73</definedName>
    <definedName name="_xlnm.Print_Area" localSheetId="4">'Pg5'!$A$1:$H$83</definedName>
    <definedName name="_xlnm.Print_Area" localSheetId="5">'Pg6'!$B$1:$F$60</definedName>
    <definedName name="_xlnm.Print_Area" localSheetId="6">'Pg7'!$C$1:$G$73</definedName>
    <definedName name="_xlnm.Print_Area" localSheetId="7">'Pg8'!$A$1:$H$83</definedName>
    <definedName name="_xlnm.Print_Area" localSheetId="8">'Pg9'!$A$1:$F$53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1" i="10" l="1"/>
  <c r="F81" i="10" s="1"/>
  <c r="G81" i="10" s="1"/>
  <c r="D81" i="10"/>
  <c r="F80" i="10"/>
  <c r="G80" i="10" s="1"/>
  <c r="F79" i="10"/>
  <c r="G79" i="10" s="1"/>
  <c r="F78" i="10"/>
  <c r="G78" i="10" s="1"/>
  <c r="F76" i="10"/>
  <c r="G76" i="10" s="1"/>
  <c r="E76" i="10"/>
  <c r="D76" i="10"/>
  <c r="F75" i="10"/>
  <c r="G75" i="10" s="1"/>
  <c r="G74" i="10"/>
  <c r="F74" i="10"/>
  <c r="F73" i="10"/>
  <c r="G73" i="10" s="1"/>
  <c r="G72" i="10"/>
  <c r="F72" i="10"/>
  <c r="F71" i="10"/>
  <c r="G71" i="10" s="1"/>
  <c r="E69" i="10"/>
  <c r="F69" i="10" s="1"/>
  <c r="G69" i="10" s="1"/>
  <c r="D69" i="10"/>
  <c r="D82" i="10" s="1"/>
  <c r="G68" i="10"/>
  <c r="F68" i="10"/>
  <c r="F67" i="10"/>
  <c r="G67" i="10" s="1"/>
  <c r="G66" i="10"/>
  <c r="F66" i="10"/>
  <c r="F65" i="10"/>
  <c r="G65" i="10" s="1"/>
  <c r="G64" i="10"/>
  <c r="F64" i="10"/>
  <c r="F63" i="10"/>
  <c r="G63" i="10" s="1"/>
  <c r="E60" i="10"/>
  <c r="F60" i="10" s="1"/>
  <c r="G60" i="10" s="1"/>
  <c r="D60" i="10"/>
  <c r="G59" i="10"/>
  <c r="F59" i="10"/>
  <c r="F58" i="10"/>
  <c r="G58" i="10" s="1"/>
  <c r="E58" i="10"/>
  <c r="D58" i="10"/>
  <c r="F57" i="10"/>
  <c r="G57" i="10" s="1"/>
  <c r="E55" i="10"/>
  <c r="F55" i="10" s="1"/>
  <c r="G55" i="10" s="1"/>
  <c r="D55" i="10"/>
  <c r="D83" i="10" s="1"/>
  <c r="G54" i="10"/>
  <c r="F54" i="10"/>
  <c r="G53" i="10"/>
  <c r="F53" i="10"/>
  <c r="G52" i="10"/>
  <c r="F52" i="10"/>
  <c r="F51" i="10"/>
  <c r="G51" i="10" s="1"/>
  <c r="G50" i="10"/>
  <c r="F50" i="10"/>
  <c r="G49" i="10"/>
  <c r="F49" i="10"/>
  <c r="G48" i="10"/>
  <c r="F48" i="10"/>
  <c r="F47" i="10"/>
  <c r="G47" i="10" s="1"/>
  <c r="G46" i="10"/>
  <c r="F46" i="10"/>
  <c r="F45" i="10"/>
  <c r="G45" i="10" s="1"/>
  <c r="G44" i="10"/>
  <c r="F44" i="10"/>
  <c r="F43" i="10"/>
  <c r="G43" i="10" s="1"/>
  <c r="G42" i="10"/>
  <c r="F42" i="10"/>
  <c r="G41" i="10"/>
  <c r="F41" i="10"/>
  <c r="G40" i="10"/>
  <c r="F40" i="10"/>
  <c r="F39" i="10"/>
  <c r="G39" i="10" s="1"/>
  <c r="G38" i="10"/>
  <c r="F38" i="10"/>
  <c r="F37" i="10"/>
  <c r="G37" i="10" s="1"/>
  <c r="G36" i="10"/>
  <c r="F36" i="10"/>
  <c r="F35" i="10"/>
  <c r="G35" i="10" s="1"/>
  <c r="G34" i="10"/>
  <c r="F34" i="10"/>
  <c r="F33" i="10"/>
  <c r="G33" i="10" s="1"/>
  <c r="G32" i="10"/>
  <c r="F32" i="10"/>
  <c r="F31" i="10"/>
  <c r="G31" i="10" s="1"/>
  <c r="G30" i="10"/>
  <c r="F30" i="10"/>
  <c r="F29" i="10"/>
  <c r="G29" i="10" s="1"/>
  <c r="G28" i="10"/>
  <c r="F28" i="10"/>
  <c r="F27" i="10"/>
  <c r="G27" i="10" s="1"/>
  <c r="G26" i="10"/>
  <c r="F26" i="10"/>
  <c r="F25" i="10"/>
  <c r="G25" i="10" s="1"/>
  <c r="G24" i="10"/>
  <c r="F24" i="10"/>
  <c r="F23" i="10"/>
  <c r="G23" i="10" s="1"/>
  <c r="G22" i="10"/>
  <c r="F22" i="10"/>
  <c r="F21" i="10"/>
  <c r="G21" i="10" s="1"/>
  <c r="G20" i="10"/>
  <c r="F20" i="10"/>
  <c r="F19" i="10"/>
  <c r="G19" i="10" s="1"/>
  <c r="G18" i="10"/>
  <c r="F18" i="10"/>
  <c r="F17" i="10"/>
  <c r="G17" i="10" s="1"/>
  <c r="G16" i="10"/>
  <c r="F16" i="10"/>
  <c r="F15" i="10"/>
  <c r="G15" i="10" s="1"/>
  <c r="G14" i="10"/>
  <c r="F14" i="10"/>
  <c r="F13" i="10"/>
  <c r="G13" i="10" s="1"/>
  <c r="G12" i="10"/>
  <c r="F12" i="10"/>
  <c r="F11" i="10"/>
  <c r="G11" i="10" s="1"/>
  <c r="G10" i="10"/>
  <c r="F10" i="10"/>
  <c r="F9" i="10"/>
  <c r="G9" i="10" s="1"/>
  <c r="G8" i="10"/>
  <c r="F8" i="10"/>
  <c r="F7" i="10"/>
  <c r="G7" i="10" s="1"/>
  <c r="G6" i="10"/>
  <c r="F6" i="10"/>
  <c r="C3" i="10"/>
  <c r="E70" i="9"/>
  <c r="F70" i="9" s="1"/>
  <c r="G70" i="9" s="1"/>
  <c r="D70" i="9"/>
  <c r="G69" i="9"/>
  <c r="F69" i="9"/>
  <c r="F67" i="9"/>
  <c r="G67" i="9" s="1"/>
  <c r="E67" i="9"/>
  <c r="D67" i="9"/>
  <c r="F66" i="9"/>
  <c r="G66" i="9" s="1"/>
  <c r="G65" i="9"/>
  <c r="F65" i="9"/>
  <c r="F64" i="9"/>
  <c r="G64" i="9" s="1"/>
  <c r="G63" i="9"/>
  <c r="F63" i="9"/>
  <c r="F62" i="9"/>
  <c r="G62" i="9" s="1"/>
  <c r="E60" i="9"/>
  <c r="F60" i="9" s="1"/>
  <c r="G60" i="9" s="1"/>
  <c r="D60" i="9"/>
  <c r="G59" i="9"/>
  <c r="F59" i="9"/>
  <c r="F58" i="9"/>
  <c r="G58" i="9" s="1"/>
  <c r="G57" i="9"/>
  <c r="F57" i="9"/>
  <c r="F56" i="9"/>
  <c r="G56" i="9" s="1"/>
  <c r="G55" i="9"/>
  <c r="F55" i="9"/>
  <c r="F54" i="9"/>
  <c r="G54" i="9" s="1"/>
  <c r="G53" i="9"/>
  <c r="F53" i="9"/>
  <c r="G52" i="9"/>
  <c r="F52" i="9"/>
  <c r="G51" i="9"/>
  <c r="F51" i="9"/>
  <c r="F50" i="9"/>
  <c r="G50" i="9" s="1"/>
  <c r="E48" i="9"/>
  <c r="F48" i="9" s="1"/>
  <c r="G48" i="9" s="1"/>
  <c r="D48" i="9"/>
  <c r="G47" i="9"/>
  <c r="F47" i="9"/>
  <c r="F46" i="9"/>
  <c r="G46" i="9" s="1"/>
  <c r="G45" i="9"/>
  <c r="F45" i="9"/>
  <c r="F44" i="9"/>
  <c r="G44" i="9" s="1"/>
  <c r="G43" i="9"/>
  <c r="F43" i="9"/>
  <c r="F42" i="9"/>
  <c r="G42" i="9" s="1"/>
  <c r="G41" i="9"/>
  <c r="F41" i="9"/>
  <c r="F39" i="9"/>
  <c r="G39" i="9" s="1"/>
  <c r="E39" i="9"/>
  <c r="D39" i="9"/>
  <c r="F38" i="9"/>
  <c r="G38" i="9" s="1"/>
  <c r="G37" i="9"/>
  <c r="F37" i="9"/>
  <c r="F36" i="9"/>
  <c r="G36" i="9" s="1"/>
  <c r="G35" i="9"/>
  <c r="F35" i="9"/>
  <c r="F34" i="9"/>
  <c r="G34" i="9" s="1"/>
  <c r="G33" i="9"/>
  <c r="F33" i="9"/>
  <c r="F32" i="9"/>
  <c r="G32" i="9" s="1"/>
  <c r="E30" i="9"/>
  <c r="F30" i="9" s="1"/>
  <c r="G30" i="9" s="1"/>
  <c r="D30" i="9"/>
  <c r="G29" i="9"/>
  <c r="F29" i="9"/>
  <c r="F28" i="9"/>
  <c r="G28" i="9" s="1"/>
  <c r="G27" i="9"/>
  <c r="F27" i="9"/>
  <c r="F25" i="9"/>
  <c r="G25" i="9" s="1"/>
  <c r="E25" i="9"/>
  <c r="D25" i="9"/>
  <c r="F24" i="9"/>
  <c r="G24" i="9" s="1"/>
  <c r="E23" i="9"/>
  <c r="F23" i="9" s="1"/>
  <c r="G23" i="9" s="1"/>
  <c r="D23" i="9"/>
  <c r="G22" i="9"/>
  <c r="F22" i="9"/>
  <c r="F21" i="9"/>
  <c r="G21" i="9" s="1"/>
  <c r="E21" i="9"/>
  <c r="D21" i="9"/>
  <c r="F20" i="9"/>
  <c r="G20" i="9" s="1"/>
  <c r="G19" i="9"/>
  <c r="F19" i="9"/>
  <c r="F18" i="9"/>
  <c r="G18" i="9" s="1"/>
  <c r="G17" i="9"/>
  <c r="F17" i="9"/>
  <c r="G16" i="9"/>
  <c r="F16" i="9"/>
  <c r="G15" i="9"/>
  <c r="F15" i="9"/>
  <c r="F14" i="9"/>
  <c r="G14" i="9" s="1"/>
  <c r="G13" i="9"/>
  <c r="F13" i="9"/>
  <c r="F12" i="9"/>
  <c r="G12" i="9" s="1"/>
  <c r="G11" i="9"/>
  <c r="F11" i="9"/>
  <c r="F10" i="9"/>
  <c r="G10" i="9" s="1"/>
  <c r="G9" i="9"/>
  <c r="F9" i="9"/>
  <c r="F8" i="9"/>
  <c r="G8" i="9" s="1"/>
  <c r="G7" i="9"/>
  <c r="F7" i="9"/>
  <c r="C4" i="9"/>
  <c r="D52" i="8"/>
  <c r="E52" i="8" s="1"/>
  <c r="F52" i="8" s="1"/>
  <c r="C52" i="8"/>
  <c r="F51" i="8"/>
  <c r="E51" i="8"/>
  <c r="F50" i="8"/>
  <c r="E50" i="8"/>
  <c r="F49" i="8"/>
  <c r="E49" i="8"/>
  <c r="D47" i="8"/>
  <c r="E47" i="8" s="1"/>
  <c r="F47" i="8" s="1"/>
  <c r="C47" i="8"/>
  <c r="E46" i="8"/>
  <c r="F46" i="8" s="1"/>
  <c r="F45" i="8"/>
  <c r="E45" i="8"/>
  <c r="E44" i="8"/>
  <c r="F44" i="8" s="1"/>
  <c r="F43" i="8"/>
  <c r="E43" i="8"/>
  <c r="E42" i="8"/>
  <c r="F42" i="8" s="1"/>
  <c r="F41" i="8"/>
  <c r="E41" i="8"/>
  <c r="E40" i="8"/>
  <c r="F40" i="8" s="1"/>
  <c r="D38" i="8"/>
  <c r="E38" i="8" s="1"/>
  <c r="F38" i="8" s="1"/>
  <c r="C38" i="8"/>
  <c r="F37" i="8"/>
  <c r="E37" i="8"/>
  <c r="E36" i="8"/>
  <c r="F36" i="8" s="1"/>
  <c r="F35" i="8"/>
  <c r="E35" i="8"/>
  <c r="E34" i="8"/>
  <c r="F34" i="8" s="1"/>
  <c r="D32" i="8"/>
  <c r="E32" i="8" s="1"/>
  <c r="F32" i="8" s="1"/>
  <c r="C32" i="8"/>
  <c r="F31" i="8"/>
  <c r="E31" i="8"/>
  <c r="E30" i="8"/>
  <c r="F30" i="8" s="1"/>
  <c r="F29" i="8"/>
  <c r="E29" i="8"/>
  <c r="E28" i="8"/>
  <c r="F28" i="8" s="1"/>
  <c r="F27" i="8"/>
  <c r="E27" i="8"/>
  <c r="F26" i="8"/>
  <c r="E26" i="8"/>
  <c r="F25" i="8"/>
  <c r="E25" i="8"/>
  <c r="F24" i="8"/>
  <c r="E24" i="8"/>
  <c r="F23" i="8"/>
  <c r="E23" i="8"/>
  <c r="F22" i="8"/>
  <c r="E22" i="8"/>
  <c r="D20" i="8"/>
  <c r="E20" i="8" s="1"/>
  <c r="F20" i="8" s="1"/>
  <c r="C20" i="8"/>
  <c r="F19" i="8"/>
  <c r="E19" i="8"/>
  <c r="E18" i="8"/>
  <c r="F18" i="8" s="1"/>
  <c r="F17" i="8"/>
  <c r="E17" i="8"/>
  <c r="D15" i="8"/>
  <c r="E15" i="8" s="1"/>
  <c r="F15" i="8" s="1"/>
  <c r="C15" i="8"/>
  <c r="E14" i="8"/>
  <c r="F14" i="8" s="1"/>
  <c r="F13" i="8"/>
  <c r="E13" i="8"/>
  <c r="E12" i="8"/>
  <c r="F12" i="8" s="1"/>
  <c r="F11" i="8"/>
  <c r="E11" i="8"/>
  <c r="E10" i="8"/>
  <c r="F10" i="8" s="1"/>
  <c r="F9" i="8"/>
  <c r="E9" i="8"/>
  <c r="E8" i="8"/>
  <c r="F8" i="8" s="1"/>
  <c r="F7" i="8"/>
  <c r="E7" i="8"/>
  <c r="E6" i="8"/>
  <c r="F6" i="8" s="1"/>
  <c r="B3" i="8"/>
  <c r="B38" i="7"/>
  <c r="E36" i="7"/>
  <c r="F36" i="7" s="1"/>
  <c r="D36" i="7"/>
  <c r="C36" i="7"/>
  <c r="B36" i="7"/>
  <c r="H35" i="7"/>
  <c r="G35" i="7"/>
  <c r="F35" i="7"/>
  <c r="E35" i="7"/>
  <c r="H34" i="7"/>
  <c r="G34" i="7"/>
  <c r="F34" i="7"/>
  <c r="E34" i="7"/>
  <c r="H33" i="7"/>
  <c r="G33" i="7"/>
  <c r="F33" i="7"/>
  <c r="E33" i="7"/>
  <c r="H32" i="7"/>
  <c r="G32" i="7"/>
  <c r="F32" i="7"/>
  <c r="E32" i="7"/>
  <c r="H31" i="7"/>
  <c r="G31" i="7"/>
  <c r="G36" i="7" s="1"/>
  <c r="H36" i="7" s="1"/>
  <c r="F31" i="7"/>
  <c r="E31" i="7"/>
  <c r="B29" i="7"/>
  <c r="D28" i="7"/>
  <c r="C28" i="7"/>
  <c r="E28" i="7" s="1"/>
  <c r="F28" i="7" s="1"/>
  <c r="D27" i="7"/>
  <c r="C27" i="7"/>
  <c r="E27" i="7" s="1"/>
  <c r="F27" i="7" s="1"/>
  <c r="D26" i="7"/>
  <c r="C26" i="7"/>
  <c r="D25" i="7"/>
  <c r="C25" i="7"/>
  <c r="E25" i="7" s="1"/>
  <c r="F25" i="7" s="1"/>
  <c r="E24" i="7"/>
  <c r="F24" i="7" s="1"/>
  <c r="D24" i="7"/>
  <c r="C24" i="7"/>
  <c r="G24" i="7" s="1"/>
  <c r="H24" i="7" s="1"/>
  <c r="D23" i="7"/>
  <c r="G23" i="7" s="1"/>
  <c r="H23" i="7" s="1"/>
  <c r="C23" i="7"/>
  <c r="E23" i="7" s="1"/>
  <c r="F23" i="7" s="1"/>
  <c r="D22" i="7"/>
  <c r="C22" i="7"/>
  <c r="G22" i="7" s="1"/>
  <c r="H22" i="7" s="1"/>
  <c r="D21" i="7"/>
  <c r="C21" i="7"/>
  <c r="E21" i="7" s="1"/>
  <c r="F21" i="7" s="1"/>
  <c r="D20" i="7"/>
  <c r="C20" i="7"/>
  <c r="D19" i="7"/>
  <c r="C19" i="7"/>
  <c r="E19" i="7" s="1"/>
  <c r="F19" i="7" s="1"/>
  <c r="E18" i="7"/>
  <c r="F18" i="7" s="1"/>
  <c r="D18" i="7"/>
  <c r="C18" i="7"/>
  <c r="G18" i="7" s="1"/>
  <c r="H18" i="7" s="1"/>
  <c r="D17" i="7"/>
  <c r="C17" i="7"/>
  <c r="E17" i="7" s="1"/>
  <c r="F17" i="7" s="1"/>
  <c r="E16" i="7"/>
  <c r="F16" i="7" s="1"/>
  <c r="D16" i="7"/>
  <c r="C16" i="7"/>
  <c r="D15" i="7"/>
  <c r="C15" i="7"/>
  <c r="E15" i="7" s="1"/>
  <c r="F15" i="7" s="1"/>
  <c r="D14" i="7"/>
  <c r="C14" i="7"/>
  <c r="G14" i="7" s="1"/>
  <c r="H14" i="7" s="1"/>
  <c r="D13" i="7"/>
  <c r="C13" i="7"/>
  <c r="E13" i="7" s="1"/>
  <c r="F13" i="7" s="1"/>
  <c r="D12" i="7"/>
  <c r="C12" i="7"/>
  <c r="D11" i="7"/>
  <c r="C11" i="7"/>
  <c r="E11" i="7" s="1"/>
  <c r="D29" i="7" l="1"/>
  <c r="D38" i="7" s="1"/>
  <c r="E14" i="7"/>
  <c r="F14" i="7" s="1"/>
  <c r="E22" i="7"/>
  <c r="F22" i="7" s="1"/>
  <c r="G12" i="7"/>
  <c r="H12" i="7" s="1"/>
  <c r="G20" i="7"/>
  <c r="H20" i="7" s="1"/>
  <c r="G26" i="7"/>
  <c r="H26" i="7" s="1"/>
  <c r="G27" i="7"/>
  <c r="H27" i="7" s="1"/>
  <c r="E12" i="7"/>
  <c r="F12" i="7" s="1"/>
  <c r="G16" i="7"/>
  <c r="H16" i="7" s="1"/>
  <c r="E20" i="7"/>
  <c r="F20" i="7" s="1"/>
  <c r="E26" i="7"/>
  <c r="F26" i="7" s="1"/>
  <c r="E82" i="10"/>
  <c r="F82" i="10" s="1"/>
  <c r="G82" i="10" s="1"/>
  <c r="E83" i="10"/>
  <c r="F83" i="10" s="1"/>
  <c r="G83" i="10" s="1"/>
  <c r="F11" i="7"/>
  <c r="G11" i="7"/>
  <c r="G15" i="7"/>
  <c r="H15" i="7" s="1"/>
  <c r="G21" i="7"/>
  <c r="H21" i="7" s="1"/>
  <c r="G25" i="7"/>
  <c r="H25" i="7" s="1"/>
  <c r="C29" i="7"/>
  <c r="C38" i="7" s="1"/>
  <c r="G13" i="7"/>
  <c r="H13" i="7" s="1"/>
  <c r="G17" i="7"/>
  <c r="H17" i="7" s="1"/>
  <c r="G19" i="7"/>
  <c r="H19" i="7" s="1"/>
  <c r="G28" i="7"/>
  <c r="H28" i="7" s="1"/>
  <c r="E29" i="7" l="1"/>
  <c r="G29" i="7"/>
  <c r="H11" i="7"/>
  <c r="F29" i="7"/>
  <c r="E38" i="7"/>
  <c r="F38" i="7" s="1"/>
  <c r="G38" i="7" l="1"/>
  <c r="H38" i="7" s="1"/>
  <c r="H29" i="7"/>
</calcChain>
</file>

<file path=xl/sharedStrings.xml><?xml version="1.0" encoding="utf-8"?>
<sst xmlns="http://schemas.openxmlformats.org/spreadsheetml/2006/main" count="1652" uniqueCount="557">
  <si>
    <t xml:space="preserve">                                        </t>
  </si>
  <si>
    <t xml:space="preserve"> </t>
  </si>
  <si>
    <t xml:space="preserve">              TENNESSEE DEPARTMENT OF REVENUE</t>
  </si>
  <si>
    <t>COMPARATIVE STATEMENT OF COLLECTED REVENUES</t>
  </si>
  <si>
    <t xml:space="preserve">   </t>
  </si>
  <si>
    <t>PAGE # 1</t>
  </si>
  <si>
    <t>CLASS OF TAX</t>
  </si>
  <si>
    <t>April
FY 2019</t>
  </si>
  <si>
    <t>April
FY 2020</t>
  </si>
  <si>
    <t>April
FY 2021</t>
  </si>
  <si>
    <t>April FY 2019-               April FY 2020
$ Change</t>
  </si>
  <si>
    <t>April FY 2019-                          April FY 2020
% Change</t>
  </si>
  <si>
    <t>April FY 2020-               April FY 2021
$ Change</t>
  </si>
  <si>
    <t>April FY 2020-               April FY 2021
% Change</t>
  </si>
  <si>
    <t>Sales and Use</t>
  </si>
  <si>
    <t>Franchise &amp; Excise</t>
  </si>
  <si>
    <t>Business</t>
  </si>
  <si>
    <t>Gasoline</t>
  </si>
  <si>
    <t>Motor Fuel</t>
  </si>
  <si>
    <t>Petroleum Special</t>
  </si>
  <si>
    <t>Motor Vehicle Registration</t>
  </si>
  <si>
    <t>Motor Vehicle Title</t>
  </si>
  <si>
    <t>Income</t>
  </si>
  <si>
    <t>Inheritance, Gift &amp; Estate</t>
  </si>
  <si>
    <t>Tobacco</t>
  </si>
  <si>
    <t>Alcoholic Beverage</t>
  </si>
  <si>
    <t>Beer</t>
  </si>
  <si>
    <t>Mixed Drink (LBD)</t>
  </si>
  <si>
    <t>Privilege</t>
  </si>
  <si>
    <t>Gas &amp; Oil Severance</t>
  </si>
  <si>
    <t>TVA</t>
  </si>
  <si>
    <t>Miscellaneous Taxes</t>
  </si>
  <si>
    <t>TOTAL STATE COLLECTIONS</t>
  </si>
  <si>
    <t>Local Government</t>
  </si>
  <si>
    <t>Local Sales Tax</t>
  </si>
  <si>
    <t>Local Business Tax</t>
  </si>
  <si>
    <t>Local Business Tax Fees</t>
  </si>
  <si>
    <t>Mineral Tax</t>
  </si>
  <si>
    <t>Coal Severance</t>
  </si>
  <si>
    <t>TOTAL LOCAL COLLECTIONS</t>
  </si>
  <si>
    <t>TOTAL COLLECTED REVENUE</t>
  </si>
  <si>
    <t xml:space="preserve">  </t>
  </si>
  <si>
    <t>TENNESSEE DEPARTMENT OF REVENUE</t>
  </si>
  <si>
    <t xml:space="preserve">          SUMMARY OF COLLECTIONS </t>
  </si>
  <si>
    <t>PAGE # 3</t>
  </si>
  <si>
    <t xml:space="preserve"> FY 2020</t>
  </si>
  <si>
    <t xml:space="preserve"> FY 2021</t>
  </si>
  <si>
    <t>GAIN OR LOSS</t>
  </si>
  <si>
    <t>PERCENT</t>
  </si>
  <si>
    <t>SALES</t>
  </si>
  <si>
    <r>
      <rPr>
        <sz val="16"/>
        <color indexed="8"/>
        <rFont val="Open Sans Semibold"/>
        <family val="2"/>
      </rPr>
      <t>10101 Sales</t>
    </r>
    <r>
      <rPr>
        <b/>
        <sz val="16"/>
        <color indexed="8"/>
        <rFont val="Open Sans Semibold"/>
        <family val="2"/>
      </rPr>
      <t xml:space="preserve"> </t>
    </r>
  </si>
  <si>
    <t>10102 State Cable TV</t>
  </si>
  <si>
    <t>10103 State Interstate Telecomm Sales</t>
  </si>
  <si>
    <t>10104 State Sales 1% Increase 2002</t>
  </si>
  <si>
    <t>10105 State Sales Single Article</t>
  </si>
  <si>
    <t>10106 State Sales Food</t>
  </si>
  <si>
    <t>10107 Prepaid Wireless</t>
  </si>
  <si>
    <t>10109 Transportation Equity</t>
  </si>
  <si>
    <t>10110 911 Board</t>
  </si>
  <si>
    <t>TOTAL</t>
  </si>
  <si>
    <t xml:space="preserve">FRANCHISE &amp; EXCISE </t>
  </si>
  <si>
    <t>11401-11403 Franchise</t>
  </si>
  <si>
    <t>11501-11503 Excise</t>
  </si>
  <si>
    <t>12101 F&amp;E Est Payments</t>
  </si>
  <si>
    <t>BUSINESS</t>
  </si>
  <si>
    <t>12001 Counties Tax</t>
  </si>
  <si>
    <t>0.00%</t>
  </si>
  <si>
    <t>12002 Cities Tax</t>
  </si>
  <si>
    <t>12003 State Tax</t>
  </si>
  <si>
    <t>12004 County Delinquent</t>
  </si>
  <si>
    <t>12005 City Delinquent</t>
  </si>
  <si>
    <t>12006-12009-Class 1-4</t>
  </si>
  <si>
    <t>12010 Class 5 Industrial  Loan &amp; Thrift</t>
  </si>
  <si>
    <t>12011 Transient Vendor, Flea Mkt &amp; Other</t>
  </si>
  <si>
    <t>12012  Audit P &amp; I</t>
  </si>
  <si>
    <t>12013 Voluntary Disclosure State</t>
  </si>
  <si>
    <t>GASOLINE</t>
  </si>
  <si>
    <t>10201 Tax</t>
  </si>
  <si>
    <t>10203 Hwy. Users Fuel Permits</t>
  </si>
  <si>
    <t>10205 Penalty &amp; Interest-Reg</t>
  </si>
  <si>
    <t>10207 Alcohol Fees</t>
  </si>
  <si>
    <t>MOTOR FUEL</t>
  </si>
  <si>
    <t>10301 Tax Regular Diesel</t>
  </si>
  <si>
    <t>10302 Regular L. P.</t>
  </si>
  <si>
    <t>10305 Prepaid Diesel</t>
  </si>
  <si>
    <t>10307 Penalty &amp; Interest-Reg.</t>
  </si>
  <si>
    <t>10308 Dyed Fuel</t>
  </si>
  <si>
    <t>10309 Compressed Natural Gas-Dealer Permit</t>
  </si>
  <si>
    <t>10310 Carrier Dyed Fuel</t>
  </si>
  <si>
    <t>PETROLEUM SPECIAL TAX</t>
  </si>
  <si>
    <t>10401 Tax</t>
  </si>
  <si>
    <t>10402 Penalties &amp; Interest</t>
  </si>
  <si>
    <t>10403 Environment Assurance Fee</t>
  </si>
  <si>
    <t xml:space="preserve">         SUMMARY OF COLLECTIONS</t>
  </si>
  <si>
    <t>PAGE # 4</t>
  </si>
  <si>
    <t>FY 2020</t>
  </si>
  <si>
    <t>FY 2021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</si>
  <si>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</si>
  <si>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</si>
  <si>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</si>
  <si>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</si>
  <si>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</si>
  <si>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</si>
  <si>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</si>
  <si>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</si>
  <si>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</si>
  <si>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</si>
  <si>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</si>
  <si>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</si>
  <si>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</si>
  <si>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10514 International Reg. (Safety)</t>
  </si>
  <si>
    <t>10530 Electric Vehicle Fee</t>
  </si>
  <si>
    <t xml:space="preserve">MOTOR VEHICLE TITLE </t>
  </si>
  <si>
    <t>INSURANCE VERIFICATION*</t>
  </si>
  <si>
    <t>INCOME</t>
  </si>
  <si>
    <t xml:space="preserve">10601  Pre-Income Tax </t>
  </si>
  <si>
    <t>10602 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</si>
  <si>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</si>
  <si>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</si>
  <si>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</si>
  <si>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</si>
  <si>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</si>
  <si>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</si>
  <si>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</si>
  <si>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</si>
  <si>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</si>
  <si>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</si>
  <si>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</si>
  <si>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</si>
  <si>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</si>
  <si>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</si>
  <si>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</si>
  <si>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11808 Penalty</t>
  </si>
  <si>
    <t xml:space="preserve">11809 LDR Penalty </t>
  </si>
  <si>
    <t>ALCOHOLIC BEVERAGES</t>
  </si>
  <si>
    <t>11001 Alcohol Tax</t>
  </si>
  <si>
    <t>11002 Wine Tax &amp; High Alcohol Beer</t>
  </si>
  <si>
    <t>11003 Licenses</t>
  </si>
  <si>
    <t>11011 Brand Registration</t>
  </si>
  <si>
    <t>11013 Wine Tax (Winery)</t>
  </si>
  <si>
    <t>11014 Common Spirit Tax</t>
  </si>
  <si>
    <t>11015 Common Spirit Wine Tax</t>
  </si>
  <si>
    <t>11016 Distiller'sTax</t>
  </si>
  <si>
    <t>11017 Enforcement Tax</t>
  </si>
  <si>
    <t>11018 Wine Enforcement Tax</t>
  </si>
  <si>
    <t>BEER</t>
  </si>
  <si>
    <t>10901 Beer Barrellage</t>
  </si>
  <si>
    <t>10902 Certificate of Registration</t>
  </si>
  <si>
    <t>10905 Penalty &amp; Interest</t>
  </si>
  <si>
    <t>10906 Wholesale Beer</t>
  </si>
  <si>
    <t>10908 Common Carrier Beer Tax</t>
  </si>
  <si>
    <t>MIXED DRINK (LBD)</t>
  </si>
  <si>
    <t>11101 Tax</t>
  </si>
  <si>
    <t xml:space="preserve">*Insurance Verification figures are listed for reporting purposes only.
 They are not in the total collection figures. </t>
  </si>
  <si>
    <t>PAGE # 5</t>
  </si>
  <si>
    <t>PRIVILEGE</t>
  </si>
  <si>
    <t>10701 Realty Transfer</t>
  </si>
  <si>
    <t>10706 Criminal Injuries Comp</t>
  </si>
  <si>
    <t>10707 Penalties</t>
  </si>
  <si>
    <t>10709 Marriage License</t>
  </si>
  <si>
    <t>10710 Tire Tax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</si>
  <si>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</si>
  <si>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</si>
  <si>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</si>
  <si>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</si>
  <si>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</si>
  <si>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</si>
  <si>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</si>
  <si>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</si>
  <si>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</si>
  <si>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</si>
  <si>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</si>
  <si>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</si>
  <si>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</si>
  <si>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</si>
  <si>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</si>
  <si>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10733 Municipal Training Education</t>
  </si>
  <si>
    <t xml:space="preserve">10734 Blood Alcohol </t>
  </si>
  <si>
    <t>10735 Litigation</t>
  </si>
  <si>
    <t>10736 Alcohol Drug Treatment Fee</t>
  </si>
  <si>
    <t>10737 Drag Racing Fine</t>
  </si>
  <si>
    <t>10738 Drug Testing Fee</t>
  </si>
  <si>
    <t>10739 Victim Notification Fund</t>
  </si>
  <si>
    <t>10741 Ignition Interlock Device</t>
  </si>
  <si>
    <t>10742 Cash Bond Forfeiture</t>
  </si>
  <si>
    <t>10743 Criminal Judical Education</t>
  </si>
  <si>
    <t>10744 P. Defender/D. Attorney Expungement</t>
  </si>
  <si>
    <t>10745 Enviromental Fees</t>
  </si>
  <si>
    <t>10746 Human Trafficking GenFd</t>
  </si>
  <si>
    <t>10747 Motor Vehicle Recycler</t>
  </si>
  <si>
    <t>10748 Human Trafficking LawEnf</t>
  </si>
  <si>
    <t>10749 Human Trafficking D.A.Gen</t>
  </si>
  <si>
    <t>10750 Fantasy Sports</t>
  </si>
  <si>
    <t>10751 Vet Drug Violation</t>
  </si>
  <si>
    <t>10752 Advanced Age Adult Abuse Violations</t>
  </si>
  <si>
    <t xml:space="preserve">10753 Telecom </t>
  </si>
  <si>
    <t>10754 Adult Performance Business Tax</t>
  </si>
  <si>
    <t>10755 Pharmacy Board Fine</t>
  </si>
  <si>
    <t>10756 Medical Board Fine</t>
  </si>
  <si>
    <t>10757 Forfeiture of Property</t>
  </si>
  <si>
    <t>10758 Crime Impersonation First Response or Police</t>
  </si>
  <si>
    <t>10759 Crime Exposure HBV/HCV &amp; Suicide</t>
  </si>
  <si>
    <t>10760 Misrepresentation of TennCare</t>
  </si>
  <si>
    <t>10761 Confinement Cost of Juveniles</t>
  </si>
  <si>
    <t>10762 OCJP Child Like Doll Fine</t>
  </si>
  <si>
    <t xml:space="preserve">Gas &amp; Oil Severance </t>
  </si>
  <si>
    <t>11301-11302 Tax</t>
  </si>
  <si>
    <t>TVA IN LIEU</t>
  </si>
  <si>
    <t>MISCELLANEOUS TAXES:</t>
  </si>
  <si>
    <t>Unauthorized Substance</t>
  </si>
  <si>
    <t>14801 Marijuana</t>
  </si>
  <si>
    <t>14802 Cocaine</t>
  </si>
  <si>
    <t>14803 Other Drugs</t>
  </si>
  <si>
    <t>14804 Alcohol</t>
  </si>
  <si>
    <t>14805 Penalty &amp; Interest</t>
  </si>
  <si>
    <t>14806 Stamps</t>
  </si>
  <si>
    <t>GROSS RECEIPTS</t>
  </si>
  <si>
    <t>10801 Bottlers</t>
  </si>
  <si>
    <t>10802 Gas, Water, Power &amp; Light</t>
  </si>
  <si>
    <t>10803 Mixing Bars, Clubs, etc.</t>
  </si>
  <si>
    <t>10809 Vending Machines</t>
  </si>
  <si>
    <t>10810 Bottlers</t>
  </si>
  <si>
    <t xml:space="preserve">COIN AMUSEMENT </t>
  </si>
  <si>
    <t>11901 Coin Tax</t>
  </si>
  <si>
    <t>11902 Penalty &amp; Interest</t>
  </si>
  <si>
    <t>11904 License Fee</t>
  </si>
  <si>
    <t>TOTAL MISC.TAXES</t>
  </si>
  <si>
    <t>GRAND TOTAL</t>
  </si>
  <si>
    <t>July 2020 - April 2021</t>
  </si>
  <si>
    <t>PAGE # 2</t>
  </si>
  <si>
    <t>FY 2019 YTD</t>
  </si>
  <si>
    <t>FY 2020 YTD</t>
  </si>
  <si>
    <t>FY 2021 YTD</t>
  </si>
  <si>
    <t xml:space="preserve"> FY 2019- FY 2020
$ Change</t>
  </si>
  <si>
    <t xml:space="preserve"> FY 2019- FY 2020
% Change</t>
  </si>
  <si>
    <t xml:space="preserve"> FY 2020- FY 2021
$ Change</t>
  </si>
  <si>
    <t xml:space="preserve"> FY 2020- FY 2021
 % Change</t>
  </si>
  <si>
    <t>PAGE # 6</t>
  </si>
  <si>
    <t>PAGE # 7</t>
  </si>
  <si>
    <t>PAGE # 8</t>
  </si>
  <si>
    <t>COLLECTION REPORT BY COUNTIES</t>
  </si>
  <si>
    <t xml:space="preserve">CLASS OF TAX </t>
  </si>
  <si>
    <t xml:space="preserve">INCOME </t>
  </si>
  <si>
    <t>PAGE #  9</t>
  </si>
  <si>
    <t>COUNTIES</t>
  </si>
  <si>
    <t>APRIL FY 2021</t>
  </si>
  <si>
    <t>YTD FY 2021</t>
  </si>
  <si>
    <t xml:space="preserve">Anderson </t>
  </si>
  <si>
    <t xml:space="preserve">Lawrence </t>
  </si>
  <si>
    <t xml:space="preserve">Bedford </t>
  </si>
  <si>
    <t xml:space="preserve">Lewis </t>
  </si>
  <si>
    <t xml:space="preserve">Benton </t>
  </si>
  <si>
    <t xml:space="preserve">Lincoln </t>
  </si>
  <si>
    <t xml:space="preserve">Bledsoe </t>
  </si>
  <si>
    <t xml:space="preserve">Loudon </t>
  </si>
  <si>
    <t xml:space="preserve">Blount </t>
  </si>
  <si>
    <t xml:space="preserve">McMinn </t>
  </si>
  <si>
    <t xml:space="preserve">Bradley </t>
  </si>
  <si>
    <t xml:space="preserve">McNairy </t>
  </si>
  <si>
    <t xml:space="preserve">Campbell </t>
  </si>
  <si>
    <t xml:space="preserve">Macon </t>
  </si>
  <si>
    <t xml:space="preserve">Cannon </t>
  </si>
  <si>
    <t xml:space="preserve">Madison </t>
  </si>
  <si>
    <t xml:space="preserve">Carroll </t>
  </si>
  <si>
    <t xml:space="preserve">Marion </t>
  </si>
  <si>
    <t xml:space="preserve">Carter </t>
  </si>
  <si>
    <t xml:space="preserve">Marshall </t>
  </si>
  <si>
    <t xml:space="preserve">Cheatham </t>
  </si>
  <si>
    <t xml:space="preserve">Maury </t>
  </si>
  <si>
    <t xml:space="preserve">Chester </t>
  </si>
  <si>
    <t xml:space="preserve">Meigs </t>
  </si>
  <si>
    <t xml:space="preserve">Claiborne </t>
  </si>
  <si>
    <t xml:space="preserve">Monroe </t>
  </si>
  <si>
    <t xml:space="preserve">Clay </t>
  </si>
  <si>
    <t xml:space="preserve">Montgomery </t>
  </si>
  <si>
    <t xml:space="preserve">Cocke </t>
  </si>
  <si>
    <t xml:space="preserve">Moore </t>
  </si>
  <si>
    <t xml:space="preserve">Coffee </t>
  </si>
  <si>
    <t xml:space="preserve">Morgan </t>
  </si>
  <si>
    <t xml:space="preserve">Crockett </t>
  </si>
  <si>
    <t xml:space="preserve">Obion </t>
  </si>
  <si>
    <t xml:space="preserve">Cumberland </t>
  </si>
  <si>
    <t xml:space="preserve">Overton </t>
  </si>
  <si>
    <t xml:space="preserve">Davidson </t>
  </si>
  <si>
    <t xml:space="preserve">Perry </t>
  </si>
  <si>
    <t xml:space="preserve">Decatur </t>
  </si>
  <si>
    <t xml:space="preserve">Pickett </t>
  </si>
  <si>
    <t xml:space="preserve">DeKalb </t>
  </si>
  <si>
    <t xml:space="preserve">Polk </t>
  </si>
  <si>
    <t xml:space="preserve">Dickson </t>
  </si>
  <si>
    <t xml:space="preserve">Putnam </t>
  </si>
  <si>
    <t xml:space="preserve">Dyer </t>
  </si>
  <si>
    <t xml:space="preserve">Rhea </t>
  </si>
  <si>
    <t xml:space="preserve">Fayette </t>
  </si>
  <si>
    <t xml:space="preserve">Roane </t>
  </si>
  <si>
    <t xml:space="preserve">Fentress </t>
  </si>
  <si>
    <t xml:space="preserve">Robertson </t>
  </si>
  <si>
    <t xml:space="preserve">Franklin </t>
  </si>
  <si>
    <t xml:space="preserve">Rutherford </t>
  </si>
  <si>
    <t xml:space="preserve">Gibson </t>
  </si>
  <si>
    <t xml:space="preserve">Scott </t>
  </si>
  <si>
    <t xml:space="preserve">Giles </t>
  </si>
  <si>
    <t xml:space="preserve">Sequatchie </t>
  </si>
  <si>
    <t xml:space="preserve">Grainger </t>
  </si>
  <si>
    <t xml:space="preserve">Sevier </t>
  </si>
  <si>
    <t xml:space="preserve">Greene </t>
  </si>
  <si>
    <t xml:space="preserve">Shelby </t>
  </si>
  <si>
    <t xml:space="preserve">Grundy </t>
  </si>
  <si>
    <t xml:space="preserve">Smith </t>
  </si>
  <si>
    <t xml:space="preserve">Hamblen </t>
  </si>
  <si>
    <t xml:space="preserve">Stewart </t>
  </si>
  <si>
    <t xml:space="preserve">Hamilton </t>
  </si>
  <si>
    <t xml:space="preserve">Sullivan </t>
  </si>
  <si>
    <t xml:space="preserve">Hancock </t>
  </si>
  <si>
    <t xml:space="preserve">Sumner </t>
  </si>
  <si>
    <t xml:space="preserve">Hardeman </t>
  </si>
  <si>
    <t xml:space="preserve">Tipton </t>
  </si>
  <si>
    <t xml:space="preserve">Hardin </t>
  </si>
  <si>
    <t xml:space="preserve">Trousdale </t>
  </si>
  <si>
    <t xml:space="preserve">Hawkins </t>
  </si>
  <si>
    <t xml:space="preserve">Unicoi </t>
  </si>
  <si>
    <t xml:space="preserve">Haywood </t>
  </si>
  <si>
    <t xml:space="preserve">Union </t>
  </si>
  <si>
    <t xml:space="preserve">Henderson </t>
  </si>
  <si>
    <t xml:space="preserve">Van Buren </t>
  </si>
  <si>
    <t xml:space="preserve">Henry </t>
  </si>
  <si>
    <t xml:space="preserve">Warren </t>
  </si>
  <si>
    <t xml:space="preserve">Hickman </t>
  </si>
  <si>
    <t xml:space="preserve">Washington </t>
  </si>
  <si>
    <t xml:space="preserve">Houston </t>
  </si>
  <si>
    <t xml:space="preserve">Wayne </t>
  </si>
  <si>
    <t xml:space="preserve">Humphreys </t>
  </si>
  <si>
    <t xml:space="preserve">Weakley </t>
  </si>
  <si>
    <t xml:space="preserve">Jackson </t>
  </si>
  <si>
    <t xml:space="preserve">White </t>
  </si>
  <si>
    <t xml:space="preserve">Jefferson </t>
  </si>
  <si>
    <t xml:space="preserve">Williamson </t>
  </si>
  <si>
    <t xml:space="preserve">Johnson </t>
  </si>
  <si>
    <t xml:space="preserve">Wilson </t>
  </si>
  <si>
    <t xml:space="preserve">Knox </t>
  </si>
  <si>
    <t>OUT OF STATE</t>
  </si>
  <si>
    <t xml:space="preserve">Lake </t>
  </si>
  <si>
    <t xml:space="preserve">Lauderdale </t>
  </si>
  <si>
    <t>TOTALS</t>
  </si>
  <si>
    <t>CLASS OF TAX  MOTOR VEHICLE</t>
  </si>
  <si>
    <t>PAGE #  10</t>
  </si>
  <si>
    <t>ANDERSON</t>
  </si>
  <si>
    <t>LAWRENCE</t>
  </si>
  <si>
    <t>BEDFORD</t>
  </si>
  <si>
    <t>LEWIS</t>
  </si>
  <si>
    <t>BENTON</t>
  </si>
  <si>
    <t>LINCOLN</t>
  </si>
  <si>
    <t>BLEDSOE</t>
  </si>
  <si>
    <t>LOUDON</t>
  </si>
  <si>
    <t>BLOUNT</t>
  </si>
  <si>
    <t>MCMINN</t>
  </si>
  <si>
    <t>BRADLEY</t>
  </si>
  <si>
    <t>MCNAIRY</t>
  </si>
  <si>
    <t>CAMPBELL</t>
  </si>
  <si>
    <t>MACON</t>
  </si>
  <si>
    <t>CANNON</t>
  </si>
  <si>
    <t>MADISON</t>
  </si>
  <si>
    <t>CARROLL</t>
  </si>
  <si>
    <t>MARION</t>
  </si>
  <si>
    <t>CARTER</t>
  </si>
  <si>
    <t>MARSHALL</t>
  </si>
  <si>
    <t>CHEATHAM</t>
  </si>
  <si>
    <t>MAURY</t>
  </si>
  <si>
    <t>CHESTER</t>
  </si>
  <si>
    <t>MEIGS</t>
  </si>
  <si>
    <t>CLAIBORNE</t>
  </si>
  <si>
    <t>MONROE</t>
  </si>
  <si>
    <t>CLAY</t>
  </si>
  <si>
    <t>MONTGOMERY</t>
  </si>
  <si>
    <t>COCKE</t>
  </si>
  <si>
    <t>MOORE</t>
  </si>
  <si>
    <t>COFFEE</t>
  </si>
  <si>
    <t>MORGAN</t>
  </si>
  <si>
    <t>CROCKETT</t>
  </si>
  <si>
    <t>OBION</t>
  </si>
  <si>
    <t>CUMBERLAND</t>
  </si>
  <si>
    <t>OVERTON</t>
  </si>
  <si>
    <t>DAVIDSON</t>
  </si>
  <si>
    <t>PERRY</t>
  </si>
  <si>
    <t>DECATUR</t>
  </si>
  <si>
    <t>PICKETT</t>
  </si>
  <si>
    <t>DEKALB</t>
  </si>
  <si>
    <t>POLK</t>
  </si>
  <si>
    <t>DICKSON</t>
  </si>
  <si>
    <t>PUTNAM</t>
  </si>
  <si>
    <t>DYER</t>
  </si>
  <si>
    <t>RHEA</t>
  </si>
  <si>
    <t>FAYETTE</t>
  </si>
  <si>
    <t>ROANE</t>
  </si>
  <si>
    <t>FENTRESS</t>
  </si>
  <si>
    <t>ROBERTSON</t>
  </si>
  <si>
    <t>FRANKLIN</t>
  </si>
  <si>
    <t>RUTHERFORD</t>
  </si>
  <si>
    <t>GIBSON</t>
  </si>
  <si>
    <t>SCOTT</t>
  </si>
  <si>
    <t>GILES</t>
  </si>
  <si>
    <t>SEQUATCHIE</t>
  </si>
  <si>
    <t>GRAINGER</t>
  </si>
  <si>
    <t>SEVIER</t>
  </si>
  <si>
    <t>GREENE</t>
  </si>
  <si>
    <t>SHELBY</t>
  </si>
  <si>
    <t>GRUNDY</t>
  </si>
  <si>
    <t>SMITH</t>
  </si>
  <si>
    <t>HAMBLEN</t>
  </si>
  <si>
    <t>STEWART</t>
  </si>
  <si>
    <t>HAMILTON</t>
  </si>
  <si>
    <t>SULLIVAN</t>
  </si>
  <si>
    <t>HANCOCK</t>
  </si>
  <si>
    <t>SUMNER</t>
  </si>
  <si>
    <t>HARDEMAN</t>
  </si>
  <si>
    <t>TIPTON</t>
  </si>
  <si>
    <t>HARDIN</t>
  </si>
  <si>
    <t>TROUSDALE</t>
  </si>
  <si>
    <t>HAWKINS</t>
  </si>
  <si>
    <t>UNICOI</t>
  </si>
  <si>
    <t>HAYWOOD</t>
  </si>
  <si>
    <t>UNION</t>
  </si>
  <si>
    <t>HENDERSON</t>
  </si>
  <si>
    <t>VAN BUREN</t>
  </si>
  <si>
    <t>HENRY</t>
  </si>
  <si>
    <t>WARREN</t>
  </si>
  <si>
    <t>HICKMAN</t>
  </si>
  <si>
    <t>WASHINGTON</t>
  </si>
  <si>
    <t>HOUSTON</t>
  </si>
  <si>
    <t>WAYNE</t>
  </si>
  <si>
    <t>HUMPHREYS</t>
  </si>
  <si>
    <t>WEAKLEY</t>
  </si>
  <si>
    <t>JACKSON</t>
  </si>
  <si>
    <t>WHITE</t>
  </si>
  <si>
    <t>JEFFERSON</t>
  </si>
  <si>
    <t>WILLIAMSON</t>
  </si>
  <si>
    <t>JOHNSON</t>
  </si>
  <si>
    <t>WILSON</t>
  </si>
  <si>
    <t>KNOX</t>
  </si>
  <si>
    <t>STATE</t>
  </si>
  <si>
    <t>LAKE</t>
  </si>
  <si>
    <t>LAUDERDALE</t>
  </si>
  <si>
    <t>REALTY TRANSFER &amp; MORTGAGE</t>
  </si>
  <si>
    <t>PAGE #   11</t>
  </si>
  <si>
    <t>STATE SALES</t>
  </si>
  <si>
    <t>PAGE # 12</t>
  </si>
  <si>
    <t xml:space="preserve">LOCAL SALES </t>
  </si>
  <si>
    <t>PAGE #  13</t>
  </si>
  <si>
    <t>TELECOM</t>
  </si>
  <si>
    <t xml:space="preserve">   COLLECTION REPORT BY COUNTIES</t>
  </si>
  <si>
    <t xml:space="preserve">CLASS OF TAX   </t>
  </si>
  <si>
    <t>BUSINESS - STATE AND LOCAL</t>
  </si>
  <si>
    <t>PAGE #   14</t>
  </si>
  <si>
    <t>Out of State</t>
  </si>
  <si>
    <t>SALES AND USE  TAX BY CLASSIFICATION</t>
  </si>
  <si>
    <t>FISCAL YEAR 2021</t>
  </si>
  <si>
    <t>APRIL 2021</t>
  </si>
  <si>
    <t>Page # 15</t>
  </si>
  <si>
    <t>CLASSIFICATION</t>
  </si>
  <si>
    <t>APRIL FY 2020</t>
  </si>
  <si>
    <t>CHANGE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</si>
  <si>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</si>
  <si>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</si>
  <si>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</si>
  <si>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</si>
  <si>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</si>
  <si>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</si>
  <si>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</si>
  <si>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      SUBTOTAL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</si>
  <si>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</si>
  <si>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</si>
  <si>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</si>
  <si>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</si>
  <si>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</si>
  <si>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</si>
  <si>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</si>
  <si>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</si>
  <si>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</si>
  <si>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</si>
  <si>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</si>
  <si>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</si>
  <si>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</si>
  <si>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</si>
  <si>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</si>
  <si>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</si>
  <si>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</si>
  <si>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</si>
  <si>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</si>
  <si>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&amp; All Other MV Dealers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</si>
  <si>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</si>
  <si>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</si>
  <si>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</si>
  <si>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</si>
  <si>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</si>
  <si>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</si>
  <si>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</si>
  <si>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</si>
  <si>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</si>
  <si>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</si>
  <si>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</si>
  <si>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</si>
  <si>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Electronic Stores and Music Stores</t>
  </si>
  <si>
    <t xml:space="preserve">  EATING &amp; DRINKING PLACES</t>
  </si>
  <si>
    <t xml:space="preserve">    Eating Places</t>
  </si>
  <si>
    <t xml:space="preserve">    Drinking Places</t>
  </si>
  <si>
    <t>Page # 16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</si>
  <si>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</si>
  <si>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</si>
  <si>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</si>
  <si>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</si>
  <si>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</si>
  <si>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</si>
  <si>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</si>
  <si>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</si>
  <si>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</si>
  <si>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</si>
  <si>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</si>
  <si>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</si>
  <si>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</si>
  <si>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</si>
  <si>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</si>
  <si>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</si>
  <si>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</si>
  <si>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</si>
  <si>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</si>
  <si>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</si>
  <si>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</si>
  <si>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</si>
  <si>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</si>
  <si>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</si>
  <si>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</si>
  <si>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</si>
  <si>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</si>
  <si>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</si>
  <si>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</si>
  <si>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</si>
  <si>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</si>
  <si>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</si>
  <si>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</si>
  <si>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</si>
  <si>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</si>
  <si>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</si>
  <si>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</si>
  <si>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</si>
  <si>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</si>
  <si>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</si>
  <si>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</si>
  <si>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</si>
  <si>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NON-SERVICES</t>
  </si>
  <si>
    <t>COUNTY CLERK</t>
  </si>
  <si>
    <t>CONSUMER USE TAX</t>
  </si>
  <si>
    <t>UNCLASSIFIED</t>
  </si>
  <si>
    <t xml:space="preserve">             GRAND TOTAL</t>
  </si>
  <si>
    <t>CHECK</t>
  </si>
  <si>
    <t>JULY 2020 - APRIL 2021</t>
  </si>
  <si>
    <t>Page # 17</t>
  </si>
  <si>
    <t>Page #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</si>
</sst>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3" formatCode="_(* #,##0.00_);_(* \(#,##0.00\);_(* &quot;-&quot;??_);_(@_)"/>
    <numFmt numFmtId="164" formatCode="[$-409]mmmm\-yy;@"/>
    <numFmt numFmtId="165" formatCode="mmm\-yy_)"/>
    <numFmt numFmtId="166" formatCode="#,##0.00;\ \(#,##0.00\)"/>
    <numFmt numFmtId="167" formatCode="0.0"/>
    <numFmt numFmtId="168" formatCode="0.0%"/>
    <numFmt numFmtId="169" formatCode="#,##0.000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Open Sans Semibold"/>
      <family val="2"/>
    </font>
    <font>
      <b/>
      <sz val="14"/>
      <color indexed="8"/>
      <name val="Open Sans Semibold"/>
      <family val="2"/>
    </font>
    <font>
      <sz val="14"/>
      <color indexed="8"/>
      <name val="Open Sans Semibold"/>
      <family val="2"/>
    </font>
    <font>
      <sz val="10"/>
      <name val="Arial"/>
      <family val="2"/>
    </font>
    <font>
      <sz val="8"/>
      <color indexed="8"/>
      <name val="Open Sans Semibold"/>
      <family val="2"/>
    </font>
    <font>
      <sz val="13"/>
      <color indexed="8"/>
      <name val="Open Sans Semibold"/>
      <family val="2"/>
    </font>
    <font>
      <b/>
      <sz val="12"/>
      <color indexed="8"/>
      <name val="Open Sans Semibold"/>
      <family val="2"/>
    </font>
    <font>
      <sz val="14"/>
      <color indexed="8"/>
      <name val="Open Sans"/>
      <family val="2"/>
    </font>
    <font>
      <sz val="10"/>
      <name val="Open Sans"/>
      <family val="2"/>
    </font>
    <font>
      <b/>
      <sz val="14"/>
      <color indexed="8"/>
      <name val="Open Sans"/>
      <family val="2"/>
    </font>
    <font>
      <sz val="14"/>
      <name val="Open Sans Semibold"/>
      <family val="2"/>
    </font>
    <font>
      <sz val="11"/>
      <color indexed="8"/>
      <name val="Open Sans Semibold"/>
      <family val="2"/>
    </font>
    <font>
      <sz val="12"/>
      <color indexed="8"/>
      <name val="Open Sans Semibold"/>
      <family val="2"/>
    </font>
    <font>
      <sz val="16"/>
      <name val="Open Sans Semibold"/>
      <family val="2"/>
    </font>
    <font>
      <b/>
      <sz val="16"/>
      <color indexed="8"/>
      <name val="Open Sans Semibold"/>
      <family val="2"/>
    </font>
    <font>
      <sz val="16"/>
      <color indexed="8"/>
      <name val="Open Sans Semibold"/>
      <family val="2"/>
    </font>
    <font>
      <sz val="16"/>
      <color rgb="FF000000"/>
      <name val="Open Sans Semibold"/>
      <family val="2"/>
    </font>
    <font>
      <sz val="14"/>
      <name val="Open Sans"/>
      <family val="2"/>
    </font>
    <font>
      <b/>
      <sz val="16"/>
      <color rgb="FF000000"/>
      <name val="Open Sans Semibold"/>
      <family val="2"/>
    </font>
    <font>
      <sz val="11"/>
      <color theme="1"/>
      <name val="Open Sans"/>
      <family val="2"/>
    </font>
    <font>
      <sz val="8.5"/>
      <name val="Arial"/>
    </font>
    <font>
      <sz val="10"/>
      <color indexed="12"/>
      <name val="Courier"/>
      <family val="3"/>
    </font>
    <font>
      <sz val="14"/>
      <name val="Arial"/>
      <family val="2"/>
    </font>
    <font>
      <sz val="12"/>
      <name val="Arial"/>
    </font>
    <font>
      <sz val="14"/>
      <color indexed="12"/>
      <name val="Helvetica-Narrow"/>
      <family val="2"/>
    </font>
    <font>
      <sz val="14"/>
      <name val="Helvetica-Narrow"/>
      <family val="2"/>
    </font>
    <font>
      <sz val="14"/>
      <color indexed="8"/>
      <name val="Helvetica-Narrow"/>
      <family val="2"/>
    </font>
    <font>
      <sz val="14"/>
      <color indexed="8"/>
      <name val="Helvetica-Narrow"/>
    </font>
    <font>
      <sz val="12"/>
      <name val="Arial"/>
      <family val="2"/>
    </font>
    <font>
      <b/>
      <sz val="12"/>
      <name val="Helvetica-Narrow"/>
    </font>
    <font>
      <b/>
      <sz val="11"/>
      <name val="Helvetica-Narrow"/>
    </font>
    <font>
      <sz val="11"/>
      <name val="Helvetica-Narrow"/>
    </font>
    <font>
      <sz val="12"/>
      <name val="Helvetica-Narrow"/>
    </font>
    <font>
      <sz val="1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gray0625">
        <fgColor theme="0" tint="-0.14996795556505021"/>
        <bgColor indexed="65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theme="1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 style="thin">
        <color theme="1"/>
      </right>
      <top style="thin">
        <color theme="1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double">
        <color theme="1"/>
      </top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/>
    <xf numFmtId="39" fontId="6" fillId="2" borderId="0"/>
    <xf numFmtId="9" fontId="6" fillId="0" borderId="0" applyFont="0" applyFill="0" applyBorder="0" applyAlignment="0" applyProtection="0"/>
    <xf numFmtId="39" fontId="6" fillId="2" borderId="0"/>
    <xf numFmtId="39" fontId="6" fillId="2" borderId="0"/>
    <xf numFmtId="39" fontId="6" fillId="2" borderId="0"/>
    <xf numFmtId="43" fontId="6" fillId="0" borderId="0" applyFont="0" applyFill="0" applyBorder="0" applyAlignment="0" applyProtection="0"/>
    <xf numFmtId="0" fontId="6" fillId="2" borderId="0"/>
    <xf numFmtId="0" fontId="2" fillId="0" borderId="0"/>
    <xf numFmtId="0" fontId="22" fillId="0" borderId="0"/>
    <xf numFmtId="0" fontId="26" fillId="0" borderId="0"/>
    <xf numFmtId="0" fontId="6" fillId="0" borderId="0"/>
    <xf numFmtId="43" fontId="22" fillId="0" borderId="0" applyFont="0" applyFill="0" applyBorder="0" applyAlignment="0" applyProtection="0"/>
    <xf numFmtId="0" fontId="31" fillId="0" borderId="0"/>
    <xf numFmtId="0" fontId="22" fillId="0" borderId="0"/>
  </cellStyleXfs>
  <cellXfs count="492">
    <xf numFmtId="0" fontId="0" fillId="0" borderId="0" xfId="0"/>
    <xf numFmtId="0" fontId="3" fillId="2" borderId="0" xfId="3" applyFont="1"/>
    <xf numFmtId="39" fontId="3" fillId="0" borderId="0" xfId="3" applyNumberFormat="1" applyFont="1" applyFill="1"/>
    <xf numFmtId="39" fontId="4" fillId="0" borderId="0" xfId="3" applyNumberFormat="1" applyFont="1" applyFill="1"/>
    <xf numFmtId="39" fontId="5" fillId="0" borderId="0" xfId="3" applyNumberFormat="1" applyFont="1" applyFill="1"/>
    <xf numFmtId="164" fontId="4" fillId="0" borderId="0" xfId="3" quotePrefix="1" applyNumberFormat="1" applyFont="1" applyFill="1" applyAlignment="1" applyProtection="1">
      <alignment horizontal="left"/>
      <protection locked="0"/>
    </xf>
    <xf numFmtId="39" fontId="4" fillId="0" borderId="0" xfId="3" applyNumberFormat="1" applyFont="1" applyFill="1" applyAlignment="1" applyProtection="1">
      <alignment horizontal="right"/>
      <protection locked="0"/>
    </xf>
    <xf numFmtId="7" fontId="4" fillId="0" borderId="0" xfId="3" applyNumberFormat="1" applyFont="1" applyFill="1" applyAlignment="1">
      <alignment horizontal="center"/>
    </xf>
    <xf numFmtId="0" fontId="4" fillId="0" borderId="0" xfId="3" applyFont="1" applyFill="1" applyAlignment="1">
      <alignment horizontal="center"/>
    </xf>
    <xf numFmtId="39" fontId="4" fillId="0" borderId="0" xfId="3" quotePrefix="1" applyNumberFormat="1" applyFont="1" applyFill="1" applyAlignment="1">
      <alignment horizontal="left"/>
    </xf>
    <xf numFmtId="39" fontId="5" fillId="0" borderId="0" xfId="4" applyFont="1" applyFill="1" applyProtection="1">
      <protection locked="0"/>
    </xf>
    <xf numFmtId="39" fontId="5" fillId="0" borderId="0" xfId="3" applyNumberFormat="1" applyFont="1" applyFill="1" applyProtection="1">
      <protection locked="0"/>
    </xf>
    <xf numFmtId="10" fontId="5" fillId="0" borderId="0" xfId="3" applyNumberFormat="1" applyFont="1" applyFill="1"/>
    <xf numFmtId="10" fontId="3" fillId="2" borderId="0" xfId="5" applyNumberFormat="1" applyFont="1" applyFill="1"/>
    <xf numFmtId="0" fontId="5" fillId="2" borderId="0" xfId="3" applyFont="1"/>
    <xf numFmtId="39" fontId="5" fillId="2" borderId="0" xfId="3" applyNumberFormat="1" applyFont="1"/>
    <xf numFmtId="0" fontId="5" fillId="2" borderId="0" xfId="3" applyFont="1" applyAlignment="1">
      <alignment horizontal="left"/>
    </xf>
    <xf numFmtId="39" fontId="3" fillId="2" borderId="0" xfId="3" applyNumberFormat="1" applyFont="1"/>
    <xf numFmtId="0" fontId="7" fillId="2" borderId="0" xfId="3" applyFont="1"/>
    <xf numFmtId="0" fontId="4" fillId="2" borderId="0" xfId="3" applyFont="1"/>
    <xf numFmtId="0" fontId="5" fillId="2" borderId="0" xfId="3" applyFont="1" applyAlignment="1">
      <alignment horizontal="center"/>
    </xf>
    <xf numFmtId="39" fontId="8" fillId="0" borderId="0" xfId="3" applyNumberFormat="1" applyFont="1" applyFill="1" applyAlignment="1">
      <alignment horizontal="center"/>
    </xf>
    <xf numFmtId="39" fontId="5" fillId="0" borderId="0" xfId="4" applyFont="1" applyFill="1" applyAlignment="1" applyProtection="1">
      <alignment horizontal="center"/>
      <protection locked="0"/>
    </xf>
    <xf numFmtId="39" fontId="5" fillId="0" borderId="0" xfId="3" applyNumberFormat="1" applyFont="1" applyFill="1" applyAlignment="1" applyProtection="1">
      <alignment horizontal="center"/>
      <protection locked="0"/>
    </xf>
    <xf numFmtId="39" fontId="5" fillId="0" borderId="0" xfId="3" applyNumberFormat="1" applyFont="1" applyFill="1" applyAlignment="1">
      <alignment horizontal="center"/>
    </xf>
    <xf numFmtId="10" fontId="5" fillId="0" borderId="0" xfId="3" applyNumberFormat="1" applyFont="1" applyFill="1" applyAlignment="1">
      <alignment horizontal="center"/>
    </xf>
    <xf numFmtId="10" fontId="3" fillId="2" borderId="0" xfId="5" applyNumberFormat="1" applyFont="1" applyFill="1" applyAlignment="1">
      <alignment horizontal="center"/>
    </xf>
    <xf numFmtId="39" fontId="5" fillId="2" borderId="0" xfId="3" applyNumberFormat="1" applyFont="1" applyAlignment="1">
      <alignment horizontal="center"/>
    </xf>
    <xf numFmtId="39" fontId="3" fillId="2" borderId="0" xfId="3" applyNumberFormat="1" applyFont="1" applyAlignment="1">
      <alignment horizontal="center"/>
    </xf>
    <xf numFmtId="0" fontId="3" fillId="2" borderId="0" xfId="3" applyFont="1" applyAlignment="1">
      <alignment horizontal="center"/>
    </xf>
    <xf numFmtId="164" fontId="4" fillId="2" borderId="1" xfId="3" applyNumberFormat="1" applyFont="1" applyBorder="1" applyAlignment="1" applyProtection="1">
      <alignment horizontal="left"/>
      <protection locked="0"/>
    </xf>
    <xf numFmtId="0" fontId="4" fillId="2" borderId="0" xfId="3" applyFont="1" applyAlignment="1">
      <alignment horizontal="right"/>
    </xf>
    <xf numFmtId="0" fontId="5" fillId="2" borderId="0" xfId="3" quotePrefix="1" applyFont="1" applyAlignment="1">
      <alignment horizontal="left"/>
    </xf>
    <xf numFmtId="0" fontId="4" fillId="3" borderId="2" xfId="3" applyFont="1" applyFill="1" applyBorder="1"/>
    <xf numFmtId="0" fontId="4" fillId="3" borderId="2" xfId="3" applyFont="1" applyFill="1" applyBorder="1" applyAlignment="1" applyProtection="1">
      <alignment horizontal="center" wrapText="1"/>
      <protection locked="0"/>
    </xf>
    <xf numFmtId="0" fontId="9" fillId="3" borderId="2" xfId="3" quotePrefix="1" applyFont="1" applyFill="1" applyBorder="1" applyAlignment="1" applyProtection="1">
      <alignment horizontal="center" wrapText="1"/>
      <protection locked="0"/>
    </xf>
    <xf numFmtId="0" fontId="4" fillId="4" borderId="0" xfId="3" quotePrefix="1" applyFont="1" applyFill="1" applyAlignment="1" applyProtection="1">
      <alignment horizontal="center"/>
      <protection locked="0"/>
    </xf>
    <xf numFmtId="39" fontId="5" fillId="0" borderId="0" xfId="3" quotePrefix="1" applyNumberFormat="1" applyFont="1" applyFill="1" applyAlignment="1">
      <alignment horizontal="left"/>
    </xf>
    <xf numFmtId="0" fontId="10" fillId="2" borderId="3" xfId="3" applyFont="1" applyBorder="1" applyAlignment="1">
      <alignment horizontal="left"/>
    </xf>
    <xf numFmtId="39" fontId="10" fillId="0" borderId="2" xfId="3" applyNumberFormat="1" applyFont="1" applyFill="1" applyBorder="1"/>
    <xf numFmtId="39" fontId="10" fillId="2" borderId="2" xfId="3" applyNumberFormat="1" applyFont="1" applyBorder="1"/>
    <xf numFmtId="10" fontId="10" fillId="2" borderId="2" xfId="3" applyNumberFormat="1" applyFont="1" applyBorder="1" applyAlignment="1">
      <alignment horizontal="right"/>
    </xf>
    <xf numFmtId="10" fontId="10" fillId="2" borderId="4" xfId="3" applyNumberFormat="1" applyFont="1" applyBorder="1"/>
    <xf numFmtId="10" fontId="10" fillId="2" borderId="0" xfId="3" applyNumberFormat="1" applyFont="1"/>
    <xf numFmtId="39" fontId="10" fillId="0" borderId="0" xfId="3" quotePrefix="1" applyNumberFormat="1" applyFont="1" applyFill="1" applyAlignment="1">
      <alignment horizontal="left"/>
    </xf>
    <xf numFmtId="39" fontId="10" fillId="0" borderId="0" xfId="4" applyFont="1" applyFill="1" applyProtection="1">
      <protection locked="0"/>
    </xf>
    <xf numFmtId="39" fontId="10" fillId="0" borderId="0" xfId="3" applyNumberFormat="1" applyFont="1" applyFill="1" applyProtection="1">
      <protection locked="0"/>
    </xf>
    <xf numFmtId="39" fontId="10" fillId="0" borderId="0" xfId="3" applyNumberFormat="1" applyFont="1" applyFill="1"/>
    <xf numFmtId="10" fontId="10" fillId="0" borderId="0" xfId="3" applyNumberFormat="1" applyFont="1" applyFill="1"/>
    <xf numFmtId="10" fontId="11" fillId="2" borderId="0" xfId="5" applyNumberFormat="1" applyFont="1" applyFill="1"/>
    <xf numFmtId="0" fontId="10" fillId="2" borderId="0" xfId="3" applyFont="1"/>
    <xf numFmtId="39" fontId="10" fillId="2" borderId="0" xfId="3" applyNumberFormat="1" applyFont="1"/>
    <xf numFmtId="0" fontId="10" fillId="2" borderId="0" xfId="3" applyFont="1" applyAlignment="1">
      <alignment horizontal="left"/>
    </xf>
    <xf numFmtId="39" fontId="11" fillId="2" borderId="0" xfId="3" applyNumberFormat="1" applyFont="1"/>
    <xf numFmtId="0" fontId="11" fillId="2" borderId="0" xfId="3" applyFont="1"/>
    <xf numFmtId="39" fontId="12" fillId="0" borderId="0" xfId="3" applyNumberFormat="1" applyFont="1" applyFill="1" applyAlignment="1">
      <alignment horizontal="center"/>
    </xf>
    <xf numFmtId="39" fontId="12" fillId="0" borderId="0" xfId="3" applyNumberFormat="1" applyFont="1" applyFill="1"/>
    <xf numFmtId="10" fontId="12" fillId="0" borderId="0" xfId="3" applyNumberFormat="1" applyFont="1" applyFill="1"/>
    <xf numFmtId="0" fontId="10" fillId="2" borderId="3" xfId="3" quotePrefix="1" applyFont="1" applyBorder="1" applyAlignment="1">
      <alignment horizontal="left"/>
    </xf>
    <xf numFmtId="39" fontId="10" fillId="0" borderId="0" xfId="6" applyFont="1" applyFill="1" applyProtection="1">
      <protection locked="0"/>
    </xf>
    <xf numFmtId="10" fontId="10" fillId="0" borderId="0" xfId="3" applyNumberFormat="1" applyFont="1" applyFill="1" applyAlignment="1">
      <alignment horizontal="right"/>
    </xf>
    <xf numFmtId="0" fontId="10" fillId="2" borderId="2" xfId="3" applyFont="1" applyBorder="1" applyAlignment="1">
      <alignment horizontal="left"/>
    </xf>
    <xf numFmtId="39" fontId="10" fillId="0" borderId="0" xfId="7" applyFont="1" applyFill="1" applyProtection="1">
      <protection locked="0"/>
    </xf>
    <xf numFmtId="0" fontId="10" fillId="2" borderId="5" xfId="3" applyFont="1" applyBorder="1" applyAlignment="1">
      <alignment horizontal="left"/>
    </xf>
    <xf numFmtId="0" fontId="10" fillId="2" borderId="6" xfId="3" applyFont="1" applyBorder="1" applyAlignment="1">
      <alignment horizontal="left"/>
    </xf>
    <xf numFmtId="0" fontId="10" fillId="2" borderId="7" xfId="3" applyFont="1" applyBorder="1" applyAlignment="1">
      <alignment horizontal="left"/>
    </xf>
    <xf numFmtId="39" fontId="10" fillId="0" borderId="0" xfId="8" applyFont="1" applyFill="1" applyProtection="1">
      <protection locked="0"/>
    </xf>
    <xf numFmtId="39" fontId="4" fillId="3" borderId="8" xfId="3" quotePrefix="1" applyNumberFormat="1" applyFont="1" applyFill="1" applyBorder="1" applyAlignment="1">
      <alignment horizontal="left"/>
    </xf>
    <xf numFmtId="39" fontId="4" fillId="3" borderId="9" xfId="3" applyNumberFormat="1" applyFont="1" applyFill="1" applyBorder="1"/>
    <xf numFmtId="10" fontId="4" fillId="3" borderId="9" xfId="3" applyNumberFormat="1" applyFont="1" applyFill="1" applyBorder="1" applyAlignment="1">
      <alignment horizontal="right"/>
    </xf>
    <xf numFmtId="10" fontId="4" fillId="3" borderId="10" xfId="3" applyNumberFormat="1" applyFont="1" applyFill="1" applyBorder="1"/>
    <xf numFmtId="10" fontId="5" fillId="2" borderId="0" xfId="3" applyNumberFormat="1" applyFont="1"/>
    <xf numFmtId="39" fontId="5" fillId="0" borderId="0" xfId="8" applyFont="1" applyFill="1" applyProtection="1">
      <protection locked="0"/>
    </xf>
    <xf numFmtId="10" fontId="5" fillId="0" borderId="0" xfId="3" applyNumberFormat="1" applyFont="1" applyFill="1" applyAlignment="1">
      <alignment horizontal="right"/>
    </xf>
    <xf numFmtId="0" fontId="4" fillId="2" borderId="3" xfId="3" applyFont="1" applyBorder="1" applyAlignment="1">
      <alignment horizontal="left"/>
    </xf>
    <xf numFmtId="0" fontId="3" fillId="2" borderId="11" xfId="3" applyFont="1" applyBorder="1"/>
    <xf numFmtId="39" fontId="5" fillId="2" borderId="2" xfId="3" applyNumberFormat="1" applyFont="1" applyBorder="1"/>
    <xf numFmtId="10" fontId="5" fillId="2" borderId="2" xfId="3" applyNumberFormat="1" applyFont="1" applyBorder="1" applyAlignment="1">
      <alignment horizontal="right"/>
    </xf>
    <xf numFmtId="10" fontId="5" fillId="2" borderId="4" xfId="3" applyNumberFormat="1" applyFont="1" applyBorder="1"/>
    <xf numFmtId="0" fontId="10" fillId="2" borderId="3" xfId="3" applyFont="1" applyBorder="1"/>
    <xf numFmtId="39" fontId="10" fillId="2" borderId="2" xfId="3" applyNumberFormat="1" applyFont="1" applyBorder="1" applyProtection="1">
      <protection locked="0"/>
    </xf>
    <xf numFmtId="39" fontId="4" fillId="3" borderId="12" xfId="3" applyNumberFormat="1" applyFont="1" applyFill="1" applyBorder="1" applyProtection="1">
      <protection locked="0"/>
    </xf>
    <xf numFmtId="39" fontId="4" fillId="3" borderId="12" xfId="3" applyNumberFormat="1" applyFont="1" applyFill="1" applyBorder="1"/>
    <xf numFmtId="39" fontId="4" fillId="0" borderId="0" xfId="3" applyNumberFormat="1" applyFont="1" applyFill="1" applyAlignment="1">
      <alignment horizontal="center"/>
    </xf>
    <xf numFmtId="10" fontId="4" fillId="0" borderId="0" xfId="3" applyNumberFormat="1" applyFont="1" applyFill="1"/>
    <xf numFmtId="10" fontId="13" fillId="2" borderId="0" xfId="5" applyNumberFormat="1" applyFont="1" applyFill="1"/>
    <xf numFmtId="0" fontId="13" fillId="2" borderId="0" xfId="3" applyFont="1"/>
    <xf numFmtId="0" fontId="5" fillId="2" borderId="13" xfId="3" applyFont="1" applyBorder="1" applyProtection="1">
      <protection locked="0"/>
    </xf>
    <xf numFmtId="0" fontId="5" fillId="2" borderId="0" xfId="3" applyFont="1" applyProtection="1">
      <protection locked="0"/>
    </xf>
    <xf numFmtId="0" fontId="5" fillId="2" borderId="14" xfId="3" applyFont="1" applyBorder="1"/>
    <xf numFmtId="0" fontId="4" fillId="3" borderId="15" xfId="3" applyFont="1" applyFill="1" applyBorder="1" applyProtection="1">
      <protection locked="0"/>
    </xf>
    <xf numFmtId="39" fontId="4" fillId="3" borderId="16" xfId="3" applyNumberFormat="1" applyFont="1" applyFill="1" applyBorder="1"/>
    <xf numFmtId="10" fontId="4" fillId="3" borderId="12" xfId="3" applyNumberFormat="1" applyFont="1" applyFill="1" applyBorder="1" applyAlignment="1">
      <alignment horizontal="right"/>
    </xf>
    <xf numFmtId="10" fontId="4" fillId="3" borderId="17" xfId="3" applyNumberFormat="1" applyFont="1" applyFill="1" applyBorder="1"/>
    <xf numFmtId="0" fontId="5" fillId="0" borderId="0" xfId="3" applyFont="1" applyFill="1" applyProtection="1">
      <protection locked="0"/>
    </xf>
    <xf numFmtId="0" fontId="5" fillId="0" borderId="0" xfId="3" applyFont="1" applyFill="1"/>
    <xf numFmtId="39" fontId="14" fillId="0" borderId="0" xfId="3" applyNumberFormat="1" applyFont="1" applyFill="1"/>
    <xf numFmtId="0" fontId="3" fillId="0" borderId="0" xfId="3" applyFont="1" applyFill="1"/>
    <xf numFmtId="43" fontId="3" fillId="0" borderId="0" xfId="9" applyFont="1" applyFill="1" applyBorder="1"/>
    <xf numFmtId="0" fontId="3" fillId="2" borderId="0" xfId="3" applyFont="1" applyProtection="1">
      <protection locked="0"/>
    </xf>
    <xf numFmtId="164" fontId="4" fillId="0" borderId="0" xfId="3" applyNumberFormat="1" applyFont="1" applyFill="1" applyAlignment="1" applyProtection="1">
      <alignment horizontal="left"/>
      <protection locked="0"/>
    </xf>
    <xf numFmtId="39" fontId="8" fillId="0" borderId="0" xfId="3" applyNumberFormat="1" applyFont="1" applyFill="1"/>
    <xf numFmtId="39" fontId="15" fillId="0" borderId="0" xfId="3" applyNumberFormat="1" applyFont="1" applyFill="1"/>
    <xf numFmtId="39" fontId="5" fillId="0" borderId="0" xfId="3" applyNumberFormat="1" applyFont="1" applyFill="1" applyAlignment="1">
      <alignment horizontal="left"/>
    </xf>
    <xf numFmtId="39" fontId="5" fillId="0" borderId="0" xfId="3" quotePrefix="1" applyNumberFormat="1" applyFont="1" applyFill="1"/>
    <xf numFmtId="10" fontId="5" fillId="0" borderId="0" xfId="5" applyNumberFormat="1" applyFont="1" applyFill="1" applyBorder="1" applyAlignment="1">
      <alignment horizontal="right"/>
    </xf>
    <xf numFmtId="39" fontId="15" fillId="0" borderId="0" xfId="3" quotePrefix="1" applyNumberFormat="1" applyFont="1" applyFill="1" applyAlignment="1">
      <alignment horizontal="left"/>
    </xf>
    <xf numFmtId="0" fontId="3" fillId="2" borderId="18" xfId="3" applyFont="1" applyBorder="1"/>
    <xf numFmtId="39" fontId="5" fillId="2" borderId="0" xfId="3" applyNumberFormat="1" applyFont="1" applyProtection="1">
      <protection locked="0"/>
    </xf>
    <xf numFmtId="39" fontId="16" fillId="2" borderId="0" xfId="3" applyNumberFormat="1" applyFont="1"/>
    <xf numFmtId="39" fontId="17" fillId="2" borderId="0" xfId="3" applyNumberFormat="1" applyFont="1"/>
    <xf numFmtId="39" fontId="17" fillId="2" borderId="0" xfId="3" applyNumberFormat="1" applyFont="1" applyAlignment="1">
      <alignment horizontal="right"/>
    </xf>
    <xf numFmtId="39" fontId="18" fillId="2" borderId="0" xfId="3" applyNumberFormat="1" applyFont="1" applyAlignment="1">
      <alignment horizontal="right"/>
    </xf>
    <xf numFmtId="10" fontId="16" fillId="2" borderId="0" xfId="5" applyNumberFormat="1" applyFont="1" applyFill="1" applyAlignment="1"/>
    <xf numFmtId="0" fontId="16" fillId="2" borderId="0" xfId="3" applyFont="1"/>
    <xf numFmtId="39" fontId="18" fillId="2" borderId="0" xfId="3" applyNumberFormat="1" applyFont="1"/>
    <xf numFmtId="164" fontId="17" fillId="2" borderId="0" xfId="3" quotePrefix="1" applyNumberFormat="1" applyFont="1" applyAlignment="1" applyProtection="1">
      <alignment horizontal="left"/>
      <protection locked="0"/>
    </xf>
    <xf numFmtId="39" fontId="17" fillId="2" borderId="0" xfId="3" applyNumberFormat="1" applyFont="1" applyAlignment="1" applyProtection="1">
      <alignment horizontal="right"/>
      <protection locked="0"/>
    </xf>
    <xf numFmtId="10" fontId="16" fillId="2" borderId="0" xfId="5" applyNumberFormat="1" applyFont="1" applyFill="1" applyAlignment="1">
      <alignment horizontal="center"/>
    </xf>
    <xf numFmtId="0" fontId="16" fillId="2" borderId="0" xfId="3" applyFont="1" applyAlignment="1">
      <alignment horizontal="center"/>
    </xf>
    <xf numFmtId="7" fontId="17" fillId="3" borderId="19" xfId="3" applyNumberFormat="1" applyFont="1" applyFill="1" applyBorder="1" applyAlignment="1">
      <alignment horizontal="center"/>
    </xf>
    <xf numFmtId="0" fontId="17" fillId="3" borderId="20" xfId="3" applyFont="1" applyFill="1" applyBorder="1" applyAlignment="1">
      <alignment horizontal="center"/>
    </xf>
    <xf numFmtId="0" fontId="17" fillId="3" borderId="7" xfId="3" applyFont="1" applyFill="1" applyBorder="1" applyAlignment="1">
      <alignment horizontal="center"/>
    </xf>
    <xf numFmtId="7" fontId="17" fillId="3" borderId="7" xfId="3" applyNumberFormat="1" applyFont="1" applyFill="1" applyBorder="1" applyAlignment="1">
      <alignment horizontal="center"/>
    </xf>
    <xf numFmtId="7" fontId="17" fillId="0" borderId="19" xfId="3" applyNumberFormat="1" applyFont="1" applyFill="1" applyBorder="1" applyAlignment="1">
      <alignment horizontal="center"/>
    </xf>
    <xf numFmtId="0" fontId="17" fillId="0" borderId="21" xfId="3" applyFont="1" applyFill="1" applyBorder="1" applyAlignment="1">
      <alignment horizontal="center"/>
    </xf>
    <xf numFmtId="0" fontId="17" fillId="0" borderId="19" xfId="3" applyFont="1" applyFill="1" applyBorder="1" applyAlignment="1">
      <alignment horizontal="center"/>
    </xf>
    <xf numFmtId="7" fontId="17" fillId="0" borderId="0" xfId="3" applyNumberFormat="1" applyFont="1" applyFill="1" applyAlignment="1">
      <alignment horizontal="center"/>
    </xf>
    <xf numFmtId="7" fontId="17" fillId="0" borderId="22" xfId="3" applyNumberFormat="1" applyFont="1" applyFill="1" applyBorder="1" applyAlignment="1">
      <alignment horizontal="center"/>
    </xf>
    <xf numFmtId="10" fontId="16" fillId="0" borderId="0" xfId="5" applyNumberFormat="1" applyFont="1" applyFill="1" applyAlignment="1">
      <alignment horizontal="center"/>
    </xf>
    <xf numFmtId="0" fontId="16" fillId="0" borderId="0" xfId="3" applyFont="1" applyFill="1" applyAlignment="1">
      <alignment horizontal="center"/>
    </xf>
    <xf numFmtId="39" fontId="17" fillId="2" borderId="19" xfId="3" quotePrefix="1" applyNumberFormat="1" applyFont="1" applyBorder="1" applyAlignment="1">
      <alignment horizontal="left"/>
    </xf>
    <xf numFmtId="39" fontId="18" fillId="2" borderId="23" xfId="3" applyNumberFormat="1" applyFont="1" applyBorder="1" applyAlignment="1" applyProtection="1">
      <alignment horizontal="right"/>
      <protection locked="0"/>
    </xf>
    <xf numFmtId="39" fontId="18" fillId="0" borderId="23" xfId="3" applyNumberFormat="1" applyFont="1" applyFill="1" applyBorder="1" applyAlignment="1" applyProtection="1">
      <alignment horizontal="right"/>
      <protection locked="0"/>
    </xf>
    <xf numFmtId="39" fontId="18" fillId="2" borderId="23" xfId="3" applyNumberFormat="1" applyFont="1" applyBorder="1" applyAlignment="1">
      <alignment horizontal="right"/>
    </xf>
    <xf numFmtId="10" fontId="18" fillId="2" borderId="22" xfId="3" applyNumberFormat="1" applyFont="1" applyBorder="1" applyAlignment="1">
      <alignment horizontal="right"/>
    </xf>
    <xf numFmtId="39" fontId="18" fillId="2" borderId="24" xfId="3" applyNumberFormat="1" applyFont="1" applyBorder="1" applyAlignment="1">
      <alignment horizontal="left"/>
    </xf>
    <xf numFmtId="39" fontId="18" fillId="2" borderId="25" xfId="3" applyNumberFormat="1" applyFont="1" applyBorder="1" applyAlignment="1" applyProtection="1">
      <alignment horizontal="right"/>
      <protection locked="0"/>
    </xf>
    <xf numFmtId="39" fontId="18" fillId="2" borderId="1" xfId="3" applyNumberFormat="1" applyFont="1" applyBorder="1" applyAlignment="1">
      <alignment horizontal="right"/>
    </xf>
    <xf numFmtId="39" fontId="18" fillId="2" borderId="24" xfId="3" quotePrefix="1" applyNumberFormat="1" applyFont="1" applyBorder="1" applyAlignment="1">
      <alignment horizontal="left"/>
    </xf>
    <xf numFmtId="39" fontId="18" fillId="2" borderId="21" xfId="4" applyFont="1" applyBorder="1" applyAlignment="1" applyProtection="1">
      <alignment horizontal="right"/>
      <protection locked="0"/>
    </xf>
    <xf numFmtId="39" fontId="18" fillId="2" borderId="22" xfId="3" applyNumberFormat="1" applyFont="1" applyBorder="1" applyAlignment="1" applyProtection="1">
      <alignment horizontal="right"/>
      <protection locked="0"/>
    </xf>
    <xf numFmtId="39" fontId="18" fillId="2" borderId="26" xfId="3" applyNumberFormat="1" applyFont="1" applyBorder="1" applyAlignment="1">
      <alignment horizontal="right"/>
    </xf>
    <xf numFmtId="39" fontId="18" fillId="2" borderId="24" xfId="10" quotePrefix="1" applyNumberFormat="1" applyFont="1" applyBorder="1" applyAlignment="1">
      <alignment horizontal="left"/>
    </xf>
    <xf numFmtId="39" fontId="18" fillId="2" borderId="7" xfId="3" applyNumberFormat="1" applyFont="1" applyBorder="1" applyAlignment="1" applyProtection="1">
      <alignment horizontal="right"/>
      <protection locked="0"/>
    </xf>
    <xf numFmtId="39" fontId="17" fillId="3" borderId="19" xfId="3" applyNumberFormat="1" applyFont="1" applyFill="1" applyBorder="1" applyAlignment="1">
      <alignment horizontal="left"/>
    </xf>
    <xf numFmtId="39" fontId="17" fillId="3" borderId="15" xfId="3" applyNumberFormat="1" applyFont="1" applyFill="1" applyBorder="1" applyAlignment="1">
      <alignment horizontal="right"/>
    </xf>
    <xf numFmtId="10" fontId="17" fillId="3" borderId="15" xfId="3" applyNumberFormat="1" applyFont="1" applyFill="1" applyBorder="1" applyAlignment="1">
      <alignment horizontal="right"/>
    </xf>
    <xf numFmtId="39" fontId="17" fillId="2" borderId="7" xfId="3" applyNumberFormat="1" applyFont="1" applyBorder="1" applyAlignment="1">
      <alignment horizontal="center"/>
    </xf>
    <xf numFmtId="39" fontId="18" fillId="2" borderId="22" xfId="3" applyNumberFormat="1" applyFont="1" applyBorder="1" applyAlignment="1">
      <alignment horizontal="right"/>
    </xf>
    <xf numFmtId="39" fontId="18" fillId="2" borderId="27" xfId="3" applyNumberFormat="1" applyFont="1" applyBorder="1" applyAlignment="1">
      <alignment horizontal="right"/>
    </xf>
    <xf numFmtId="39" fontId="18" fillId="2" borderId="22" xfId="3" applyNumberFormat="1" applyFont="1" applyBorder="1" applyAlignment="1">
      <alignment horizontal="left"/>
    </xf>
    <xf numFmtId="39" fontId="17" fillId="3" borderId="24" xfId="3" applyNumberFormat="1" applyFont="1" applyFill="1" applyBorder="1" applyAlignment="1">
      <alignment horizontal="left"/>
    </xf>
    <xf numFmtId="39" fontId="17" fillId="3" borderId="28" xfId="3" applyNumberFormat="1" applyFont="1" applyFill="1" applyBorder="1" applyAlignment="1">
      <alignment horizontal="right"/>
    </xf>
    <xf numFmtId="10" fontId="17" fillId="3" borderId="28" xfId="3" applyNumberFormat="1" applyFont="1" applyFill="1" applyBorder="1" applyAlignment="1">
      <alignment horizontal="right"/>
    </xf>
    <xf numFmtId="39" fontId="18" fillId="0" borderId="25" xfId="3" applyNumberFormat="1" applyFont="1" applyFill="1" applyBorder="1" applyAlignment="1" applyProtection="1">
      <alignment horizontal="right"/>
      <protection locked="0"/>
    </xf>
    <xf numFmtId="39" fontId="17" fillId="3" borderId="22" xfId="3" applyNumberFormat="1" applyFont="1" applyFill="1" applyBorder="1" applyAlignment="1">
      <alignment horizontal="left"/>
    </xf>
    <xf numFmtId="39" fontId="17" fillId="3" borderId="29" xfId="3" applyNumberFormat="1" applyFont="1" applyFill="1" applyBorder="1" applyAlignment="1">
      <alignment horizontal="right"/>
    </xf>
    <xf numFmtId="0" fontId="16" fillId="2" borderId="0" xfId="3" applyFont="1" applyAlignment="1">
      <alignment horizontal="left"/>
    </xf>
    <xf numFmtId="0" fontId="16" fillId="2" borderId="0" xfId="3" applyFont="1" applyAlignment="1">
      <alignment horizontal="right"/>
    </xf>
    <xf numFmtId="10" fontId="18" fillId="2" borderId="0" xfId="3" applyNumberFormat="1" applyFont="1" applyAlignment="1">
      <alignment horizontal="right"/>
    </xf>
    <xf numFmtId="39" fontId="17" fillId="2" borderId="0" xfId="3" applyNumberFormat="1" applyFont="1" applyAlignment="1">
      <alignment horizontal="left"/>
    </xf>
    <xf numFmtId="39" fontId="18" fillId="0" borderId="0" xfId="3" applyNumberFormat="1" applyFont="1" applyFill="1" applyAlignment="1">
      <alignment horizontal="left"/>
    </xf>
    <xf numFmtId="39" fontId="17" fillId="0" borderId="0" xfId="3" applyNumberFormat="1" applyFont="1" applyFill="1" applyAlignment="1">
      <alignment horizontal="right"/>
    </xf>
    <xf numFmtId="39" fontId="18" fillId="0" borderId="0" xfId="3" applyNumberFormat="1" applyFont="1" applyFill="1" applyAlignment="1">
      <alignment horizontal="right"/>
    </xf>
    <xf numFmtId="164" fontId="17" fillId="0" borderId="0" xfId="3" applyNumberFormat="1" applyFont="1" applyFill="1" applyAlignment="1" applyProtection="1">
      <alignment horizontal="left"/>
      <protection locked="0"/>
    </xf>
    <xf numFmtId="39" fontId="17" fillId="0" borderId="0" xfId="3" applyNumberFormat="1" applyFont="1" applyFill="1" applyAlignment="1" applyProtection="1">
      <alignment horizontal="right"/>
      <protection locked="0"/>
    </xf>
    <xf numFmtId="7" fontId="17" fillId="0" borderId="0" xfId="3" applyNumberFormat="1" applyFont="1" applyFill="1" applyAlignment="1">
      <alignment horizontal="left"/>
    </xf>
    <xf numFmtId="0" fontId="17" fillId="0" borderId="0" xfId="3" applyFont="1" applyFill="1" applyAlignment="1">
      <alignment horizontal="right"/>
    </xf>
    <xf numFmtId="7" fontId="17" fillId="0" borderId="0" xfId="3" applyNumberFormat="1" applyFont="1" applyFill="1" applyAlignment="1">
      <alignment horizontal="right"/>
    </xf>
    <xf numFmtId="39" fontId="17" fillId="0" borderId="0" xfId="3" applyNumberFormat="1" applyFont="1" applyFill="1" applyAlignment="1">
      <alignment horizontal="left"/>
    </xf>
    <xf numFmtId="39" fontId="18" fillId="0" borderId="0" xfId="3" applyNumberFormat="1" applyFont="1" applyFill="1" applyAlignment="1" applyProtection="1">
      <alignment horizontal="right"/>
      <protection locked="0"/>
    </xf>
    <xf numFmtId="10" fontId="18" fillId="0" borderId="0" xfId="3" applyNumberFormat="1" applyFont="1" applyFill="1" applyAlignment="1">
      <alignment horizontal="right"/>
    </xf>
    <xf numFmtId="10" fontId="17" fillId="0" borderId="0" xfId="3" applyNumberFormat="1" applyFont="1" applyFill="1" applyAlignment="1">
      <alignment horizontal="right"/>
    </xf>
    <xf numFmtId="39" fontId="17" fillId="0" borderId="0" xfId="3" quotePrefix="1" applyNumberFormat="1" applyFont="1" applyFill="1" applyAlignment="1">
      <alignment horizontal="left"/>
    </xf>
    <xf numFmtId="39" fontId="18" fillId="0" borderId="0" xfId="3" quotePrefix="1" applyNumberFormat="1" applyFont="1" applyFill="1" applyAlignment="1">
      <alignment horizontal="left"/>
    </xf>
    <xf numFmtId="10" fontId="18" fillId="0" borderId="0" xfId="5" applyNumberFormat="1" applyFont="1" applyFill="1" applyBorder="1" applyAlignment="1">
      <alignment horizontal="right"/>
    </xf>
    <xf numFmtId="10" fontId="16" fillId="2" borderId="14" xfId="5" applyNumberFormat="1" applyFont="1" applyFill="1" applyBorder="1" applyAlignment="1">
      <alignment horizontal="center"/>
    </xf>
    <xf numFmtId="0" fontId="16" fillId="0" borderId="0" xfId="3" applyFont="1" applyFill="1" applyAlignment="1">
      <alignment horizontal="left"/>
    </xf>
    <xf numFmtId="0" fontId="16" fillId="0" borderId="0" xfId="3" applyFont="1" applyFill="1" applyAlignment="1">
      <alignment horizontal="right"/>
    </xf>
    <xf numFmtId="0" fontId="18" fillId="0" borderId="0" xfId="3" applyFont="1" applyFill="1" applyAlignment="1">
      <alignment horizontal="left"/>
    </xf>
    <xf numFmtId="0" fontId="18" fillId="0" borderId="0" xfId="3" applyFont="1" applyFill="1" applyAlignment="1">
      <alignment horizontal="right"/>
    </xf>
    <xf numFmtId="39" fontId="18" fillId="2" borderId="0" xfId="3" applyNumberFormat="1" applyFont="1" applyAlignment="1">
      <alignment horizontal="center"/>
    </xf>
    <xf numFmtId="10" fontId="16" fillId="2" borderId="0" xfId="5" applyNumberFormat="1" applyFont="1" applyFill="1"/>
    <xf numFmtId="164" fontId="17" fillId="2" borderId="1" xfId="3" applyNumberFormat="1" applyFont="1" applyBorder="1" applyAlignment="1" applyProtection="1">
      <alignment horizontal="left"/>
      <protection locked="0"/>
    </xf>
    <xf numFmtId="7" fontId="17" fillId="3" borderId="4" xfId="3" applyNumberFormat="1" applyFont="1" applyFill="1" applyBorder="1" applyAlignment="1">
      <alignment horizontal="center"/>
    </xf>
    <xf numFmtId="0" fontId="17" fillId="3" borderId="30" xfId="3" applyFont="1" applyFill="1" applyBorder="1" applyAlignment="1">
      <alignment horizontal="center"/>
    </xf>
    <xf numFmtId="0" fontId="17" fillId="3" borderId="2" xfId="3" applyFont="1" applyFill="1" applyBorder="1" applyAlignment="1">
      <alignment horizontal="center"/>
    </xf>
    <xf numFmtId="7" fontId="17" fillId="3" borderId="2" xfId="3" applyNumberFormat="1" applyFont="1" applyFill="1" applyBorder="1" applyAlignment="1">
      <alignment horizontal="center"/>
    </xf>
    <xf numFmtId="39" fontId="17" fillId="2" borderId="31" xfId="3" applyNumberFormat="1" applyFont="1" applyBorder="1" applyAlignment="1">
      <alignment horizontal="center"/>
    </xf>
    <xf numFmtId="39" fontId="18" fillId="2" borderId="32" xfId="3" applyNumberFormat="1" applyFont="1" applyBorder="1"/>
    <xf numFmtId="39" fontId="18" fillId="2" borderId="33" xfId="3" applyNumberFormat="1" applyFont="1" applyBorder="1"/>
    <xf numFmtId="39" fontId="18" fillId="2" borderId="6" xfId="3" applyNumberFormat="1" applyFont="1" applyBorder="1" applyAlignment="1">
      <alignment horizontal="right"/>
    </xf>
    <xf numFmtId="39" fontId="18" fillId="2" borderId="34" xfId="3" applyNumberFormat="1" applyFont="1" applyBorder="1" applyAlignment="1">
      <alignment horizontal="left"/>
    </xf>
    <xf numFmtId="39" fontId="18" fillId="2" borderId="35" xfId="3" applyNumberFormat="1" applyFont="1" applyBorder="1" applyProtection="1">
      <protection locked="0"/>
    </xf>
    <xf numFmtId="39" fontId="18" fillId="2" borderId="36" xfId="3" applyNumberFormat="1" applyFont="1" applyBorder="1" applyProtection="1">
      <protection locked="0"/>
    </xf>
    <xf numFmtId="39" fontId="18" fillId="2" borderId="36" xfId="3" applyNumberFormat="1" applyFont="1" applyBorder="1"/>
    <xf numFmtId="10" fontId="18" fillId="2" borderId="7" xfId="3" applyNumberFormat="1" applyFont="1" applyBorder="1" applyAlignment="1">
      <alignment horizontal="right"/>
    </xf>
    <xf numFmtId="39" fontId="18" fillId="2" borderId="3" xfId="3" applyNumberFormat="1" applyFont="1" applyBorder="1" applyProtection="1">
      <protection locked="0"/>
    </xf>
    <xf numFmtId="39" fontId="18" fillId="2" borderId="3" xfId="3" applyNumberFormat="1" applyFont="1" applyBorder="1"/>
    <xf numFmtId="49" fontId="18" fillId="2" borderId="37" xfId="10" applyNumberFormat="1" applyFont="1" applyBorder="1" applyAlignment="1">
      <alignment horizontal="left"/>
    </xf>
    <xf numFmtId="39" fontId="17" fillId="3" borderId="7" xfId="3" applyNumberFormat="1" applyFont="1" applyFill="1" applyBorder="1" applyAlignment="1">
      <alignment horizontal="left"/>
    </xf>
    <xf numFmtId="39" fontId="17" fillId="3" borderId="28" xfId="3" applyNumberFormat="1" applyFont="1" applyFill="1" applyBorder="1"/>
    <xf numFmtId="39" fontId="17" fillId="2" borderId="38" xfId="3" applyNumberFormat="1" applyFont="1" applyBorder="1" applyAlignment="1">
      <alignment horizontal="center"/>
    </xf>
    <xf numFmtId="39" fontId="17" fillId="2" borderId="39" xfId="3" quotePrefix="1" applyNumberFormat="1" applyFont="1" applyBorder="1" applyAlignment="1">
      <alignment horizontal="center"/>
    </xf>
    <xf numFmtId="39" fontId="18" fillId="2" borderId="40" xfId="3" applyNumberFormat="1" applyFont="1" applyBorder="1"/>
    <xf numFmtId="10" fontId="18" fillId="2" borderId="41" xfId="3" applyNumberFormat="1" applyFont="1" applyBorder="1" applyAlignment="1">
      <alignment horizontal="right"/>
    </xf>
    <xf numFmtId="39" fontId="18" fillId="2" borderId="38" xfId="3" quotePrefix="1" applyNumberFormat="1" applyFont="1" applyBorder="1" applyAlignment="1">
      <alignment horizontal="left"/>
    </xf>
    <xf numFmtId="39" fontId="18" fillId="2" borderId="38" xfId="3" applyNumberFormat="1" applyFont="1" applyBorder="1" applyAlignment="1">
      <alignment horizontal="left"/>
    </xf>
    <xf numFmtId="39" fontId="17" fillId="2" borderId="39" xfId="3" applyNumberFormat="1" applyFont="1" applyBorder="1" applyAlignment="1">
      <alignment horizontal="center"/>
    </xf>
    <xf numFmtId="39" fontId="18" fillId="2" borderId="38" xfId="3" applyNumberFormat="1" applyFont="1" applyBorder="1"/>
    <xf numFmtId="10" fontId="18" fillId="2" borderId="42" xfId="3" applyNumberFormat="1" applyFont="1" applyBorder="1" applyAlignment="1">
      <alignment horizontal="right"/>
    </xf>
    <xf numFmtId="39" fontId="18" fillId="0" borderId="36" xfId="3" applyNumberFormat="1" applyFont="1" applyFill="1" applyBorder="1" applyProtection="1">
      <protection locked="0"/>
    </xf>
    <xf numFmtId="39" fontId="18" fillId="2" borderId="38" xfId="3" applyNumberFormat="1" applyFont="1" applyBorder="1" applyProtection="1">
      <protection locked="0"/>
    </xf>
    <xf numFmtId="10" fontId="18" fillId="2" borderId="24" xfId="3" applyNumberFormat="1" applyFont="1" applyBorder="1" applyAlignment="1">
      <alignment horizontal="right"/>
    </xf>
    <xf numFmtId="39" fontId="18" fillId="2" borderId="7" xfId="3" applyNumberFormat="1" applyFont="1" applyBorder="1" applyProtection="1">
      <protection locked="0"/>
    </xf>
    <xf numFmtId="39" fontId="18" fillId="2" borderId="7" xfId="3" applyNumberFormat="1" applyFont="1" applyBorder="1"/>
    <xf numFmtId="39" fontId="18" fillId="2" borderId="42" xfId="3" applyNumberFormat="1" applyFont="1" applyBorder="1" applyAlignment="1">
      <alignment horizontal="right"/>
    </xf>
    <xf numFmtId="164" fontId="17" fillId="2" borderId="0" xfId="3" applyNumberFormat="1" applyFont="1" applyAlignment="1" applyProtection="1">
      <alignment horizontal="left"/>
      <protection locked="0"/>
    </xf>
    <xf numFmtId="39" fontId="17" fillId="2" borderId="43" xfId="3" applyNumberFormat="1" applyFont="1" applyBorder="1" applyAlignment="1">
      <alignment horizontal="center"/>
    </xf>
    <xf numFmtId="39" fontId="18" fillId="2" borderId="44" xfId="3" applyNumberFormat="1" applyFont="1" applyBorder="1"/>
    <xf numFmtId="39" fontId="18" fillId="2" borderId="43" xfId="3" applyNumberFormat="1" applyFont="1" applyBorder="1"/>
    <xf numFmtId="39" fontId="18" fillId="2" borderId="42" xfId="3" applyNumberFormat="1" applyFont="1" applyBorder="1"/>
    <xf numFmtId="39" fontId="18" fillId="0" borderId="3" xfId="3" applyNumberFormat="1" applyFont="1" applyFill="1" applyBorder="1" applyProtection="1">
      <protection locked="0"/>
    </xf>
    <xf numFmtId="0" fontId="18" fillId="2" borderId="38" xfId="9" quotePrefix="1" applyNumberFormat="1" applyFont="1" applyFill="1" applyBorder="1" applyAlignment="1">
      <alignment horizontal="left"/>
    </xf>
    <xf numFmtId="0" fontId="18" fillId="2" borderId="38" xfId="9" applyNumberFormat="1" applyFont="1" applyFill="1" applyBorder="1" applyAlignment="1">
      <alignment horizontal="left"/>
    </xf>
    <xf numFmtId="39" fontId="18" fillId="2" borderId="19" xfId="3" applyNumberFormat="1" applyFont="1" applyBorder="1" applyProtection="1">
      <protection locked="0"/>
    </xf>
    <xf numFmtId="0" fontId="19" fillId="5" borderId="24" xfId="9" applyNumberFormat="1" applyFont="1" applyFill="1" applyBorder="1" applyAlignment="1">
      <alignment horizontal="left"/>
    </xf>
    <xf numFmtId="39" fontId="19" fillId="5" borderId="7" xfId="3" applyNumberFormat="1" applyFont="1" applyFill="1" applyBorder="1" applyProtection="1">
      <protection locked="0"/>
    </xf>
    <xf numFmtId="0" fontId="16" fillId="5" borderId="0" xfId="3" applyFont="1" applyFill="1"/>
    <xf numFmtId="39" fontId="18" fillId="2" borderId="24" xfId="3" applyNumberFormat="1" applyFont="1" applyBorder="1" applyProtection="1">
      <protection locked="0"/>
    </xf>
    <xf numFmtId="39" fontId="19" fillId="5" borderId="24" xfId="3" applyNumberFormat="1" applyFont="1" applyFill="1" applyBorder="1" applyProtection="1">
      <protection locked="0"/>
    </xf>
    <xf numFmtId="39" fontId="19" fillId="5" borderId="19" xfId="3" applyNumberFormat="1" applyFont="1" applyFill="1" applyBorder="1" applyProtection="1">
      <protection locked="0"/>
    </xf>
    <xf numFmtId="0" fontId="19" fillId="0" borderId="24" xfId="9" applyNumberFormat="1" applyFont="1" applyFill="1" applyBorder="1" applyAlignment="1">
      <alignment horizontal="left"/>
    </xf>
    <xf numFmtId="0" fontId="19" fillId="0" borderId="22" xfId="9" applyNumberFormat="1" applyFont="1" applyFill="1" applyBorder="1" applyAlignment="1">
      <alignment horizontal="left"/>
    </xf>
    <xf numFmtId="39" fontId="17" fillId="3" borderId="15" xfId="3" applyNumberFormat="1" applyFont="1" applyFill="1" applyBorder="1"/>
    <xf numFmtId="39" fontId="18" fillId="2" borderId="45" xfId="3" applyNumberFormat="1" applyFont="1" applyBorder="1"/>
    <xf numFmtId="39" fontId="18" fillId="2" borderId="46" xfId="3" applyNumberFormat="1" applyFont="1" applyBorder="1"/>
    <xf numFmtId="10" fontId="18" fillId="2" borderId="42" xfId="3" applyNumberFormat="1" applyFont="1" applyBorder="1"/>
    <xf numFmtId="39" fontId="17" fillId="3" borderId="47" xfId="3" applyNumberFormat="1" applyFont="1" applyFill="1" applyBorder="1"/>
    <xf numFmtId="39" fontId="17" fillId="3" borderId="48" xfId="3" applyNumberFormat="1" applyFont="1" applyFill="1" applyBorder="1" applyAlignment="1">
      <alignment horizontal="center"/>
    </xf>
    <xf numFmtId="39" fontId="18" fillId="3" borderId="26" xfId="3" applyNumberFormat="1" applyFont="1" applyFill="1" applyBorder="1"/>
    <xf numFmtId="39" fontId="18" fillId="3" borderId="49" xfId="3" applyNumberFormat="1" applyFont="1" applyFill="1" applyBorder="1"/>
    <xf numFmtId="10" fontId="18" fillId="3" borderId="39" xfId="3" applyNumberFormat="1" applyFont="1" applyFill="1" applyBorder="1"/>
    <xf numFmtId="39" fontId="18" fillId="2" borderId="50" xfId="3" applyNumberFormat="1" applyFont="1" applyBorder="1"/>
    <xf numFmtId="39" fontId="18" fillId="2" borderId="38" xfId="3" quotePrefix="1" applyNumberFormat="1" applyFont="1" applyBorder="1"/>
    <xf numFmtId="39" fontId="18" fillId="2" borderId="51" xfId="3" applyNumberFormat="1" applyFont="1" applyBorder="1"/>
    <xf numFmtId="39" fontId="17" fillId="3" borderId="9" xfId="3" applyNumberFormat="1" applyFont="1" applyFill="1" applyBorder="1" applyAlignment="1">
      <alignment horizontal="left"/>
    </xf>
    <xf numFmtId="39" fontId="17" fillId="3" borderId="9" xfId="3" applyNumberFormat="1" applyFont="1" applyFill="1" applyBorder="1"/>
    <xf numFmtId="39" fontId="17" fillId="0" borderId="0" xfId="3" applyNumberFormat="1" applyFont="1" applyFill="1"/>
    <xf numFmtId="39" fontId="10" fillId="0" borderId="2" xfId="10" applyNumberFormat="1" applyFont="1" applyFill="1" applyBorder="1"/>
    <xf numFmtId="10" fontId="10" fillId="2" borderId="4" xfId="3" applyNumberFormat="1" applyFont="1" applyBorder="1" applyAlignment="1">
      <alignment horizontal="right"/>
    </xf>
    <xf numFmtId="39" fontId="10" fillId="2" borderId="2" xfId="10" applyNumberFormat="1" applyFont="1" applyBorder="1"/>
    <xf numFmtId="0" fontId="12" fillId="2" borderId="3" xfId="3" applyFont="1" applyBorder="1" applyAlignment="1">
      <alignment horizontal="left"/>
    </xf>
    <xf numFmtId="10" fontId="20" fillId="2" borderId="0" xfId="5" applyNumberFormat="1" applyFont="1" applyFill="1"/>
    <xf numFmtId="0" fontId="20" fillId="2" borderId="0" xfId="3" applyFont="1"/>
    <xf numFmtId="39" fontId="10" fillId="2" borderId="2" xfId="10" applyNumberFormat="1" applyFont="1" applyBorder="1" applyProtection="1">
      <protection locked="0"/>
    </xf>
    <xf numFmtId="43" fontId="16" fillId="2" borderId="0" xfId="9" applyFont="1" applyFill="1" applyAlignment="1"/>
    <xf numFmtId="43" fontId="16" fillId="2" borderId="0" xfId="9" applyFont="1" applyFill="1" applyAlignment="1">
      <alignment horizontal="center"/>
    </xf>
    <xf numFmtId="43" fontId="16" fillId="0" borderId="0" xfId="9" applyFont="1" applyFill="1" applyAlignment="1">
      <alignment horizontal="center"/>
    </xf>
    <xf numFmtId="39" fontId="19" fillId="0" borderId="0" xfId="3" applyNumberFormat="1" applyFont="1" applyFill="1" applyAlignment="1" applyProtection="1">
      <alignment horizontal="right"/>
      <protection locked="0"/>
    </xf>
    <xf numFmtId="39" fontId="21" fillId="0" borderId="0" xfId="3" applyNumberFormat="1" applyFont="1" applyFill="1" applyAlignment="1">
      <alignment horizontal="right"/>
    </xf>
    <xf numFmtId="39" fontId="16" fillId="0" borderId="0" xfId="3" applyNumberFormat="1" applyFont="1" applyFill="1" applyAlignment="1">
      <alignment horizontal="center"/>
    </xf>
    <xf numFmtId="39" fontId="18" fillId="2" borderId="7" xfId="3" applyNumberFormat="1" applyFont="1" applyBorder="1" applyAlignment="1">
      <alignment horizontal="right"/>
    </xf>
    <xf numFmtId="43" fontId="16" fillId="2" borderId="14" xfId="9" applyFont="1" applyFill="1" applyBorder="1" applyAlignment="1">
      <alignment horizontal="center"/>
    </xf>
    <xf numFmtId="43" fontId="16" fillId="2" borderId="0" xfId="9" applyFont="1" applyFill="1"/>
    <xf numFmtId="39" fontId="18" fillId="2" borderId="52" xfId="3" applyNumberFormat="1" applyFont="1" applyBorder="1"/>
    <xf numFmtId="39" fontId="18" fillId="2" borderId="43" xfId="3" applyNumberFormat="1" applyFont="1" applyBorder="1" applyAlignment="1">
      <alignment horizontal="right"/>
    </xf>
    <xf numFmtId="39" fontId="17" fillId="2" borderId="49" xfId="3" quotePrefix="1" applyNumberFormat="1" applyFont="1" applyBorder="1" applyAlignment="1">
      <alignment horizontal="center"/>
    </xf>
    <xf numFmtId="39" fontId="18" fillId="2" borderId="49" xfId="3" applyNumberFormat="1" applyFont="1" applyBorder="1"/>
    <xf numFmtId="10" fontId="18" fillId="2" borderId="53" xfId="3" applyNumberFormat="1" applyFont="1" applyBorder="1" applyAlignment="1">
      <alignment horizontal="right"/>
    </xf>
    <xf numFmtId="39" fontId="17" fillId="2" borderId="49" xfId="3" applyNumberFormat="1" applyFont="1" applyBorder="1" applyAlignment="1">
      <alignment horizontal="center"/>
    </xf>
    <xf numFmtId="0" fontId="16" fillId="0" borderId="0" xfId="3" applyFont="1" applyFill="1"/>
    <xf numFmtId="39" fontId="19" fillId="0" borderId="0" xfId="3" applyNumberFormat="1" applyFont="1" applyFill="1" applyProtection="1">
      <protection locked="0"/>
    </xf>
    <xf numFmtId="39" fontId="16" fillId="0" borderId="0" xfId="3" applyNumberFormat="1" applyFont="1" applyFill="1"/>
    <xf numFmtId="39" fontId="18" fillId="2" borderId="53" xfId="3" applyNumberFormat="1" applyFont="1" applyBorder="1" applyAlignment="1">
      <alignment horizontal="right"/>
    </xf>
    <xf numFmtId="39" fontId="17" fillId="2" borderId="44" xfId="3" applyNumberFormat="1" applyFont="1" applyBorder="1" applyAlignment="1">
      <alignment horizontal="center"/>
    </xf>
    <xf numFmtId="39" fontId="18" fillId="2" borderId="2" xfId="3" applyNumberFormat="1" applyFont="1" applyBorder="1" applyProtection="1">
      <protection locked="0"/>
    </xf>
    <xf numFmtId="39" fontId="18" fillId="2" borderId="4" xfId="3" applyNumberFormat="1" applyFont="1" applyBorder="1"/>
    <xf numFmtId="0" fontId="18" fillId="2" borderId="38" xfId="3" quotePrefix="1" applyFont="1" applyBorder="1" applyAlignment="1">
      <alignment horizontal="left"/>
    </xf>
    <xf numFmtId="39" fontId="18" fillId="2" borderId="25" xfId="3" applyNumberFormat="1" applyFont="1" applyBorder="1" applyProtection="1">
      <protection locked="0"/>
    </xf>
    <xf numFmtId="39" fontId="19" fillId="5" borderId="22" xfId="3" applyNumberFormat="1" applyFont="1" applyFill="1" applyBorder="1" applyProtection="1">
      <protection locked="0"/>
    </xf>
    <xf numFmtId="39" fontId="18" fillId="2" borderId="22" xfId="3" applyNumberFormat="1" applyFont="1" applyBorder="1" applyProtection="1">
      <protection locked="0"/>
    </xf>
    <xf numFmtId="39" fontId="18" fillId="2" borderId="54" xfId="3" applyNumberFormat="1" applyFont="1" applyBorder="1"/>
    <xf numFmtId="10" fontId="18" fillId="2" borderId="19" xfId="3" applyNumberFormat="1" applyFont="1" applyBorder="1" applyAlignment="1">
      <alignment horizontal="right"/>
    </xf>
    <xf numFmtId="10" fontId="17" fillId="3" borderId="28" xfId="3" applyNumberFormat="1" applyFont="1" applyFill="1" applyBorder="1"/>
    <xf numFmtId="10" fontId="18" fillId="2" borderId="53" xfId="3" applyNumberFormat="1" applyFont="1" applyBorder="1"/>
    <xf numFmtId="10" fontId="18" fillId="3" borderId="53" xfId="3" applyNumberFormat="1" applyFont="1" applyFill="1" applyBorder="1"/>
    <xf numFmtId="39" fontId="18" fillId="2" borderId="55" xfId="3" applyNumberFormat="1" applyFont="1" applyBorder="1"/>
    <xf numFmtId="10" fontId="18" fillId="2" borderId="39" xfId="3" applyNumberFormat="1" applyFont="1" applyBorder="1"/>
    <xf numFmtId="39" fontId="17" fillId="3" borderId="7" xfId="3" applyNumberFormat="1" applyFont="1" applyFill="1" applyBorder="1"/>
    <xf numFmtId="10" fontId="17" fillId="3" borderId="9" xfId="3" applyNumberFormat="1" applyFont="1" applyFill="1" applyBorder="1"/>
    <xf numFmtId="0" fontId="2" fillId="0" borderId="0" xfId="11"/>
    <xf numFmtId="39" fontId="2" fillId="0" borderId="0" xfId="11" applyNumberFormat="1"/>
    <xf numFmtId="0" fontId="13" fillId="0" borderId="0" xfId="11" quotePrefix="1" applyFont="1" applyAlignment="1">
      <alignment horizontal="left"/>
    </xf>
    <xf numFmtId="0" fontId="13" fillId="0" borderId="0" xfId="11" applyFont="1"/>
    <xf numFmtId="0" fontId="5" fillId="0" borderId="0" xfId="11" quotePrefix="1" applyFont="1" applyAlignment="1" applyProtection="1">
      <alignment horizontal="right"/>
      <protection locked="0"/>
    </xf>
    <xf numFmtId="0" fontId="13" fillId="6" borderId="2" xfId="11" applyFont="1" applyFill="1" applyBorder="1" applyAlignment="1">
      <alignment horizontal="center"/>
    </xf>
    <xf numFmtId="165" fontId="5" fillId="0" borderId="2" xfId="11" quotePrefix="1" applyNumberFormat="1" applyFont="1" applyBorder="1" applyAlignment="1" applyProtection="1">
      <alignment horizontal="center"/>
      <protection locked="0"/>
    </xf>
    <xf numFmtId="0" fontId="5" fillId="0" borderId="2" xfId="11" quotePrefix="1" applyFont="1" applyBorder="1" applyAlignment="1" applyProtection="1">
      <alignment horizontal="center"/>
      <protection locked="0"/>
    </xf>
    <xf numFmtId="0" fontId="5" fillId="6" borderId="2" xfId="11" applyFont="1" applyFill="1" applyBorder="1" applyAlignment="1">
      <alignment horizontal="center"/>
    </xf>
    <xf numFmtId="0" fontId="13" fillId="6" borderId="38" xfId="11" applyFont="1" applyFill="1" applyBorder="1"/>
    <xf numFmtId="39" fontId="13" fillId="0" borderId="2" xfId="11" applyNumberFormat="1" applyFont="1" applyBorder="1"/>
    <xf numFmtId="0" fontId="13" fillId="6" borderId="0" xfId="11" applyFont="1" applyFill="1"/>
    <xf numFmtId="166" fontId="23" fillId="0" borderId="56" xfId="12" applyNumberFormat="1" applyFont="1" applyBorder="1" applyAlignment="1">
      <alignment horizontal="right"/>
    </xf>
    <xf numFmtId="39" fontId="13" fillId="0" borderId="9" xfId="11" applyNumberFormat="1" applyFont="1" applyBorder="1"/>
    <xf numFmtId="0" fontId="13" fillId="0" borderId="57" xfId="11" applyFont="1" applyBorder="1"/>
    <xf numFmtId="0" fontId="13" fillId="0" borderId="6" xfId="11" applyFont="1" applyBorder="1"/>
    <xf numFmtId="0" fontId="13" fillId="6" borderId="3" xfId="11" quotePrefix="1" applyFont="1" applyFill="1" applyBorder="1" applyAlignment="1">
      <alignment horizontal="left"/>
    </xf>
    <xf numFmtId="0" fontId="13" fillId="6" borderId="1" xfId="11" applyFont="1" applyFill="1" applyBorder="1" applyAlignment="1">
      <alignment horizontal="center"/>
    </xf>
    <xf numFmtId="39" fontId="13" fillId="0" borderId="58" xfId="11" applyNumberFormat="1" applyFont="1" applyBorder="1"/>
    <xf numFmtId="39" fontId="24" fillId="0" borderId="0" xfId="11" applyNumberFormat="1" applyFont="1" applyProtection="1">
      <protection locked="0"/>
    </xf>
    <xf numFmtId="166" fontId="2" fillId="0" borderId="0" xfId="11" applyNumberFormat="1"/>
    <xf numFmtId="43" fontId="0" fillId="0" borderId="0" xfId="9" applyFont="1"/>
    <xf numFmtId="43" fontId="2" fillId="0" borderId="0" xfId="11" applyNumberFormat="1"/>
    <xf numFmtId="39" fontId="25" fillId="0" borderId="0" xfId="11" applyNumberFormat="1" applyFont="1"/>
    <xf numFmtId="0" fontId="27" fillId="0" borderId="0" xfId="13" applyFont="1" applyProtection="1">
      <protection locked="0"/>
    </xf>
    <xf numFmtId="0" fontId="28" fillId="0" borderId="0" xfId="13" applyFont="1"/>
    <xf numFmtId="0" fontId="5" fillId="0" borderId="0" xfId="13" quotePrefix="1" applyFont="1" applyAlignment="1" applyProtection="1">
      <alignment horizontal="left"/>
      <protection locked="0"/>
    </xf>
    <xf numFmtId="0" fontId="5" fillId="0" borderId="0" xfId="13" applyFont="1" applyProtection="1">
      <protection locked="0"/>
    </xf>
    <xf numFmtId="0" fontId="5" fillId="0" borderId="0" xfId="13" quotePrefix="1" applyFont="1" applyAlignment="1" applyProtection="1">
      <alignment horizontal="right"/>
      <protection locked="0"/>
    </xf>
    <xf numFmtId="0" fontId="5" fillId="6" borderId="2" xfId="13" applyFont="1" applyFill="1" applyBorder="1" applyAlignment="1" applyProtection="1">
      <alignment horizontal="center"/>
      <protection locked="0"/>
    </xf>
    <xf numFmtId="165" fontId="5" fillId="0" borderId="2" xfId="13" quotePrefix="1" applyNumberFormat="1" applyFont="1" applyBorder="1" applyAlignment="1" applyProtection="1">
      <alignment horizontal="center"/>
      <protection locked="0"/>
    </xf>
    <xf numFmtId="0" fontId="5" fillId="0" borderId="2" xfId="13" quotePrefix="1" applyFont="1" applyBorder="1" applyAlignment="1" applyProtection="1">
      <alignment horizontal="center"/>
      <protection locked="0"/>
    </xf>
    <xf numFmtId="39" fontId="5" fillId="0" borderId="2" xfId="13" quotePrefix="1" applyNumberFormat="1" applyFont="1" applyBorder="1" applyAlignment="1" applyProtection="1">
      <alignment horizontal="center"/>
      <protection locked="0"/>
    </xf>
    <xf numFmtId="0" fontId="13" fillId="6" borderId="38" xfId="13" applyFont="1" applyFill="1" applyBorder="1"/>
    <xf numFmtId="39" fontId="5" fillId="0" borderId="2" xfId="13" applyNumberFormat="1" applyFont="1" applyBorder="1" applyAlignment="1" applyProtection="1">
      <alignment horizontal="center"/>
      <protection locked="0"/>
    </xf>
    <xf numFmtId="39" fontId="5" fillId="0" borderId="2" xfId="13" applyNumberFormat="1" applyFont="1" applyBorder="1"/>
    <xf numFmtId="0" fontId="13" fillId="6" borderId="0" xfId="13" applyFont="1" applyFill="1"/>
    <xf numFmtId="39" fontId="13" fillId="0" borderId="2" xfId="13" applyNumberFormat="1" applyFont="1" applyBorder="1"/>
    <xf numFmtId="39" fontId="13" fillId="0" borderId="6" xfId="13" applyNumberFormat="1" applyFont="1" applyBorder="1"/>
    <xf numFmtId="39" fontId="13" fillId="0" borderId="59" xfId="13" applyNumberFormat="1" applyFont="1" applyBorder="1"/>
    <xf numFmtId="39" fontId="13" fillId="0" borderId="60" xfId="13" applyNumberFormat="1" applyFont="1" applyBorder="1" applyAlignment="1">
      <alignment horizontal="center"/>
    </xf>
    <xf numFmtId="39" fontId="13" fillId="0" borderId="60" xfId="13" applyNumberFormat="1" applyFont="1" applyBorder="1"/>
    <xf numFmtId="0" fontId="5" fillId="6" borderId="61" xfId="13" applyFont="1" applyFill="1" applyBorder="1" applyProtection="1">
      <protection locked="0"/>
    </xf>
    <xf numFmtId="39" fontId="5" fillId="0" borderId="62" xfId="13" applyNumberFormat="1" applyFont="1" applyBorder="1" applyAlignment="1" applyProtection="1">
      <alignment horizontal="center"/>
      <protection locked="0"/>
    </xf>
    <xf numFmtId="0" fontId="13" fillId="0" borderId="62" xfId="13" applyFont="1" applyBorder="1"/>
    <xf numFmtId="0" fontId="13" fillId="6" borderId="3" xfId="13" quotePrefix="1" applyFont="1" applyFill="1" applyBorder="1" applyAlignment="1">
      <alignment horizontal="left"/>
    </xf>
    <xf numFmtId="0" fontId="5" fillId="6" borderId="63" xfId="13" applyFont="1" applyFill="1" applyBorder="1" applyAlignment="1" applyProtection="1">
      <alignment horizontal="center"/>
      <protection locked="0"/>
    </xf>
    <xf numFmtId="39" fontId="5" fillId="0" borderId="64" xfId="13" applyNumberFormat="1" applyFont="1" applyBorder="1" applyAlignment="1" applyProtection="1">
      <alignment horizontal="center"/>
      <protection locked="0"/>
    </xf>
    <xf numFmtId="39" fontId="28" fillId="0" borderId="0" xfId="13" applyNumberFormat="1" applyFont="1"/>
    <xf numFmtId="43" fontId="28" fillId="0" borderId="0" xfId="9" applyFont="1" applyProtection="1"/>
    <xf numFmtId="39" fontId="29" fillId="0" borderId="0" xfId="13" applyNumberFormat="1" applyFont="1" applyProtection="1">
      <protection locked="0"/>
    </xf>
    <xf numFmtId="43" fontId="28" fillId="0" borderId="0" xfId="9" applyFont="1" applyBorder="1" applyProtection="1"/>
    <xf numFmtId="0" fontId="25" fillId="0" borderId="0" xfId="13" applyFont="1"/>
    <xf numFmtId="39" fontId="28" fillId="0" borderId="0" xfId="13" applyNumberFormat="1" applyFont="1" applyAlignment="1">
      <alignment horizontal="center"/>
    </xf>
    <xf numFmtId="0" fontId="28" fillId="0" borderId="0" xfId="13" applyFont="1" applyAlignment="1">
      <alignment horizontal="center"/>
    </xf>
    <xf numFmtId="43" fontId="28" fillId="0" borderId="0" xfId="13" applyNumberFormat="1" applyFont="1"/>
    <xf numFmtId="167" fontId="28" fillId="0" borderId="0" xfId="13" applyNumberFormat="1" applyFont="1"/>
    <xf numFmtId="0" fontId="13" fillId="6" borderId="2" xfId="11" applyFont="1" applyFill="1" applyBorder="1"/>
    <xf numFmtId="0" fontId="13" fillId="6" borderId="6" xfId="11" applyFont="1" applyFill="1" applyBorder="1"/>
    <xf numFmtId="0" fontId="13" fillId="6" borderId="42" xfId="11" applyFont="1" applyFill="1" applyBorder="1"/>
    <xf numFmtId="0" fontId="6" fillId="0" borderId="0" xfId="11" applyFont="1"/>
    <xf numFmtId="0" fontId="13" fillId="0" borderId="57" xfId="11" applyFont="1" applyBorder="1" applyAlignment="1">
      <alignment horizontal="center"/>
    </xf>
    <xf numFmtId="0" fontId="3" fillId="0" borderId="65" xfId="11" applyFont="1" applyBorder="1"/>
    <xf numFmtId="0" fontId="13" fillId="6" borderId="3" xfId="11" applyFont="1" applyFill="1" applyBorder="1"/>
    <xf numFmtId="0" fontId="13" fillId="6" borderId="58" xfId="11" applyFont="1" applyFill="1" applyBorder="1" applyAlignment="1">
      <alignment horizontal="center"/>
    </xf>
    <xf numFmtId="39" fontId="13" fillId="0" borderId="66" xfId="11" applyNumberFormat="1" applyFont="1" applyBorder="1"/>
    <xf numFmtId="39" fontId="13" fillId="0" borderId="67" xfId="11" applyNumberFormat="1" applyFont="1" applyBorder="1"/>
    <xf numFmtId="39" fontId="13" fillId="0" borderId="0" xfId="11" applyNumberFormat="1" applyFont="1"/>
    <xf numFmtId="0" fontId="2" fillId="0" borderId="0" xfId="11" applyAlignment="1">
      <alignment horizontal="center"/>
    </xf>
    <xf numFmtId="39" fontId="2" fillId="0" borderId="0" xfId="11" applyNumberFormat="1" applyAlignment="1">
      <alignment horizontal="center"/>
    </xf>
    <xf numFmtId="43" fontId="0" fillId="0" borderId="0" xfId="9" applyFont="1" applyAlignment="1">
      <alignment horizontal="center"/>
    </xf>
    <xf numFmtId="43" fontId="0" fillId="0" borderId="0" xfId="9" applyFont="1" applyBorder="1"/>
    <xf numFmtId="0" fontId="6" fillId="0" borderId="0" xfId="11" applyFont="1" applyAlignment="1">
      <alignment horizontal="right"/>
    </xf>
    <xf numFmtId="39" fontId="27" fillId="0" borderId="0" xfId="11" applyNumberFormat="1" applyFont="1"/>
    <xf numFmtId="0" fontId="24" fillId="0" borderId="0" xfId="11" applyFont="1" applyProtection="1">
      <protection locked="0"/>
    </xf>
    <xf numFmtId="0" fontId="5" fillId="0" borderId="0" xfId="11" quotePrefix="1" applyFont="1" applyAlignment="1" applyProtection="1">
      <alignment horizontal="left"/>
      <protection locked="0"/>
    </xf>
    <xf numFmtId="0" fontId="5" fillId="0" borderId="0" xfId="11" applyFont="1" applyProtection="1">
      <protection locked="0"/>
    </xf>
    <xf numFmtId="0" fontId="5" fillId="6" borderId="2" xfId="11" applyFont="1" applyFill="1" applyBorder="1" applyAlignment="1" applyProtection="1">
      <alignment horizontal="center"/>
      <protection locked="0"/>
    </xf>
    <xf numFmtId="39" fontId="5" fillId="0" borderId="2" xfId="11" applyNumberFormat="1" applyFont="1" applyBorder="1" applyProtection="1">
      <protection locked="0"/>
    </xf>
    <xf numFmtId="39" fontId="5" fillId="0" borderId="2" xfId="11" applyNumberFormat="1" applyFont="1" applyBorder="1"/>
    <xf numFmtId="4" fontId="24" fillId="0" borderId="0" xfId="11" applyNumberFormat="1" applyFont="1" applyProtection="1">
      <protection locked="0"/>
    </xf>
    <xf numFmtId="39" fontId="5" fillId="0" borderId="68" xfId="11" applyNumberFormat="1" applyFont="1" applyBorder="1"/>
    <xf numFmtId="0" fontId="5" fillId="6" borderId="69" xfId="11" applyFont="1" applyFill="1" applyBorder="1" applyProtection="1">
      <protection locked="0"/>
    </xf>
    <xf numFmtId="0" fontId="5" fillId="0" borderId="57" xfId="11" applyFont="1" applyBorder="1"/>
    <xf numFmtId="39" fontId="5" fillId="0" borderId="6" xfId="11" applyNumberFormat="1" applyFont="1" applyBorder="1" applyProtection="1">
      <protection locked="0"/>
    </xf>
    <xf numFmtId="0" fontId="5" fillId="6" borderId="1" xfId="11" applyFont="1" applyFill="1" applyBorder="1" applyAlignment="1" applyProtection="1">
      <alignment horizontal="center"/>
      <protection locked="0"/>
    </xf>
    <xf numFmtId="39" fontId="5" fillId="0" borderId="58" xfId="11" applyNumberFormat="1" applyFont="1" applyBorder="1" applyProtection="1">
      <protection locked="0"/>
    </xf>
    <xf numFmtId="39" fontId="5" fillId="0" borderId="58" xfId="11" applyNumberFormat="1" applyFont="1" applyBorder="1"/>
    <xf numFmtId="39" fontId="30" fillId="0" borderId="0" xfId="11" applyNumberFormat="1" applyFont="1" applyProtection="1">
      <protection locked="0"/>
    </xf>
    <xf numFmtId="43" fontId="24" fillId="0" borderId="0" xfId="9" applyFont="1" applyProtection="1">
      <protection locked="0"/>
    </xf>
    <xf numFmtId="0" fontId="24" fillId="0" borderId="0" xfId="11" applyFont="1" applyAlignment="1" applyProtection="1">
      <alignment horizontal="center"/>
      <protection locked="0"/>
    </xf>
    <xf numFmtId="0" fontId="5" fillId="6" borderId="0" xfId="11" applyFont="1" applyFill="1" applyProtection="1">
      <protection locked="0"/>
    </xf>
    <xf numFmtId="39" fontId="5" fillId="0" borderId="9" xfId="11" applyNumberFormat="1" applyFont="1" applyBorder="1" applyProtection="1">
      <protection locked="0"/>
    </xf>
    <xf numFmtId="39" fontId="5" fillId="0" borderId="9" xfId="11" applyNumberFormat="1" applyFont="1" applyBorder="1"/>
    <xf numFmtId="0" fontId="5" fillId="0" borderId="42" xfId="11" applyFont="1" applyBorder="1"/>
    <xf numFmtId="39" fontId="5" fillId="0" borderId="42" xfId="11" applyNumberFormat="1" applyFont="1" applyBorder="1" applyProtection="1">
      <protection locked="0"/>
    </xf>
    <xf numFmtId="0" fontId="13" fillId="6" borderId="38" xfId="11" quotePrefix="1" applyFont="1" applyFill="1" applyBorder="1" applyAlignment="1">
      <alignment horizontal="left"/>
    </xf>
    <xf numFmtId="0" fontId="13" fillId="6" borderId="58" xfId="11" quotePrefix="1" applyFont="1" applyFill="1" applyBorder="1" applyAlignment="1">
      <alignment horizontal="left"/>
    </xf>
    <xf numFmtId="39" fontId="5" fillId="0" borderId="38" xfId="11" applyNumberFormat="1" applyFont="1" applyBorder="1"/>
    <xf numFmtId="0" fontId="24" fillId="0" borderId="0" xfId="14" applyFont="1" applyProtection="1">
      <protection locked="0"/>
    </xf>
    <xf numFmtId="0" fontId="6" fillId="0" borderId="0" xfId="14"/>
    <xf numFmtId="0" fontId="5" fillId="0" borderId="0" xfId="14" applyFont="1" applyProtection="1">
      <protection locked="0"/>
    </xf>
    <xf numFmtId="0" fontId="5" fillId="0" borderId="0" xfId="14" quotePrefix="1" applyFont="1" applyAlignment="1" applyProtection="1">
      <alignment horizontal="left"/>
      <protection locked="0"/>
    </xf>
    <xf numFmtId="0" fontId="5" fillId="0" borderId="0" xfId="14" quotePrefix="1" applyFont="1" applyAlignment="1" applyProtection="1">
      <alignment horizontal="right"/>
      <protection locked="0"/>
    </xf>
    <xf numFmtId="0" fontId="5" fillId="6" borderId="2" xfId="14" applyFont="1" applyFill="1" applyBorder="1" applyAlignment="1" applyProtection="1">
      <alignment horizontal="center"/>
      <protection locked="0"/>
    </xf>
    <xf numFmtId="165" fontId="5" fillId="0" borderId="2" xfId="14" quotePrefix="1" applyNumberFormat="1" applyFont="1" applyBorder="1" applyAlignment="1" applyProtection="1">
      <alignment horizontal="center"/>
      <protection locked="0"/>
    </xf>
    <xf numFmtId="0" fontId="5" fillId="0" borderId="2" xfId="14" quotePrefix="1" applyFont="1" applyBorder="1" applyAlignment="1" applyProtection="1">
      <alignment horizontal="center"/>
      <protection locked="0"/>
    </xf>
    <xf numFmtId="0" fontId="13" fillId="6" borderId="38" xfId="14" applyFont="1" applyFill="1" applyBorder="1"/>
    <xf numFmtId="39" fontId="5" fillId="0" borderId="2" xfId="14" applyNumberFormat="1" applyFont="1" applyBorder="1" applyProtection="1">
      <protection locked="0"/>
    </xf>
    <xf numFmtId="39" fontId="13" fillId="0" borderId="2" xfId="14" applyNumberFormat="1" applyFont="1" applyBorder="1"/>
    <xf numFmtId="0" fontId="13" fillId="6" borderId="0" xfId="14" applyFont="1" applyFill="1"/>
    <xf numFmtId="39" fontId="6" fillId="0" borderId="0" xfId="14" applyNumberFormat="1"/>
    <xf numFmtId="0" fontId="5" fillId="6" borderId="0" xfId="14" applyFont="1" applyFill="1" applyProtection="1">
      <protection locked="0"/>
    </xf>
    <xf numFmtId="39" fontId="5" fillId="0" borderId="42" xfId="14" applyNumberFormat="1" applyFont="1" applyBorder="1" applyProtection="1">
      <protection locked="0"/>
    </xf>
    <xf numFmtId="0" fontId="13" fillId="6" borderId="3" xfId="14" quotePrefix="1" applyFont="1" applyFill="1" applyBorder="1" applyAlignment="1">
      <alignment horizontal="left"/>
    </xf>
    <xf numFmtId="0" fontId="5" fillId="6" borderId="1" xfId="14" applyFont="1" applyFill="1" applyBorder="1" applyAlignment="1" applyProtection="1">
      <alignment horizontal="center"/>
      <protection locked="0"/>
    </xf>
    <xf numFmtId="39" fontId="5" fillId="0" borderId="58" xfId="14" applyNumberFormat="1" applyFont="1" applyBorder="1" applyProtection="1">
      <protection locked="0"/>
    </xf>
    <xf numFmtId="39" fontId="24" fillId="0" borderId="0" xfId="14" applyNumberFormat="1" applyFont="1" applyProtection="1">
      <protection locked="0"/>
    </xf>
    <xf numFmtId="39" fontId="31" fillId="0" borderId="0" xfId="14" applyNumberFormat="1" applyFont="1" applyProtection="1">
      <protection locked="0"/>
    </xf>
    <xf numFmtId="4" fontId="31" fillId="0" borderId="0" xfId="14" applyNumberFormat="1" applyFont="1" applyProtection="1">
      <protection locked="0"/>
    </xf>
    <xf numFmtId="0" fontId="31" fillId="0" borderId="0" xfId="14" applyFont="1"/>
    <xf numFmtId="4" fontId="31" fillId="0" borderId="0" xfId="14" applyNumberFormat="1" applyFont="1"/>
    <xf numFmtId="43" fontId="6" fillId="0" borderId="0" xfId="15" applyFont="1"/>
    <xf numFmtId="0" fontId="31" fillId="0" borderId="0" xfId="16"/>
    <xf numFmtId="0" fontId="31" fillId="0" borderId="0" xfId="16" applyProtection="1">
      <protection locked="0"/>
    </xf>
    <xf numFmtId="0" fontId="34" fillId="0" borderId="0" xfId="16" applyFont="1"/>
    <xf numFmtId="0" fontId="35" fillId="0" borderId="0" xfId="16" applyFont="1" applyAlignment="1">
      <alignment horizontal="right"/>
    </xf>
    <xf numFmtId="0" fontId="36" fillId="0" borderId="2" xfId="16" applyFont="1" applyBorder="1" applyAlignment="1">
      <alignment horizontal="center"/>
    </xf>
    <xf numFmtId="1" fontId="36" fillId="0" borderId="2" xfId="16" quotePrefix="1" applyNumberFormat="1" applyFont="1" applyBorder="1" applyAlignment="1">
      <alignment horizontal="center"/>
    </xf>
    <xf numFmtId="0" fontId="36" fillId="0" borderId="6" xfId="16" applyFont="1" applyBorder="1"/>
    <xf numFmtId="0" fontId="31" fillId="0" borderId="6" xfId="16" applyBorder="1"/>
    <xf numFmtId="0" fontId="36" fillId="0" borderId="42" xfId="16" applyFont="1" applyBorder="1"/>
    <xf numFmtId="0" fontId="31" fillId="0" borderId="42" xfId="16" applyBorder="1"/>
    <xf numFmtId="3" fontId="37" fillId="0" borderId="42" xfId="16" applyNumberFormat="1" applyFont="1" applyBorder="1"/>
    <xf numFmtId="3" fontId="38" fillId="0" borderId="0" xfId="17" applyNumberFormat="1" applyFont="1"/>
    <xf numFmtId="10" fontId="31" fillId="0" borderId="42" xfId="16" applyNumberFormat="1" applyBorder="1"/>
    <xf numFmtId="3" fontId="31" fillId="0" borderId="0" xfId="16" applyNumberFormat="1"/>
    <xf numFmtId="0" fontId="39" fillId="0" borderId="58" xfId="16" applyFont="1" applyBorder="1"/>
    <xf numFmtId="3" fontId="40" fillId="0" borderId="58" xfId="16" applyNumberFormat="1" applyFont="1" applyBorder="1"/>
    <xf numFmtId="3" fontId="41" fillId="0" borderId="0" xfId="17" applyNumberFormat="1" applyFont="1"/>
    <xf numFmtId="3" fontId="40" fillId="0" borderId="42" xfId="16" applyNumberFormat="1" applyFont="1" applyBorder="1"/>
    <xf numFmtId="10" fontId="42" fillId="0" borderId="42" xfId="16" applyNumberFormat="1" applyFont="1" applyBorder="1"/>
    <xf numFmtId="0" fontId="36" fillId="0" borderId="33" xfId="16" applyFont="1" applyBorder="1"/>
    <xf numFmtId="3" fontId="31" fillId="0" borderId="6" xfId="16" applyNumberFormat="1" applyBorder="1"/>
    <xf numFmtId="3" fontId="31" fillId="0" borderId="67" xfId="16" applyNumberFormat="1" applyBorder="1"/>
    <xf numFmtId="10" fontId="31" fillId="0" borderId="6" xfId="16" applyNumberFormat="1" applyBorder="1"/>
    <xf numFmtId="0" fontId="36" fillId="0" borderId="38" xfId="16" applyFont="1" applyBorder="1"/>
    <xf numFmtId="0" fontId="39" fillId="0" borderId="38" xfId="16" applyFont="1" applyBorder="1"/>
    <xf numFmtId="10" fontId="42" fillId="0" borderId="58" xfId="16" applyNumberFormat="1" applyFont="1" applyBorder="1"/>
    <xf numFmtId="10" fontId="31" fillId="0" borderId="34" xfId="16" applyNumberFormat="1" applyBorder="1"/>
    <xf numFmtId="3" fontId="38" fillId="0" borderId="38" xfId="17" applyNumberFormat="1" applyFont="1" applyBorder="1"/>
    <xf numFmtId="0" fontId="39" fillId="0" borderId="49" xfId="16" applyFont="1" applyBorder="1"/>
    <xf numFmtId="3" fontId="41" fillId="0" borderId="3" xfId="17" applyNumberFormat="1" applyFont="1" applyBorder="1"/>
    <xf numFmtId="0" fontId="36" fillId="0" borderId="0" xfId="16" applyFont="1" applyProtection="1">
      <protection locked="0"/>
    </xf>
    <xf numFmtId="0" fontId="35" fillId="0" borderId="0" xfId="16" applyFont="1"/>
    <xf numFmtId="0" fontId="36" fillId="0" borderId="33" xfId="16" applyFont="1" applyBorder="1" applyAlignment="1">
      <alignment horizontal="left"/>
    </xf>
    <xf numFmtId="17" fontId="36" fillId="0" borderId="2" xfId="16" quotePrefix="1" applyNumberFormat="1" applyFont="1" applyBorder="1" applyAlignment="1">
      <alignment horizontal="center"/>
    </xf>
    <xf numFmtId="17" fontId="36" fillId="0" borderId="2" xfId="16" applyNumberFormat="1" applyFont="1" applyBorder="1" applyAlignment="1">
      <alignment horizontal="center"/>
    </xf>
    <xf numFmtId="3" fontId="31" fillId="0" borderId="33" xfId="16" applyNumberFormat="1" applyBorder="1"/>
    <xf numFmtId="3" fontId="37" fillId="0" borderId="70" xfId="16" applyNumberFormat="1" applyFont="1" applyBorder="1"/>
    <xf numFmtId="3" fontId="38" fillId="0" borderId="42" xfId="17" applyNumberFormat="1" applyFont="1" applyBorder="1"/>
    <xf numFmtId="3" fontId="40" fillId="0" borderId="71" xfId="16" applyNumberFormat="1" applyFont="1" applyBorder="1"/>
    <xf numFmtId="3" fontId="41" fillId="0" borderId="42" xfId="17" applyNumberFormat="1" applyFont="1" applyBorder="1"/>
    <xf numFmtId="0" fontId="39" fillId="0" borderId="33" xfId="16" applyFont="1" applyBorder="1"/>
    <xf numFmtId="3" fontId="40" fillId="0" borderId="70" xfId="16" applyNumberFormat="1" applyFont="1" applyBorder="1"/>
    <xf numFmtId="3" fontId="41" fillId="0" borderId="2" xfId="17" applyNumberFormat="1" applyFont="1" applyBorder="1"/>
    <xf numFmtId="3" fontId="40" fillId="0" borderId="2" xfId="16" applyNumberFormat="1" applyFont="1" applyBorder="1"/>
    <xf numFmtId="10" fontId="42" fillId="0" borderId="2" xfId="16" applyNumberFormat="1" applyFont="1" applyBorder="1"/>
    <xf numFmtId="3" fontId="31" fillId="0" borderId="38" xfId="16" applyNumberFormat="1" applyBorder="1"/>
    <xf numFmtId="3" fontId="41" fillId="0" borderId="58" xfId="17" applyNumberFormat="1" applyFont="1" applyBorder="1"/>
    <xf numFmtId="0" fontId="39" fillId="0" borderId="58" xfId="16" applyFont="1" applyBorder="1" applyAlignment="1">
      <alignment horizontal="left"/>
    </xf>
    <xf numFmtId="3" fontId="37" fillId="0" borderId="72" xfId="16" applyNumberFormat="1" applyFont="1" applyBorder="1"/>
    <xf numFmtId="3" fontId="38" fillId="0" borderId="58" xfId="17" applyNumberFormat="1" applyFont="1" applyBorder="1"/>
    <xf numFmtId="3" fontId="37" fillId="0" borderId="58" xfId="16" applyNumberFormat="1" applyFont="1" applyBorder="1"/>
    <xf numFmtId="10" fontId="31" fillId="0" borderId="58" xfId="16" applyNumberFormat="1" applyBorder="1"/>
    <xf numFmtId="3" fontId="37" fillId="0" borderId="2" xfId="16" applyNumberFormat="1" applyFont="1" applyBorder="1"/>
    <xf numFmtId="0" fontId="39" fillId="0" borderId="73" xfId="16" applyFont="1" applyBorder="1"/>
    <xf numFmtId="3" fontId="40" fillId="0" borderId="74" xfId="16" applyNumberFormat="1" applyFont="1" applyBorder="1"/>
    <xf numFmtId="0" fontId="36" fillId="0" borderId="0" xfId="16" applyFont="1"/>
    <xf numFmtId="168" fontId="31" fillId="0" borderId="0" xfId="2" applyNumberFormat="1" applyFont="1" applyAlignment="1"/>
    <xf numFmtId="0" fontId="43" fillId="0" borderId="0" xfId="16" applyFont="1"/>
    <xf numFmtId="3" fontId="43" fillId="0" borderId="0" xfId="16" applyNumberFormat="1" applyFont="1"/>
    <xf numFmtId="1" fontId="36" fillId="0" borderId="2" xfId="16" applyNumberFormat="1" applyFont="1" applyBorder="1" applyAlignment="1">
      <alignment horizontal="center"/>
    </xf>
    <xf numFmtId="3" fontId="40" fillId="0" borderId="72" xfId="16" applyNumberFormat="1" applyFont="1" applyBorder="1"/>
    <xf numFmtId="3" fontId="40" fillId="0" borderId="7" xfId="16" applyNumberFormat="1" applyFont="1" applyBorder="1"/>
    <xf numFmtId="0" fontId="39" fillId="0" borderId="38" xfId="16" applyFont="1" applyBorder="1" applyAlignment="1">
      <alignment horizontal="left"/>
    </xf>
    <xf numFmtId="3" fontId="37" fillId="0" borderId="7" xfId="16" applyNumberFormat="1" applyFont="1" applyBorder="1"/>
    <xf numFmtId="43" fontId="31" fillId="0" borderId="0" xfId="1" applyFont="1" applyAlignment="1"/>
    <xf numFmtId="9" fontId="31" fillId="0" borderId="0" xfId="2" applyFont="1" applyAlignment="1"/>
    <xf numFmtId="169" fontId="43" fillId="0" borderId="0" xfId="16" applyNumberFormat="1" applyFont="1"/>
    <xf numFmtId="39" fontId="18" fillId="2" borderId="0" xfId="3" applyNumberFormat="1" applyFont="1" applyAlignment="1">
      <alignment horizontal="center" wrapText="1"/>
    </xf>
    <xf numFmtId="39" fontId="18" fillId="2" borderId="0" xfId="10" applyNumberFormat="1" applyFont="1" applyAlignment="1">
      <alignment horizontal="center" wrapText="1"/>
    </xf>
    <xf numFmtId="0" fontId="13" fillId="0" borderId="0" xfId="11" applyFont="1" applyAlignment="1">
      <alignment horizontal="center"/>
    </xf>
    <xf numFmtId="0" fontId="5" fillId="0" borderId="0" xfId="13" applyFont="1" applyAlignment="1" applyProtection="1">
      <alignment horizontal="center"/>
      <protection locked="0"/>
    </xf>
    <xf numFmtId="0" fontId="5" fillId="0" borderId="0" xfId="11" applyFont="1" applyAlignment="1" applyProtection="1">
      <alignment horizontal="center"/>
      <protection locked="0"/>
    </xf>
    <xf numFmtId="0" fontId="5" fillId="0" borderId="0" xfId="14" applyFont="1" applyAlignment="1" applyProtection="1">
      <alignment horizontal="center"/>
      <protection locked="0"/>
    </xf>
    <xf numFmtId="0" fontId="32" fillId="0" borderId="0" xfId="16" applyFont="1" applyAlignment="1">
      <alignment horizontal="center"/>
    </xf>
    <xf numFmtId="0" fontId="31" fillId="0" borderId="0" xfId="16" applyAlignment="1">
      <alignment horizontal="center"/>
    </xf>
    <xf numFmtId="0" fontId="33" fillId="0" borderId="0" xfId="16" applyFont="1" applyAlignment="1">
      <alignment horizontal="center"/>
    </xf>
    <xf numFmtId="0" fontId="33" fillId="0" borderId="0" xfId="16" quotePrefix="1" applyFont="1" applyAlignment="1">
      <alignment horizontal="center"/>
    </xf>
  </cellXfs>
  <cellStyles count="18">
    <cellStyle name="Comma" xfId="1" builtinId="3"/>
    <cellStyle name="Comma 2" xfId="9" xr:uid="{25E9683A-BC8C-4694-BB33-A9BEC1DE677C}"/>
    <cellStyle name="Comma 3" xfId="15" xr:uid="{0C9CFC57-B8FA-4D0F-B682-974B3DEDE684}"/>
    <cellStyle name="Normal" xfId="0" builtinId="0"/>
    <cellStyle name="Normal 10" xfId="17" xr:uid="{9F1DD74F-213D-4D3F-8104-8D449FF1220D}"/>
    <cellStyle name="Normal 2" xfId="3" xr:uid="{B8B486BD-3CEE-4314-B856-3C2095EE0B07}"/>
    <cellStyle name="Normal 2 2" xfId="14" xr:uid="{45DE692F-8A1F-4A1F-86A0-A00FE8C7064C}"/>
    <cellStyle name="Normal 3" xfId="4" xr:uid="{2E0F044C-0ECF-41D4-BE65-E39BDF321009}"/>
    <cellStyle name="Normal 4" xfId="6" xr:uid="{C3B2B507-B1EF-49C1-8CBF-0A581AEB57CF}"/>
    <cellStyle name="Normal 4 2" xfId="12" xr:uid="{CECB3A93-BF70-4F53-A18B-14728820A0A3}"/>
    <cellStyle name="Normal 5" xfId="11" xr:uid="{EA832A93-EBBC-458E-B47B-B2EC7B6D0F01}"/>
    <cellStyle name="Normal 6" xfId="7" xr:uid="{96E5E40F-177D-4FAE-9182-0F4E974BE69C}"/>
    <cellStyle name="Normal 7" xfId="8" xr:uid="{68C68D97-4728-44AE-A50B-5B94F55E9B84}"/>
    <cellStyle name="Normal 8" xfId="10" xr:uid="{71DB702C-1E7D-4950-8A55-B8D0C9557B69}"/>
    <cellStyle name="Normal 9" xfId="13" xr:uid="{8ACFA2E5-62A4-4EE9-9AED-18B30B41538A}"/>
    <cellStyle name="Normal 9 2" xfId="16" xr:uid="{D103082D-5431-4567-A60C-81A6E41FC548}"/>
    <cellStyle name="Percent" xfId="2" builtinId="5"/>
    <cellStyle name="Percent 2" xfId="5" xr:uid="{5E753906-DC2D-4B36-BE1A-ED85B83116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676275</xdr:colOff>
      <xdr:row>1</xdr:row>
      <xdr:rowOff>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6C2613C2-D606-436C-97FF-9F27C54F3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24765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1116723</xdr:colOff>
      <xdr:row>0</xdr:row>
      <xdr:rowOff>21896</xdr:rowOff>
    </xdr:from>
    <xdr:to>
      <xdr:col>4</xdr:col>
      <xdr:colOff>369220</xdr:colOff>
      <xdr:row>6</xdr:row>
      <xdr:rowOff>111234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EA733B-BA86-40CC-A912-79D4A957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8673" y="21896"/>
          <a:ext cx="2414797" cy="1575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676275</xdr:colOff>
      <xdr:row>1</xdr:row>
      <xdr:rowOff>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F0B7C82-1E0E-4E1B-B0B5-757C68700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24765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1149568</xdr:colOff>
      <xdr:row>0</xdr:row>
      <xdr:rowOff>10948</xdr:rowOff>
    </xdr:from>
    <xdr:to>
      <xdr:col>4</xdr:col>
      <xdr:colOff>402065</xdr:colOff>
      <xdr:row>6</xdr:row>
      <xdr:rowOff>100286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559CB1-5552-4646-B1AC-E35128347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7243" y="10948"/>
          <a:ext cx="2557672" cy="1575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g21034\Desktop\April%2021%20Book\excel\P02-04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2"/>
      <sheetName val="Pg6"/>
      <sheetName val="Pg7"/>
      <sheetName val="Pg8"/>
    </sheetNames>
    <sheetDataSet>
      <sheetData sheetId="0">
        <row r="9">
          <cell r="A9" t="str">
            <v>July 2020 - April 2021</v>
          </cell>
        </row>
      </sheetData>
      <sheetData sheetId="1">
        <row r="15">
          <cell r="C15">
            <v>8160224095.289999</v>
          </cell>
          <cell r="D15">
            <v>8989826553.4300003</v>
          </cell>
        </row>
        <row r="20">
          <cell r="C20">
            <v>1860044449.7400002</v>
          </cell>
          <cell r="D20">
            <v>3224195850.3600001</v>
          </cell>
        </row>
        <row r="32">
          <cell r="C32">
            <v>127695175.95999999</v>
          </cell>
          <cell r="D32">
            <v>212773686.28000003</v>
          </cell>
        </row>
        <row r="38">
          <cell r="C38">
            <v>723669987.00000012</v>
          </cell>
          <cell r="D38">
            <v>679952168.52999997</v>
          </cell>
        </row>
        <row r="47">
          <cell r="C47">
            <v>266056893</v>
          </cell>
          <cell r="D47">
            <v>257165112.38000005</v>
          </cell>
        </row>
        <row r="52">
          <cell r="C52">
            <v>57899761.489999995</v>
          </cell>
          <cell r="D52">
            <v>55486922.460000008</v>
          </cell>
        </row>
      </sheetData>
      <sheetData sheetId="2">
        <row r="21">
          <cell r="D21">
            <v>278706983.97000009</v>
          </cell>
          <cell r="E21">
            <v>300054105.514</v>
          </cell>
        </row>
        <row r="23">
          <cell r="D23">
            <v>19012094.32</v>
          </cell>
          <cell r="E23">
            <v>19265485.790000003</v>
          </cell>
        </row>
        <row r="30">
          <cell r="D30">
            <v>45328310.219999999</v>
          </cell>
          <cell r="E30">
            <v>138555551.06999999</v>
          </cell>
        </row>
        <row r="39">
          <cell r="D39">
            <v>-1440217.7199999997</v>
          </cell>
          <cell r="E39">
            <v>1422260.23</v>
          </cell>
        </row>
        <row r="48">
          <cell r="D48">
            <v>195882341.81999999</v>
          </cell>
          <cell r="E48">
            <v>197479633.93000001</v>
          </cell>
        </row>
        <row r="60">
          <cell r="D60">
            <v>62245115.579999998</v>
          </cell>
          <cell r="E60">
            <v>70104585.569999993</v>
          </cell>
        </row>
        <row r="67">
          <cell r="D67">
            <v>14651147.549999999</v>
          </cell>
          <cell r="E67">
            <v>15277731.799999999</v>
          </cell>
        </row>
        <row r="70">
          <cell r="D70">
            <v>115132713.66</v>
          </cell>
          <cell r="E70">
            <v>80898485.579999998</v>
          </cell>
        </row>
      </sheetData>
      <sheetData sheetId="3">
        <row r="55">
          <cell r="D55">
            <v>322284252.72999996</v>
          </cell>
          <cell r="E55">
            <v>390411267.79999995</v>
          </cell>
        </row>
        <row r="58">
          <cell r="D58">
            <v>393552.19</v>
          </cell>
          <cell r="E58">
            <v>283344.99</v>
          </cell>
        </row>
        <row r="60">
          <cell r="D60">
            <v>307653538.31999999</v>
          </cell>
          <cell r="E60">
            <v>290105563.32000005</v>
          </cell>
        </row>
        <row r="82">
          <cell r="D82">
            <v>26851869.219999999</v>
          </cell>
          <cell r="E82">
            <v>29590647.77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90D50-78E6-42B6-9657-C61B00EC0CA4}">
  <sheetPr codeName="Sheet3">
    <pageSetUpPr fitToPage="1"/>
  </sheetPr>
  <dimension ref="A1:T236"/>
  <sheetViews>
    <sheetView showGridLines="0" tabSelected="1" showOutlineSymbols="0" zoomScale="87" zoomScaleNormal="87" workbookViewId="0"/>
  </sheetViews>
  <sheetFormatPr defaultColWidth="25.7109375" defaultRowHeight="20.100000000000001" customHeight="1"/>
  <cols>
    <col min="1" max="1" width="38.85546875" style="1" customWidth="1"/>
    <col min="2" max="4" width="23.7109375" style="1" customWidth="1"/>
    <col min="5" max="5" width="25.7109375" style="1" bestFit="1" customWidth="1"/>
    <col min="6" max="6" width="26.140625" style="1" bestFit="1" customWidth="1"/>
    <col min="7" max="7" width="25.7109375" style="1" bestFit="1" customWidth="1"/>
    <col min="8" max="8" width="26.140625" style="1" bestFit="1" customWidth="1"/>
    <col min="9" max="9" width="27.140625" style="1" customWidth="1"/>
    <col min="10" max="10" width="25.7109375" style="1" customWidth="1"/>
    <col min="11" max="11" width="45.42578125" style="1" customWidth="1"/>
    <col min="12" max="14" width="25.7109375" style="1"/>
    <col min="15" max="15" width="20.140625" style="1" customWidth="1"/>
    <col min="16" max="16384" width="25.7109375" style="1"/>
  </cols>
  <sheetData>
    <row r="1" spans="1:20" ht="20.100000000000001" customHeight="1">
      <c r="A1" s="1" t="s">
        <v>0</v>
      </c>
      <c r="K1" s="2"/>
      <c r="L1" s="3"/>
      <c r="M1" s="3"/>
      <c r="N1" s="3"/>
      <c r="O1" s="4"/>
    </row>
    <row r="2" spans="1:20" ht="20.100000000000001" customHeight="1">
      <c r="D2" s="1" t="s">
        <v>1</v>
      </c>
      <c r="K2" s="4"/>
      <c r="L2" s="3"/>
      <c r="M2" s="3"/>
      <c r="N2" s="3"/>
      <c r="O2" s="4"/>
    </row>
    <row r="3" spans="1:20" ht="20.100000000000001" customHeight="1">
      <c r="D3" s="1" t="s">
        <v>1</v>
      </c>
      <c r="E3" s="1" t="s">
        <v>1</v>
      </c>
      <c r="K3" s="5"/>
      <c r="L3" s="3"/>
      <c r="M3" s="3"/>
      <c r="N3" s="3"/>
      <c r="O3" s="6"/>
    </row>
    <row r="4" spans="1:20" ht="20.100000000000001" customHeight="1">
      <c r="D4" s="1" t="s">
        <v>1</v>
      </c>
      <c r="K4" s="7"/>
      <c r="L4" s="8"/>
      <c r="M4" s="8"/>
      <c r="N4" s="7"/>
      <c r="O4" s="7"/>
    </row>
    <row r="5" spans="1:20" ht="19.5" customHeight="1">
      <c r="K5" s="9"/>
      <c r="L5" s="10"/>
      <c r="M5" s="11"/>
      <c r="N5" s="4"/>
      <c r="O5" s="12"/>
      <c r="P5" s="13"/>
    </row>
    <row r="6" spans="1:20" ht="19.5" customHeight="1">
      <c r="K6" s="4"/>
      <c r="L6" s="10"/>
      <c r="M6" s="11"/>
      <c r="N6" s="4"/>
      <c r="O6" s="12"/>
      <c r="P6" s="13"/>
      <c r="Q6" s="14"/>
      <c r="R6" s="15"/>
      <c r="S6" s="16"/>
      <c r="T6" s="17"/>
    </row>
    <row r="7" spans="1:20" s="29" customFormat="1" ht="24.75" customHeight="1">
      <c r="A7" s="18" t="s">
        <v>0</v>
      </c>
      <c r="B7" s="14" t="s">
        <v>0</v>
      </c>
      <c r="C7" s="19" t="s">
        <v>2</v>
      </c>
      <c r="D7" s="19"/>
      <c r="E7" s="19"/>
      <c r="F7" s="1"/>
      <c r="G7" s="14"/>
      <c r="H7" s="14"/>
      <c r="I7" s="20"/>
      <c r="J7" s="20"/>
      <c r="K7" s="21"/>
      <c r="L7" s="22"/>
      <c r="M7" s="23"/>
      <c r="N7" s="24"/>
      <c r="O7" s="25"/>
      <c r="P7" s="26"/>
      <c r="Q7" s="20"/>
      <c r="R7" s="27"/>
      <c r="S7" s="20"/>
      <c r="T7" s="28"/>
    </row>
    <row r="8" spans="1:20" s="29" customFormat="1" ht="20.100000000000001" customHeight="1">
      <c r="A8" s="1" t="s">
        <v>0</v>
      </c>
      <c r="B8" s="14"/>
      <c r="C8" s="19" t="s">
        <v>3</v>
      </c>
      <c r="D8" s="19"/>
      <c r="E8" s="19"/>
      <c r="F8" s="1"/>
      <c r="G8" s="14"/>
      <c r="H8" s="14"/>
      <c r="I8" s="20"/>
      <c r="J8" s="20"/>
      <c r="K8" s="24"/>
      <c r="L8" s="22"/>
      <c r="M8" s="23"/>
      <c r="N8" s="24"/>
      <c r="O8" s="25"/>
      <c r="P8" s="26"/>
      <c r="Q8" s="20"/>
      <c r="R8" s="27"/>
      <c r="S8" s="20"/>
      <c r="T8" s="28"/>
    </row>
    <row r="9" spans="1:20" ht="20.100000000000001" customHeight="1">
      <c r="A9" s="30">
        <v>44287</v>
      </c>
      <c r="B9" s="14" t="s">
        <v>0</v>
      </c>
      <c r="C9" s="19"/>
      <c r="D9" s="19" t="s">
        <v>4</v>
      </c>
      <c r="E9" s="19"/>
      <c r="F9" s="14"/>
      <c r="G9" s="14"/>
      <c r="H9" s="31" t="s">
        <v>5</v>
      </c>
      <c r="I9" s="31"/>
      <c r="J9" s="14"/>
      <c r="K9" s="4"/>
      <c r="L9" s="10"/>
      <c r="M9" s="11"/>
      <c r="N9" s="4"/>
      <c r="O9" s="12"/>
      <c r="P9" s="13"/>
      <c r="Q9" s="32"/>
      <c r="R9" s="15"/>
      <c r="S9" s="32"/>
      <c r="T9" s="17"/>
    </row>
    <row r="10" spans="1:20" ht="57.75" customHeight="1">
      <c r="A10" s="33" t="s">
        <v>6</v>
      </c>
      <c r="B10" s="34" t="s">
        <v>7</v>
      </c>
      <c r="C10" s="34" t="s">
        <v>8</v>
      </c>
      <c r="D10" s="34" t="s">
        <v>9</v>
      </c>
      <c r="E10" s="35" t="s">
        <v>10</v>
      </c>
      <c r="F10" s="35" t="s">
        <v>11</v>
      </c>
      <c r="G10" s="35" t="s">
        <v>12</v>
      </c>
      <c r="H10" s="35" t="s">
        <v>13</v>
      </c>
      <c r="I10" s="36"/>
      <c r="J10" s="14"/>
      <c r="K10" s="37"/>
      <c r="L10" s="10"/>
      <c r="M10" s="11"/>
      <c r="N10" s="4"/>
      <c r="O10" s="12"/>
      <c r="P10" s="13"/>
      <c r="Q10" s="14"/>
      <c r="R10" s="15"/>
      <c r="S10" s="16"/>
      <c r="T10" s="17"/>
    </row>
    <row r="11" spans="1:20" s="54" customFormat="1" ht="20.100000000000001" customHeight="1">
      <c r="A11" s="38" t="s">
        <v>14</v>
      </c>
      <c r="B11" s="39">
        <v>814705245.20999992</v>
      </c>
      <c r="C11" s="39">
        <v>765768227.55000007</v>
      </c>
      <c r="D11" s="39">
        <v>1073632279.7199997</v>
      </c>
      <c r="E11" s="40">
        <v>-48937017.659999847</v>
      </c>
      <c r="F11" s="41">
        <v>-6.0067144464481449E-2</v>
      </c>
      <c r="G11" s="40">
        <v>307864052.1699996</v>
      </c>
      <c r="H11" s="42">
        <v>0.40203294037803095</v>
      </c>
      <c r="I11" s="43"/>
      <c r="J11" s="43"/>
      <c r="K11" s="44"/>
      <c r="L11" s="45"/>
      <c r="M11" s="46"/>
      <c r="N11" s="47"/>
      <c r="O11" s="48"/>
      <c r="P11" s="49"/>
      <c r="Q11" s="50"/>
      <c r="R11" s="51"/>
      <c r="S11" s="52"/>
      <c r="T11" s="53"/>
    </row>
    <row r="12" spans="1:20" s="54" customFormat="1" ht="20.100000000000001" customHeight="1">
      <c r="A12" s="38" t="s">
        <v>15</v>
      </c>
      <c r="B12" s="39">
        <v>817311117.68999994</v>
      </c>
      <c r="C12" s="39">
        <v>240178588.92000002</v>
      </c>
      <c r="D12" s="39">
        <v>1007072647.09</v>
      </c>
      <c r="E12" s="40">
        <v>-577132528.76999998</v>
      </c>
      <c r="F12" s="41">
        <v>-0.70613566398212402</v>
      </c>
      <c r="G12" s="40">
        <v>766894058.17000008</v>
      </c>
      <c r="H12" s="42">
        <v>3.1930159204384423</v>
      </c>
      <c r="I12" s="43"/>
      <c r="J12" s="43"/>
      <c r="K12" s="55"/>
      <c r="L12" s="56"/>
      <c r="M12" s="56"/>
      <c r="N12" s="56"/>
      <c r="O12" s="57"/>
      <c r="P12" s="49"/>
      <c r="Q12" s="50"/>
      <c r="R12" s="51"/>
      <c r="S12" s="52"/>
      <c r="T12" s="53"/>
    </row>
    <row r="13" spans="1:20" s="54" customFormat="1" ht="20.100000000000001" customHeight="1">
      <c r="A13" s="58" t="s">
        <v>16</v>
      </c>
      <c r="B13" s="39">
        <v>89387316.140000015</v>
      </c>
      <c r="C13" s="39">
        <v>45747781.740000002</v>
      </c>
      <c r="D13" s="39">
        <v>100716811.41000004</v>
      </c>
      <c r="E13" s="40">
        <v>-43639534.400000013</v>
      </c>
      <c r="F13" s="41">
        <v>-0.48820723436478386</v>
      </c>
      <c r="G13" s="40">
        <v>54969029.670000039</v>
      </c>
      <c r="H13" s="42">
        <v>1.2015671050982861</v>
      </c>
      <c r="I13" s="43"/>
      <c r="J13" s="43"/>
      <c r="K13" s="56"/>
      <c r="L13" s="47"/>
      <c r="M13" s="47"/>
      <c r="N13" s="47"/>
      <c r="O13" s="47"/>
      <c r="P13" s="49"/>
      <c r="Q13" s="50"/>
      <c r="R13" s="51"/>
      <c r="S13" s="52"/>
      <c r="T13" s="53"/>
    </row>
    <row r="14" spans="1:20" s="54" customFormat="1" ht="20.100000000000001" customHeight="1">
      <c r="A14" s="38" t="s">
        <v>17</v>
      </c>
      <c r="B14" s="39">
        <v>74347702.790000007</v>
      </c>
      <c r="C14" s="39">
        <v>69817578.760000005</v>
      </c>
      <c r="D14" s="39">
        <v>65364379.589999996</v>
      </c>
      <c r="E14" s="40">
        <v>-4530124.0300000012</v>
      </c>
      <c r="F14" s="41">
        <v>-6.0931593848913335E-2</v>
      </c>
      <c r="G14" s="40">
        <v>-4453199.1700000092</v>
      </c>
      <c r="H14" s="42">
        <v>-6.3783351544000305E-2</v>
      </c>
      <c r="I14" s="43"/>
      <c r="J14" s="43"/>
      <c r="K14" s="47"/>
      <c r="L14" s="59"/>
      <c r="M14" s="46"/>
      <c r="N14" s="47"/>
      <c r="O14" s="48"/>
      <c r="P14" s="49"/>
      <c r="Q14" s="50"/>
      <c r="R14" s="51"/>
      <c r="S14" s="52"/>
      <c r="T14" s="53"/>
    </row>
    <row r="15" spans="1:20" s="54" customFormat="1" ht="20.100000000000001" customHeight="1">
      <c r="A15" s="38" t="s">
        <v>18</v>
      </c>
      <c r="B15" s="39">
        <v>24102453.850000001</v>
      </c>
      <c r="C15" s="40">
        <v>27484331.549999997</v>
      </c>
      <c r="D15" s="40">
        <v>31395281.82</v>
      </c>
      <c r="E15" s="40">
        <v>3381877.6999999955</v>
      </c>
      <c r="F15" s="41">
        <v>0.14031258896072921</v>
      </c>
      <c r="G15" s="40">
        <v>3910950.2700000033</v>
      </c>
      <c r="H15" s="42">
        <v>0.14229744910787193</v>
      </c>
      <c r="I15" s="43"/>
      <c r="J15" s="43"/>
      <c r="K15" s="47"/>
      <c r="L15" s="59"/>
      <c r="M15" s="46"/>
      <c r="N15" s="47"/>
      <c r="O15" s="48"/>
      <c r="P15" s="49"/>
      <c r="Q15" s="50"/>
      <c r="R15" s="51"/>
      <c r="S15" s="52"/>
      <c r="T15" s="53"/>
    </row>
    <row r="16" spans="1:20" s="54" customFormat="1" ht="20.100000000000001" customHeight="1">
      <c r="A16" s="38" t="s">
        <v>19</v>
      </c>
      <c r="B16" s="39">
        <v>6079400.7699999996</v>
      </c>
      <c r="C16" s="40">
        <v>5767756.6299999999</v>
      </c>
      <c r="D16" s="40">
        <v>5534294.4199999999</v>
      </c>
      <c r="E16" s="40">
        <v>-311644.13999999966</v>
      </c>
      <c r="F16" s="41">
        <v>-5.126231215712395E-2</v>
      </c>
      <c r="G16" s="40">
        <v>-233462.20999999996</v>
      </c>
      <c r="H16" s="42">
        <v>-4.0477125679278178E-2</v>
      </c>
      <c r="I16" s="43"/>
      <c r="J16" s="43"/>
      <c r="K16" s="47"/>
      <c r="L16" s="59"/>
      <c r="M16" s="46"/>
      <c r="N16" s="47"/>
      <c r="O16" s="60"/>
      <c r="P16" s="49"/>
      <c r="Q16" s="50"/>
      <c r="R16" s="51"/>
      <c r="S16" s="52"/>
      <c r="T16" s="53"/>
    </row>
    <row r="17" spans="1:20" s="54" customFormat="1" ht="20.100000000000001" customHeight="1">
      <c r="A17" s="61" t="s">
        <v>20</v>
      </c>
      <c r="B17" s="39">
        <v>35411664.260000005</v>
      </c>
      <c r="C17" s="40">
        <v>26949553.999999996</v>
      </c>
      <c r="D17" s="40">
        <v>40688203.75</v>
      </c>
      <c r="E17" s="40">
        <v>-8462110.2600000091</v>
      </c>
      <c r="F17" s="41">
        <v>-0.23896392436880085</v>
      </c>
      <c r="G17" s="40">
        <v>13738649.750000004</v>
      </c>
      <c r="H17" s="42">
        <v>0.50979135869929448</v>
      </c>
      <c r="I17" s="43"/>
      <c r="J17" s="43"/>
      <c r="K17" s="55"/>
      <c r="L17" s="56"/>
      <c r="M17" s="56"/>
      <c r="N17" s="56"/>
      <c r="O17" s="57"/>
      <c r="P17" s="49"/>
      <c r="Q17" s="50"/>
      <c r="R17" s="51"/>
      <c r="S17" s="52"/>
      <c r="T17" s="53"/>
    </row>
    <row r="18" spans="1:20" s="54" customFormat="1" ht="20.100000000000001" customHeight="1">
      <c r="A18" s="38" t="s">
        <v>21</v>
      </c>
      <c r="B18" s="39">
        <v>2117381</v>
      </c>
      <c r="C18" s="40">
        <v>1801036.6</v>
      </c>
      <c r="D18" s="40">
        <v>2396967.19</v>
      </c>
      <c r="E18" s="40">
        <v>-316344.39999999991</v>
      </c>
      <c r="F18" s="41">
        <v>-0.14940362646118008</v>
      </c>
      <c r="G18" s="40">
        <v>595930.58999999985</v>
      </c>
      <c r="H18" s="42">
        <v>0.33088199873339597</v>
      </c>
      <c r="I18" s="43"/>
      <c r="J18" s="43"/>
      <c r="K18" s="56"/>
      <c r="L18" s="47"/>
      <c r="M18" s="47"/>
      <c r="N18" s="47"/>
      <c r="O18" s="47"/>
      <c r="P18" s="49"/>
      <c r="Q18" s="50"/>
      <c r="R18" s="51"/>
      <c r="S18" s="52"/>
      <c r="T18" s="53"/>
    </row>
    <row r="19" spans="1:20" s="54" customFormat="1" ht="20.100000000000001" customHeight="1">
      <c r="A19" s="38" t="s">
        <v>22</v>
      </c>
      <c r="B19" s="39">
        <v>176430261.79999998</v>
      </c>
      <c r="C19" s="40">
        <v>23776949.370000001</v>
      </c>
      <c r="D19" s="40">
        <v>27862078.940000001</v>
      </c>
      <c r="E19" s="40">
        <v>-152653312.42999998</v>
      </c>
      <c r="F19" s="41">
        <v>-0.8652331571272428</v>
      </c>
      <c r="G19" s="40">
        <v>4085129.5700000003</v>
      </c>
      <c r="H19" s="42">
        <v>0.17181050043174653</v>
      </c>
      <c r="I19" s="43"/>
      <c r="J19" s="43"/>
      <c r="K19" s="47"/>
      <c r="L19" s="62"/>
      <c r="M19" s="46"/>
      <c r="N19" s="47"/>
      <c r="O19" s="48"/>
      <c r="P19" s="49"/>
      <c r="Q19" s="50"/>
      <c r="R19" s="51"/>
      <c r="S19" s="52"/>
      <c r="T19" s="53"/>
    </row>
    <row r="20" spans="1:20" s="54" customFormat="1" ht="20.100000000000001" customHeight="1">
      <c r="A20" s="38" t="s">
        <v>23</v>
      </c>
      <c r="B20" s="39">
        <v>41399.660000000003</v>
      </c>
      <c r="C20" s="40">
        <v>-8.33</v>
      </c>
      <c r="D20" s="40">
        <v>61221.35</v>
      </c>
      <c r="E20" s="40">
        <v>-41407.990000000005</v>
      </c>
      <c r="F20" s="41">
        <v>-1.0002012093819128</v>
      </c>
      <c r="G20" s="40">
        <v>61229.68</v>
      </c>
      <c r="H20" s="42">
        <v>7350.501800720288</v>
      </c>
      <c r="I20" s="43"/>
      <c r="J20" s="43"/>
      <c r="K20" s="47"/>
      <c r="L20" s="62"/>
      <c r="M20" s="46"/>
      <c r="N20" s="47"/>
      <c r="O20" s="60"/>
      <c r="P20" s="49"/>
      <c r="Q20" s="50"/>
      <c r="R20" s="51"/>
      <c r="S20" s="52"/>
      <c r="T20" s="53"/>
    </row>
    <row r="21" spans="1:20" s="54" customFormat="1" ht="20.100000000000001" customHeight="1">
      <c r="A21" s="63" t="s">
        <v>24</v>
      </c>
      <c r="B21" s="39">
        <v>18899536.300000001</v>
      </c>
      <c r="C21" s="40">
        <v>15613112.810000001</v>
      </c>
      <c r="D21" s="40">
        <v>18959040.870000001</v>
      </c>
      <c r="E21" s="40">
        <v>-3286423.49</v>
      </c>
      <c r="F21" s="41">
        <v>-0.17388910700417556</v>
      </c>
      <c r="G21" s="40">
        <v>3345928.0600000005</v>
      </c>
      <c r="H21" s="42">
        <v>0.21430243287917422</v>
      </c>
      <c r="I21" s="43"/>
      <c r="J21" s="43"/>
      <c r="K21" s="47"/>
      <c r="L21" s="62"/>
      <c r="M21" s="46"/>
      <c r="N21" s="47"/>
      <c r="O21" s="48"/>
      <c r="P21" s="49"/>
      <c r="Q21" s="50"/>
      <c r="R21" s="51"/>
      <c r="S21" s="52"/>
      <c r="T21" s="53"/>
    </row>
    <row r="22" spans="1:20" s="54" customFormat="1" ht="20.100000000000001" customHeight="1">
      <c r="A22" s="38" t="s">
        <v>25</v>
      </c>
      <c r="B22" s="39">
        <v>5812220.0300000003</v>
      </c>
      <c r="C22" s="40">
        <v>6764084.2400000002</v>
      </c>
      <c r="D22" s="40">
        <v>7762866.5699999994</v>
      </c>
      <c r="E22" s="40">
        <v>951864.21</v>
      </c>
      <c r="F22" s="41">
        <v>0.16376947278095388</v>
      </c>
      <c r="G22" s="40">
        <v>998782.32999999914</v>
      </c>
      <c r="H22" s="42">
        <v>0.14765965274258605</v>
      </c>
      <c r="I22" s="43"/>
      <c r="J22" s="43"/>
      <c r="K22" s="47"/>
      <c r="L22" s="62"/>
      <c r="M22" s="46"/>
      <c r="N22" s="47"/>
      <c r="O22" s="48"/>
      <c r="P22" s="49"/>
      <c r="Q22" s="50"/>
      <c r="R22" s="51"/>
      <c r="S22" s="52"/>
      <c r="T22" s="53"/>
    </row>
    <row r="23" spans="1:20" s="54" customFormat="1" ht="20.100000000000001" customHeight="1">
      <c r="A23" s="38" t="s">
        <v>26</v>
      </c>
      <c r="B23" s="39">
        <v>1339993.9000000001</v>
      </c>
      <c r="C23" s="40">
        <v>1453617.0700000003</v>
      </c>
      <c r="D23" s="40">
        <v>1612608.85</v>
      </c>
      <c r="E23" s="40">
        <v>113623.17000000016</v>
      </c>
      <c r="F23" s="41">
        <v>8.4793796449372003E-2</v>
      </c>
      <c r="G23" s="40">
        <v>158991.7799999998</v>
      </c>
      <c r="H23" s="42">
        <v>0.10937665997551869</v>
      </c>
      <c r="I23" s="43"/>
      <c r="J23" s="43"/>
      <c r="K23" s="47"/>
      <c r="L23" s="62"/>
      <c r="M23" s="46"/>
      <c r="N23" s="47"/>
      <c r="O23" s="48"/>
      <c r="P23" s="49"/>
      <c r="Q23" s="50"/>
      <c r="R23" s="51"/>
      <c r="S23" s="52"/>
      <c r="T23" s="53"/>
    </row>
    <row r="24" spans="1:20" s="54" customFormat="1" ht="20.100000000000001" customHeight="1">
      <c r="A24" s="38" t="s">
        <v>27</v>
      </c>
      <c r="B24" s="39">
        <v>12900386.220000001</v>
      </c>
      <c r="C24" s="40">
        <v>5189862.09</v>
      </c>
      <c r="D24" s="40">
        <v>11225431.439999999</v>
      </c>
      <c r="E24" s="40">
        <v>-7710524.1300000008</v>
      </c>
      <c r="F24" s="41">
        <v>-0.59769715406241541</v>
      </c>
      <c r="G24" s="40">
        <v>6035569.3499999996</v>
      </c>
      <c r="H24" s="42">
        <v>1.162953705769858</v>
      </c>
      <c r="I24" s="43"/>
      <c r="J24" s="43"/>
      <c r="K24" s="47"/>
      <c r="L24" s="62"/>
      <c r="M24" s="46"/>
      <c r="N24" s="47"/>
      <c r="O24" s="48"/>
      <c r="P24" s="49"/>
      <c r="Q24" s="50"/>
      <c r="R24" s="51"/>
      <c r="S24" s="52"/>
      <c r="T24" s="53"/>
    </row>
    <row r="25" spans="1:20" s="54" customFormat="1" ht="20.100000000000001" customHeight="1">
      <c r="A25" s="64" t="s">
        <v>28</v>
      </c>
      <c r="B25" s="39">
        <v>41054626.820000008</v>
      </c>
      <c r="C25" s="40">
        <v>28971574.110000007</v>
      </c>
      <c r="D25" s="40">
        <v>51094454.320000015</v>
      </c>
      <c r="E25" s="40">
        <v>-12083052.710000001</v>
      </c>
      <c r="F25" s="41">
        <v>-0.29431646676456136</v>
      </c>
      <c r="G25" s="40">
        <v>22122880.210000008</v>
      </c>
      <c r="H25" s="42">
        <v>0.76360642766607356</v>
      </c>
      <c r="I25" s="43"/>
      <c r="J25" s="43"/>
      <c r="K25" s="47"/>
      <c r="L25" s="62"/>
      <c r="M25" s="46"/>
      <c r="N25" s="47"/>
      <c r="O25" s="48"/>
      <c r="P25" s="49"/>
      <c r="R25" s="53"/>
      <c r="T25" s="53"/>
    </row>
    <row r="26" spans="1:20" s="54" customFormat="1" ht="20.100000000000001" customHeight="1">
      <c r="A26" s="65" t="s">
        <v>29</v>
      </c>
      <c r="B26" s="39">
        <v>162819.5</v>
      </c>
      <c r="C26" s="40">
        <v>5264</v>
      </c>
      <c r="D26" s="40">
        <v>27509</v>
      </c>
      <c r="E26" s="40">
        <v>-157555.5</v>
      </c>
      <c r="F26" s="41">
        <v>-0.96766972015022767</v>
      </c>
      <c r="G26" s="40">
        <v>22245</v>
      </c>
      <c r="H26" s="42">
        <v>4.2258738601823707</v>
      </c>
      <c r="I26" s="43"/>
      <c r="J26" s="43"/>
      <c r="K26" s="55"/>
      <c r="L26" s="56"/>
      <c r="M26" s="56"/>
      <c r="N26" s="56"/>
      <c r="O26" s="57"/>
      <c r="P26" s="49"/>
    </row>
    <row r="27" spans="1:20" s="54" customFormat="1" ht="20.100000000000001" customHeight="1">
      <c r="A27" s="65" t="s">
        <v>30</v>
      </c>
      <c r="B27" s="39">
        <v>29716051.079999998</v>
      </c>
      <c r="C27" s="40">
        <v>30165580.620000001</v>
      </c>
      <c r="D27" s="40">
        <v>27450346.530000001</v>
      </c>
      <c r="E27" s="40">
        <v>449529.54000000283</v>
      </c>
      <c r="F27" s="41">
        <v>1.5127499235675794E-2</v>
      </c>
      <c r="G27" s="40">
        <v>-2715234.09</v>
      </c>
      <c r="H27" s="42">
        <v>-9.0011000424761581E-2</v>
      </c>
      <c r="I27" s="43"/>
      <c r="J27" s="43"/>
      <c r="K27" s="56"/>
      <c r="L27" s="47"/>
      <c r="M27" s="47"/>
      <c r="N27" s="47"/>
      <c r="O27" s="48"/>
      <c r="P27" s="49"/>
    </row>
    <row r="28" spans="1:20" s="54" customFormat="1" ht="20.100000000000001" customHeight="1">
      <c r="A28" s="58" t="s">
        <v>31</v>
      </c>
      <c r="B28" s="39">
        <v>287455.51</v>
      </c>
      <c r="C28" s="40">
        <v>-75276.450000000012</v>
      </c>
      <c r="D28" s="40">
        <v>19984.400000000001</v>
      </c>
      <c r="E28" s="40">
        <v>-362731.96</v>
      </c>
      <c r="F28" s="41">
        <v>-1.2618716545040309</v>
      </c>
      <c r="G28" s="40">
        <v>95260.85</v>
      </c>
      <c r="H28" s="42">
        <v>1.265480106992293</v>
      </c>
      <c r="I28" s="43"/>
      <c r="J28" s="43"/>
      <c r="K28" s="47"/>
      <c r="L28" s="66"/>
      <c r="M28" s="46"/>
      <c r="N28" s="47"/>
      <c r="O28" s="60"/>
      <c r="P28" s="49"/>
    </row>
    <row r="29" spans="1:20" ht="20.100000000000001" customHeight="1" thickBot="1">
      <c r="A29" s="67" t="s">
        <v>32</v>
      </c>
      <c r="B29" s="68">
        <v>2150107032.5300002</v>
      </c>
      <c r="C29" s="68">
        <v>1295379615.2799995</v>
      </c>
      <c r="D29" s="68">
        <v>2472876407.2600007</v>
      </c>
      <c r="E29" s="68">
        <v>-854727417.24999976</v>
      </c>
      <c r="F29" s="69">
        <v>-0.39752784597158136</v>
      </c>
      <c r="G29" s="68">
        <v>1177496791.9799993</v>
      </c>
      <c r="H29" s="70">
        <v>0.90899746922872526</v>
      </c>
      <c r="I29" s="71"/>
      <c r="J29" s="71"/>
      <c r="K29" s="4"/>
      <c r="L29" s="72"/>
      <c r="M29" s="11"/>
      <c r="N29" s="4"/>
      <c r="O29" s="73"/>
      <c r="P29" s="13"/>
    </row>
    <row r="30" spans="1:20" ht="20.100000000000001" customHeight="1" thickTop="1">
      <c r="A30" s="74" t="s">
        <v>33</v>
      </c>
      <c r="B30" s="75"/>
      <c r="C30" s="76"/>
      <c r="D30" s="76"/>
      <c r="E30" s="76" t="s">
        <v>1</v>
      </c>
      <c r="F30" s="77" t="s">
        <v>4</v>
      </c>
      <c r="G30" s="76" t="s">
        <v>1</v>
      </c>
      <c r="H30" s="78" t="s">
        <v>1</v>
      </c>
      <c r="I30" s="71"/>
      <c r="J30" s="71"/>
      <c r="K30" s="4"/>
      <c r="L30" s="72"/>
      <c r="M30" s="11"/>
      <c r="N30" s="4"/>
      <c r="O30" s="73"/>
      <c r="P30" s="13"/>
    </row>
    <row r="31" spans="1:20" s="54" customFormat="1" ht="20.100000000000001" customHeight="1">
      <c r="A31" s="79" t="s">
        <v>34</v>
      </c>
      <c r="B31" s="80">
        <v>245584430.55000001</v>
      </c>
      <c r="C31" s="80">
        <v>243558924.63999999</v>
      </c>
      <c r="D31" s="80">
        <v>330992347.52999997</v>
      </c>
      <c r="E31" s="40">
        <v>-2025505.9100000262</v>
      </c>
      <c r="F31" s="41">
        <v>-8.247696751230495E-3</v>
      </c>
      <c r="G31" s="40">
        <v>87433422.889999986</v>
      </c>
      <c r="H31" s="42">
        <v>0.35898262820479165</v>
      </c>
      <c r="I31" s="43"/>
      <c r="J31" s="43"/>
      <c r="K31" s="47"/>
      <c r="L31" s="66"/>
      <c r="M31" s="46"/>
      <c r="N31" s="47"/>
      <c r="O31" s="60"/>
      <c r="P31" s="49"/>
    </row>
    <row r="32" spans="1:20" s="54" customFormat="1" ht="20.100000000000001" customHeight="1">
      <c r="A32" s="79" t="s">
        <v>35</v>
      </c>
      <c r="B32" s="80">
        <v>103321774.95</v>
      </c>
      <c r="C32" s="80">
        <v>48286626.479999997</v>
      </c>
      <c r="D32" s="80">
        <v>105535829.05</v>
      </c>
      <c r="E32" s="40">
        <v>-55035148.470000006</v>
      </c>
      <c r="F32" s="41">
        <v>-0.53265779160910554</v>
      </c>
      <c r="G32" s="40">
        <v>57249202.57</v>
      </c>
      <c r="H32" s="42">
        <v>1.1856119746471052</v>
      </c>
      <c r="I32" s="43"/>
      <c r="J32" s="43"/>
      <c r="K32" s="47"/>
      <c r="L32" s="66"/>
      <c r="M32" s="46"/>
      <c r="N32" s="47"/>
      <c r="O32" s="60"/>
      <c r="P32" s="49"/>
    </row>
    <row r="33" spans="1:16" s="54" customFormat="1" ht="20.100000000000001" customHeight="1">
      <c r="A33" s="79" t="s">
        <v>36</v>
      </c>
      <c r="B33" s="80">
        <v>10724499.17</v>
      </c>
      <c r="C33" s="80">
        <v>4907103.04</v>
      </c>
      <c r="D33" s="80">
        <v>10768083.199999999</v>
      </c>
      <c r="E33" s="40">
        <v>-5817396.1299999999</v>
      </c>
      <c r="F33" s="41">
        <v>-0.54243988812766164</v>
      </c>
      <c r="G33" s="40">
        <v>5860980.1599999992</v>
      </c>
      <c r="H33" s="42">
        <v>1.1943870165807644</v>
      </c>
      <c r="I33" s="43"/>
      <c r="J33" s="43"/>
      <c r="K33" s="47"/>
      <c r="L33" s="66"/>
      <c r="M33" s="46"/>
      <c r="N33" s="47"/>
      <c r="O33" s="60"/>
      <c r="P33" s="49"/>
    </row>
    <row r="34" spans="1:16" s="54" customFormat="1" ht="20.100000000000001" customHeight="1">
      <c r="A34" s="79" t="s">
        <v>37</v>
      </c>
      <c r="B34" s="80">
        <v>497531.91</v>
      </c>
      <c r="C34" s="80">
        <v>439813.1</v>
      </c>
      <c r="D34" s="80">
        <v>585676.92000000004</v>
      </c>
      <c r="E34" s="40">
        <v>-57718.81</v>
      </c>
      <c r="F34" s="41">
        <v>-0.11601026756253685</v>
      </c>
      <c r="G34" s="40">
        <v>145863.82000000007</v>
      </c>
      <c r="H34" s="42">
        <v>0.33164955750522229</v>
      </c>
      <c r="I34" s="43"/>
      <c r="J34" s="43"/>
      <c r="K34" s="47"/>
      <c r="L34" s="66"/>
      <c r="M34" s="46"/>
      <c r="N34" s="47"/>
      <c r="O34" s="60"/>
      <c r="P34" s="49"/>
    </row>
    <row r="35" spans="1:16" s="54" customFormat="1" ht="20.100000000000001" customHeight="1">
      <c r="A35" s="79" t="s">
        <v>38</v>
      </c>
      <c r="B35" s="80">
        <v>18624.23</v>
      </c>
      <c r="C35" s="80">
        <v>0</v>
      </c>
      <c r="D35" s="80">
        <v>30</v>
      </c>
      <c r="E35" s="40">
        <v>-18624.23</v>
      </c>
      <c r="F35" s="41">
        <v>-1</v>
      </c>
      <c r="G35" s="40">
        <v>30</v>
      </c>
      <c r="H35" s="42">
        <v>0.3</v>
      </c>
      <c r="I35" s="43"/>
      <c r="J35" s="43"/>
      <c r="K35" s="47"/>
      <c r="L35" s="66"/>
      <c r="M35" s="46"/>
      <c r="N35" s="47"/>
      <c r="O35" s="60"/>
      <c r="P35" s="49"/>
    </row>
    <row r="36" spans="1:16" s="86" customFormat="1" ht="20.100000000000001" customHeight="1" thickBot="1">
      <c r="A36" s="67" t="s">
        <v>39</v>
      </c>
      <c r="B36" s="81">
        <v>360146860.81000006</v>
      </c>
      <c r="C36" s="82">
        <v>297192467.26000005</v>
      </c>
      <c r="D36" s="82">
        <v>447881966.69999999</v>
      </c>
      <c r="E36" s="82">
        <v>-62954393.550000034</v>
      </c>
      <c r="F36" s="69">
        <v>-0.1748020055163341</v>
      </c>
      <c r="G36" s="82">
        <v>150689499.43999997</v>
      </c>
      <c r="H36" s="70">
        <v>0.50704346859561766</v>
      </c>
      <c r="I36" s="71"/>
      <c r="J36" s="71"/>
      <c r="K36" s="83"/>
      <c r="L36" s="3"/>
      <c r="M36" s="3"/>
      <c r="N36" s="3"/>
      <c r="O36" s="84"/>
      <c r="P36" s="85"/>
    </row>
    <row r="37" spans="1:16" ht="20.100000000000001" customHeight="1" thickTop="1">
      <c r="A37" s="87" t="s">
        <v>0</v>
      </c>
      <c r="B37" s="14"/>
      <c r="C37" s="88"/>
      <c r="D37" s="88"/>
      <c r="E37" s="14"/>
      <c r="F37" s="14"/>
      <c r="G37" s="14"/>
      <c r="H37" s="89"/>
      <c r="I37" s="71"/>
      <c r="J37" s="71"/>
      <c r="K37" s="3"/>
      <c r="L37" s="4"/>
      <c r="M37" s="4"/>
      <c r="N37" s="4"/>
      <c r="O37" s="4"/>
      <c r="P37" s="13"/>
    </row>
    <row r="38" spans="1:16" s="86" customFormat="1" ht="20.100000000000001" customHeight="1" thickBot="1">
      <c r="A38" s="90" t="s">
        <v>40</v>
      </c>
      <c r="B38" s="91">
        <v>2510253893.3400002</v>
      </c>
      <c r="C38" s="91">
        <v>1592572082.5399995</v>
      </c>
      <c r="D38" s="91">
        <v>2920758373.9600005</v>
      </c>
      <c r="E38" s="91">
        <v>-917681810.79999983</v>
      </c>
      <c r="F38" s="92">
        <v>-0.365573304451282</v>
      </c>
      <c r="G38" s="91">
        <v>1328186291.4199994</v>
      </c>
      <c r="H38" s="93">
        <v>0.83398817923623891</v>
      </c>
      <c r="I38" s="71"/>
      <c r="J38" s="71"/>
      <c r="K38" s="4"/>
      <c r="L38" s="11"/>
      <c r="M38" s="11"/>
      <c r="N38" s="4"/>
      <c r="O38" s="73"/>
      <c r="P38" s="85"/>
    </row>
    <row r="39" spans="1:16" ht="20.100000000000001" customHeight="1" thickTop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4"/>
      <c r="L39" s="11"/>
      <c r="M39" s="11"/>
      <c r="N39" s="4"/>
      <c r="O39" s="73"/>
      <c r="P39" s="13"/>
    </row>
    <row r="40" spans="1:16" ht="20.100000000000001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4"/>
      <c r="L40" s="11"/>
      <c r="M40" s="11"/>
      <c r="N40" s="4"/>
      <c r="O40" s="73"/>
      <c r="P40" s="13"/>
    </row>
    <row r="41" spans="1:16" ht="20.100000000000001" customHeight="1">
      <c r="B41" s="14"/>
      <c r="C41" s="15"/>
      <c r="E41" s="14"/>
      <c r="F41" s="14"/>
      <c r="G41" s="14"/>
      <c r="H41" s="14"/>
      <c r="I41" s="14"/>
      <c r="J41" s="14"/>
      <c r="K41" s="4"/>
      <c r="L41" s="11"/>
      <c r="M41" s="11"/>
      <c r="N41" s="4"/>
      <c r="O41" s="73"/>
      <c r="P41" s="13"/>
    </row>
    <row r="42" spans="1:16" ht="20.100000000000001" customHeight="1">
      <c r="A42" s="94"/>
      <c r="B42" s="95"/>
      <c r="C42" s="95"/>
      <c r="E42" s="14"/>
      <c r="F42" s="14"/>
      <c r="G42" s="14"/>
      <c r="H42" s="14"/>
      <c r="I42" s="14"/>
      <c r="J42" s="14"/>
      <c r="K42" s="4"/>
      <c r="L42" s="11"/>
      <c r="M42" s="11"/>
      <c r="N42" s="4"/>
      <c r="O42" s="73"/>
      <c r="P42" s="13"/>
    </row>
    <row r="43" spans="1:16" ht="20.100000000000001" customHeight="1">
      <c r="A43" s="95"/>
      <c r="B43" s="11"/>
      <c r="C43" s="11"/>
      <c r="E43" s="14"/>
      <c r="F43" s="14"/>
      <c r="G43" s="14"/>
      <c r="H43" s="14"/>
      <c r="I43" s="14"/>
      <c r="J43" s="14"/>
      <c r="K43" s="4"/>
      <c r="L43" s="11"/>
      <c r="M43" s="11"/>
      <c r="N43" s="4"/>
      <c r="O43" s="73"/>
      <c r="P43" s="13"/>
    </row>
    <row r="44" spans="1:16" ht="20.100000000000001" customHeight="1">
      <c r="A44" s="95"/>
      <c r="B44" s="11"/>
      <c r="C44" s="11"/>
      <c r="I44" s="14"/>
      <c r="J44" s="14"/>
      <c r="K44" s="4"/>
      <c r="L44" s="11"/>
      <c r="M44" s="11"/>
      <c r="N44" s="4"/>
      <c r="O44" s="73"/>
      <c r="P44" s="13"/>
    </row>
    <row r="45" spans="1:16" ht="20.100000000000001" customHeight="1">
      <c r="A45" s="95"/>
      <c r="B45" s="11"/>
      <c r="C45" s="11"/>
      <c r="F45" s="13"/>
      <c r="I45" s="14"/>
      <c r="J45" s="14"/>
      <c r="K45" s="4"/>
      <c r="L45" s="11"/>
      <c r="M45" s="11"/>
      <c r="N45" s="4"/>
      <c r="O45" s="73"/>
      <c r="P45" s="13"/>
    </row>
    <row r="46" spans="1:16" ht="20.100000000000001" customHeight="1">
      <c r="A46" s="95"/>
      <c r="B46" s="11"/>
      <c r="C46" s="11"/>
      <c r="I46" s="14"/>
      <c r="K46" s="96"/>
      <c r="L46" s="11"/>
      <c r="M46" s="11"/>
      <c r="N46" s="4"/>
      <c r="O46" s="73"/>
      <c r="P46" s="13"/>
    </row>
    <row r="47" spans="1:16" ht="20.100000000000001" customHeight="1">
      <c r="A47" s="94"/>
      <c r="B47" s="97"/>
      <c r="C47" s="98"/>
      <c r="K47" s="83"/>
      <c r="L47" s="3"/>
      <c r="M47" s="3"/>
      <c r="N47" s="3"/>
      <c r="O47" s="84"/>
      <c r="P47" s="13"/>
    </row>
    <row r="48" spans="1:16" ht="20.100000000000001" customHeight="1">
      <c r="A48" s="88" t="s">
        <v>1</v>
      </c>
      <c r="K48" s="3"/>
      <c r="L48" s="4"/>
      <c r="M48" s="4"/>
      <c r="N48" s="4"/>
      <c r="O48" s="12"/>
      <c r="P48" s="13"/>
    </row>
    <row r="49" spans="1:16" ht="20.100000000000001" customHeight="1">
      <c r="A49" s="88" t="s">
        <v>1</v>
      </c>
      <c r="K49" s="4"/>
      <c r="L49" s="11"/>
      <c r="M49" s="11"/>
      <c r="N49" s="4"/>
      <c r="O49" s="12"/>
      <c r="P49" s="13"/>
    </row>
    <row r="50" spans="1:16" ht="20.100000000000001" customHeight="1">
      <c r="A50" s="88" t="s">
        <v>1</v>
      </c>
      <c r="K50" s="4"/>
      <c r="L50" s="11"/>
      <c r="M50" s="11"/>
      <c r="N50" s="4"/>
      <c r="O50" s="12"/>
      <c r="P50" s="13"/>
    </row>
    <row r="51" spans="1:16" ht="20.100000000000001" customHeight="1">
      <c r="A51" s="99" t="s">
        <v>1</v>
      </c>
      <c r="K51" s="4"/>
      <c r="L51" s="11"/>
      <c r="M51" s="11"/>
      <c r="N51" s="4"/>
      <c r="O51" s="12"/>
      <c r="P51" s="13"/>
    </row>
    <row r="52" spans="1:16" ht="20.100000000000001" customHeight="1">
      <c r="A52" s="99" t="s">
        <v>1</v>
      </c>
      <c r="K52" s="83"/>
      <c r="L52" s="3"/>
      <c r="M52" s="3"/>
      <c r="N52" s="3"/>
      <c r="O52" s="84"/>
      <c r="P52" s="13"/>
    </row>
    <row r="53" spans="1:16" ht="20.100000000000001" customHeight="1">
      <c r="A53" s="99" t="s">
        <v>1</v>
      </c>
      <c r="K53" s="97"/>
      <c r="L53" s="4"/>
      <c r="M53" s="4"/>
      <c r="N53" s="4"/>
      <c r="O53" s="12"/>
      <c r="P53" s="13"/>
    </row>
    <row r="54" spans="1:16" ht="20.100000000000001" customHeight="1">
      <c r="A54" s="99" t="s">
        <v>1</v>
      </c>
      <c r="K54" s="83"/>
      <c r="L54" s="4"/>
      <c r="M54" s="4"/>
      <c r="N54" s="4"/>
      <c r="O54" s="12"/>
      <c r="P54" s="13"/>
    </row>
    <row r="55" spans="1:16" ht="20.100000000000001" customHeight="1">
      <c r="A55" s="99" t="s">
        <v>1</v>
      </c>
      <c r="K55" s="4"/>
      <c r="L55" s="3"/>
      <c r="M55" s="3"/>
      <c r="N55" s="3"/>
      <c r="O55" s="4"/>
      <c r="P55" s="13"/>
    </row>
    <row r="56" spans="1:16" ht="20.100000000000001" customHeight="1">
      <c r="A56" s="99" t="s">
        <v>1</v>
      </c>
      <c r="K56" s="4"/>
      <c r="L56" s="3"/>
      <c r="M56" s="3"/>
      <c r="N56" s="3"/>
      <c r="O56" s="4"/>
      <c r="P56" s="13"/>
    </row>
    <row r="57" spans="1:16" ht="20.100000000000001" customHeight="1">
      <c r="A57" s="99" t="s">
        <v>1</v>
      </c>
      <c r="K57" s="100"/>
      <c r="L57" s="3"/>
      <c r="M57" s="3"/>
      <c r="N57" s="3"/>
      <c r="O57" s="6"/>
      <c r="P57" s="13"/>
    </row>
    <row r="58" spans="1:16" ht="20.100000000000001" customHeight="1">
      <c r="A58" s="99" t="s">
        <v>1</v>
      </c>
      <c r="K58" s="7"/>
      <c r="L58" s="8"/>
      <c r="M58" s="8"/>
      <c r="N58" s="7"/>
      <c r="O58" s="7"/>
      <c r="P58" s="13"/>
    </row>
    <row r="59" spans="1:16" ht="20.100000000000001" customHeight="1">
      <c r="A59" s="99" t="s">
        <v>1</v>
      </c>
      <c r="K59" s="3"/>
      <c r="L59" s="4"/>
      <c r="M59" s="4"/>
      <c r="N59" s="4"/>
      <c r="O59" s="4"/>
      <c r="P59" s="13"/>
    </row>
    <row r="60" spans="1:16" ht="20.100000000000001" customHeight="1">
      <c r="A60" s="99" t="s">
        <v>1</v>
      </c>
      <c r="K60" s="4"/>
      <c r="L60" s="11"/>
      <c r="M60" s="11"/>
      <c r="N60" s="4"/>
      <c r="O60" s="73"/>
      <c r="P60" s="13"/>
    </row>
    <row r="61" spans="1:16" ht="20.100000000000001" customHeight="1">
      <c r="A61" s="99" t="s">
        <v>1</v>
      </c>
      <c r="K61" s="4"/>
      <c r="L61" s="11"/>
      <c r="M61" s="11"/>
      <c r="N61" s="4"/>
      <c r="O61" s="73"/>
      <c r="P61" s="13"/>
    </row>
    <row r="62" spans="1:16" ht="20.100000000000001" customHeight="1">
      <c r="A62" s="99" t="s">
        <v>1</v>
      </c>
      <c r="K62" s="4"/>
      <c r="L62" s="11"/>
      <c r="M62" s="11"/>
      <c r="N62" s="4"/>
      <c r="O62" s="73"/>
      <c r="P62" s="13"/>
    </row>
    <row r="63" spans="1:16" ht="20.100000000000001" customHeight="1">
      <c r="A63" s="99" t="s">
        <v>41</v>
      </c>
      <c r="K63" s="4"/>
      <c r="L63" s="11"/>
      <c r="M63" s="11"/>
      <c r="N63" s="4"/>
      <c r="O63" s="73"/>
      <c r="P63" s="13"/>
    </row>
    <row r="64" spans="1:16" ht="20.100000000000001" customHeight="1">
      <c r="A64" s="99" t="s">
        <v>1</v>
      </c>
      <c r="K64" s="4"/>
      <c r="L64" s="11"/>
      <c r="M64" s="11"/>
      <c r="N64" s="4"/>
      <c r="O64" s="73"/>
      <c r="P64" s="13"/>
    </row>
    <row r="65" spans="1:16" ht="20.100000000000001" customHeight="1">
      <c r="A65" s="99" t="s">
        <v>1</v>
      </c>
      <c r="K65" s="4"/>
      <c r="L65" s="11"/>
      <c r="M65" s="11"/>
      <c r="N65" s="4"/>
      <c r="O65" s="73"/>
      <c r="P65" s="13"/>
    </row>
    <row r="66" spans="1:16" ht="20.100000000000001" customHeight="1">
      <c r="A66" s="99" t="s">
        <v>1</v>
      </c>
      <c r="K66" s="4"/>
      <c r="L66" s="11"/>
      <c r="M66" s="11"/>
      <c r="N66" s="4"/>
      <c r="O66" s="73"/>
      <c r="P66" s="13"/>
    </row>
    <row r="67" spans="1:16" ht="20.100000000000001" customHeight="1">
      <c r="A67" s="99" t="s">
        <v>1</v>
      </c>
      <c r="K67" s="4"/>
      <c r="L67" s="11"/>
      <c r="M67" s="11"/>
      <c r="N67" s="4"/>
      <c r="O67" s="73"/>
      <c r="P67" s="13"/>
    </row>
    <row r="68" spans="1:16" ht="20.100000000000001" customHeight="1">
      <c r="A68" s="99" t="s">
        <v>1</v>
      </c>
      <c r="K68" s="4"/>
      <c r="L68" s="11"/>
      <c r="M68" s="11"/>
      <c r="N68" s="4"/>
      <c r="O68" s="73"/>
      <c r="P68" s="13"/>
    </row>
    <row r="69" spans="1:16" ht="20.100000000000001" customHeight="1">
      <c r="A69" s="99" t="s">
        <v>1</v>
      </c>
      <c r="K69" s="4"/>
      <c r="L69" s="11"/>
      <c r="M69" s="11"/>
      <c r="N69" s="4"/>
      <c r="O69" s="73"/>
      <c r="P69" s="13"/>
    </row>
    <row r="70" spans="1:16" ht="20.100000000000001" customHeight="1">
      <c r="A70" s="99" t="s">
        <v>1</v>
      </c>
      <c r="K70" s="4"/>
      <c r="L70" s="11"/>
      <c r="M70" s="11"/>
      <c r="N70" s="4"/>
      <c r="O70" s="73"/>
      <c r="P70" s="13"/>
    </row>
    <row r="71" spans="1:16" ht="20.100000000000001" customHeight="1">
      <c r="A71" s="99" t="s">
        <v>1</v>
      </c>
      <c r="K71" s="4"/>
      <c r="L71" s="11"/>
      <c r="M71" s="11"/>
      <c r="N71" s="4"/>
      <c r="O71" s="73"/>
      <c r="P71" s="13"/>
    </row>
    <row r="72" spans="1:16" ht="20.100000000000001" customHeight="1">
      <c r="A72" s="99" t="s">
        <v>41</v>
      </c>
      <c r="K72" s="4"/>
      <c r="L72" s="11"/>
      <c r="M72" s="11"/>
      <c r="N72" s="4"/>
      <c r="O72" s="73"/>
      <c r="P72" s="13"/>
    </row>
    <row r="73" spans="1:16" ht="20.100000000000001" customHeight="1">
      <c r="A73" s="99" t="s">
        <v>1</v>
      </c>
      <c r="K73" s="4"/>
      <c r="L73" s="11"/>
      <c r="M73" s="11"/>
      <c r="N73" s="4"/>
      <c r="O73" s="73"/>
      <c r="P73" s="13"/>
    </row>
    <row r="74" spans="1:16" ht="20.100000000000001" customHeight="1">
      <c r="A74" s="99" t="s">
        <v>1</v>
      </c>
      <c r="K74" s="4"/>
      <c r="L74" s="11"/>
      <c r="M74" s="11"/>
      <c r="N74" s="4"/>
      <c r="O74" s="73"/>
      <c r="P74" s="13"/>
    </row>
    <row r="75" spans="1:16" ht="20.100000000000001" customHeight="1">
      <c r="A75" s="99" t="s">
        <v>1</v>
      </c>
      <c r="K75" s="4"/>
      <c r="L75" s="11"/>
      <c r="M75" s="11"/>
      <c r="N75" s="4"/>
      <c r="O75" s="73"/>
      <c r="P75" s="13"/>
    </row>
    <row r="76" spans="1:16" ht="20.100000000000001" customHeight="1">
      <c r="A76" s="99" t="s">
        <v>1</v>
      </c>
      <c r="K76" s="83"/>
      <c r="L76" s="3"/>
      <c r="M76" s="3"/>
      <c r="N76" s="3"/>
      <c r="O76" s="84"/>
      <c r="P76" s="13"/>
    </row>
    <row r="77" spans="1:16" ht="20.100000000000001" customHeight="1">
      <c r="A77" s="99" t="s">
        <v>1</v>
      </c>
      <c r="K77" s="3"/>
      <c r="L77" s="11"/>
      <c r="M77" s="11"/>
      <c r="N77" s="4"/>
      <c r="O77" s="12"/>
      <c r="P77" s="13"/>
    </row>
    <row r="78" spans="1:16" ht="20.100000000000001" customHeight="1">
      <c r="A78" s="99" t="s">
        <v>1</v>
      </c>
      <c r="K78" s="83"/>
      <c r="L78" s="3"/>
      <c r="M78" s="3"/>
      <c r="N78" s="3"/>
      <c r="O78" s="84"/>
      <c r="P78" s="13"/>
    </row>
    <row r="79" spans="1:16" ht="20.100000000000001" customHeight="1">
      <c r="A79" s="99" t="s">
        <v>1</v>
      </c>
      <c r="K79" s="9"/>
      <c r="L79" s="4"/>
      <c r="M79" s="4"/>
      <c r="N79" s="4"/>
      <c r="O79" s="12"/>
      <c r="P79" s="13"/>
    </row>
    <row r="80" spans="1:16" ht="20.100000000000001" customHeight="1">
      <c r="A80" s="99" t="s">
        <v>1</v>
      </c>
      <c r="K80" s="37"/>
      <c r="L80" s="11"/>
      <c r="M80" s="11"/>
      <c r="N80" s="4"/>
      <c r="O80" s="12"/>
      <c r="P80" s="13"/>
    </row>
    <row r="81" spans="1:16" ht="20.100000000000001" customHeight="1">
      <c r="A81" s="99" t="s">
        <v>1</v>
      </c>
      <c r="K81" s="37"/>
      <c r="L81" s="11"/>
      <c r="M81" s="11"/>
      <c r="N81" s="4"/>
      <c r="O81" s="12"/>
      <c r="P81" s="13"/>
    </row>
    <row r="82" spans="1:16" ht="20.100000000000001" customHeight="1">
      <c r="A82" s="99" t="s">
        <v>1</v>
      </c>
      <c r="K82" s="4"/>
      <c r="L82" s="11"/>
      <c r="M82" s="11"/>
      <c r="N82" s="4"/>
      <c r="O82" s="12"/>
      <c r="P82" s="13"/>
    </row>
    <row r="83" spans="1:16" ht="20.100000000000001" customHeight="1">
      <c r="A83" s="99" t="s">
        <v>1</v>
      </c>
      <c r="K83" s="83"/>
      <c r="L83" s="3"/>
      <c r="M83" s="3"/>
      <c r="N83" s="3"/>
      <c r="O83" s="84"/>
      <c r="P83" s="13"/>
    </row>
    <row r="84" spans="1:16" ht="20.100000000000001" customHeight="1">
      <c r="A84" s="99" t="s">
        <v>1</v>
      </c>
      <c r="K84" s="3"/>
      <c r="L84" s="4"/>
      <c r="M84" s="4"/>
      <c r="N84" s="4"/>
      <c r="O84" s="12"/>
      <c r="P84" s="13"/>
    </row>
    <row r="85" spans="1:16" ht="20.100000000000001" customHeight="1">
      <c r="A85" s="99" t="s">
        <v>1</v>
      </c>
      <c r="K85" s="4"/>
      <c r="L85" s="11"/>
      <c r="M85" s="11"/>
      <c r="N85" s="4"/>
      <c r="O85" s="12"/>
      <c r="P85" s="13"/>
    </row>
    <row r="86" spans="1:16" ht="20.100000000000001" customHeight="1">
      <c r="A86" s="99" t="s">
        <v>1</v>
      </c>
      <c r="K86" s="4"/>
      <c r="L86" s="11"/>
      <c r="M86" s="11"/>
      <c r="N86" s="4"/>
      <c r="O86" s="12"/>
      <c r="P86" s="13"/>
    </row>
    <row r="87" spans="1:16" ht="20.100000000000001" customHeight="1">
      <c r="A87" s="99" t="s">
        <v>1</v>
      </c>
      <c r="K87" s="4"/>
      <c r="L87" s="11"/>
      <c r="M87" s="11"/>
      <c r="N87" s="4"/>
      <c r="O87" s="12"/>
      <c r="P87" s="13"/>
    </row>
    <row r="88" spans="1:16" ht="20.100000000000001" customHeight="1">
      <c r="A88" s="99" t="s">
        <v>1</v>
      </c>
      <c r="K88" s="4"/>
      <c r="L88" s="11"/>
      <c r="M88" s="11"/>
      <c r="N88" s="4"/>
      <c r="O88" s="12"/>
      <c r="P88" s="13"/>
    </row>
    <row r="89" spans="1:16" ht="20.100000000000001" customHeight="1">
      <c r="K89" s="4"/>
      <c r="L89" s="11"/>
      <c r="M89" s="11"/>
      <c r="N89" s="4"/>
      <c r="O89" s="12"/>
      <c r="P89" s="13"/>
    </row>
    <row r="90" spans="1:16" ht="20.100000000000001" customHeight="1">
      <c r="K90" s="4"/>
      <c r="L90" s="11"/>
      <c r="M90" s="11"/>
      <c r="N90" s="4"/>
      <c r="O90" s="12"/>
      <c r="P90" s="13"/>
    </row>
    <row r="91" spans="1:16" ht="20.100000000000001" customHeight="1">
      <c r="K91" s="4"/>
      <c r="L91" s="11"/>
      <c r="M91" s="11"/>
      <c r="N91" s="4"/>
      <c r="O91" s="12"/>
      <c r="P91" s="13"/>
    </row>
    <row r="92" spans="1:16" ht="20.100000000000001" customHeight="1">
      <c r="K92" s="83"/>
      <c r="L92" s="3"/>
      <c r="M92" s="3"/>
      <c r="N92" s="3"/>
      <c r="O92" s="84"/>
      <c r="P92" s="13"/>
    </row>
    <row r="93" spans="1:16" ht="20.100000000000001" customHeight="1">
      <c r="K93" s="3"/>
      <c r="L93" s="4"/>
      <c r="M93" s="4"/>
      <c r="N93" s="4"/>
      <c r="O93" s="12"/>
      <c r="P93" s="13"/>
    </row>
    <row r="94" spans="1:16" ht="20.100000000000001" customHeight="1">
      <c r="K94" s="4"/>
      <c r="L94" s="11"/>
      <c r="M94" s="11"/>
      <c r="N94" s="4"/>
      <c r="O94" s="12"/>
      <c r="P94" s="13"/>
    </row>
    <row r="95" spans="1:16" ht="20.100000000000001" customHeight="1">
      <c r="K95" s="101"/>
      <c r="L95" s="11"/>
      <c r="M95" s="11"/>
      <c r="N95" s="4"/>
      <c r="O95" s="12"/>
      <c r="P95" s="13"/>
    </row>
    <row r="96" spans="1:16" ht="20.100000000000001" customHeight="1">
      <c r="K96" s="4"/>
      <c r="L96" s="11"/>
      <c r="M96" s="11"/>
      <c r="N96" s="4"/>
      <c r="O96" s="12"/>
      <c r="P96" s="13"/>
    </row>
    <row r="97" spans="11:16" ht="20.100000000000001" customHeight="1">
      <c r="K97" s="4"/>
      <c r="L97" s="11"/>
      <c r="M97" s="11"/>
      <c r="N97" s="4"/>
      <c r="O97" s="12"/>
      <c r="P97" s="13"/>
    </row>
    <row r="98" spans="11:16" ht="20.100000000000001" customHeight="1">
      <c r="K98" s="4"/>
      <c r="L98" s="11"/>
      <c r="M98" s="11"/>
      <c r="N98" s="4"/>
      <c r="O98" s="73"/>
      <c r="P98" s="13"/>
    </row>
    <row r="99" spans="11:16" ht="20.100000000000001" customHeight="1">
      <c r="K99" s="4"/>
      <c r="L99" s="11"/>
      <c r="M99" s="11"/>
      <c r="N99" s="4"/>
      <c r="O99" s="73"/>
      <c r="P99" s="13"/>
    </row>
    <row r="100" spans="11:16" ht="20.100000000000001" customHeight="1">
      <c r="K100" s="4"/>
      <c r="L100" s="11"/>
      <c r="M100" s="11"/>
      <c r="N100" s="4"/>
      <c r="O100" s="73"/>
      <c r="P100" s="13"/>
    </row>
    <row r="101" spans="11:16" ht="20.100000000000001" customHeight="1">
      <c r="K101" s="4"/>
      <c r="L101" s="11"/>
      <c r="M101" s="11"/>
      <c r="N101" s="4"/>
      <c r="O101" s="12"/>
      <c r="P101" s="13"/>
    </row>
    <row r="102" spans="11:16" ht="20.100000000000001" customHeight="1">
      <c r="K102" s="83"/>
      <c r="L102" s="3"/>
      <c r="M102" s="3"/>
      <c r="N102" s="3"/>
      <c r="O102" s="84"/>
      <c r="P102" s="13"/>
    </row>
    <row r="103" spans="11:16" ht="20.100000000000001" customHeight="1">
      <c r="K103" s="3"/>
      <c r="L103" s="4"/>
      <c r="M103" s="4"/>
      <c r="N103" s="4"/>
      <c r="O103" s="4"/>
      <c r="P103" s="13"/>
    </row>
    <row r="104" spans="11:16" ht="20.100000000000001" customHeight="1">
      <c r="K104" s="4"/>
      <c r="L104" s="11"/>
      <c r="M104" s="11"/>
      <c r="N104" s="4"/>
      <c r="O104" s="73"/>
      <c r="P104" s="13"/>
    </row>
    <row r="105" spans="11:16" ht="20.100000000000001" customHeight="1">
      <c r="K105" s="4"/>
      <c r="L105" s="11"/>
      <c r="M105" s="11"/>
      <c r="N105" s="4"/>
      <c r="O105" s="73"/>
      <c r="P105" s="13"/>
    </row>
    <row r="106" spans="11:16" ht="20.100000000000001" customHeight="1">
      <c r="K106" s="4"/>
      <c r="L106" s="11"/>
      <c r="M106" s="11"/>
      <c r="N106" s="4"/>
      <c r="O106" s="73"/>
      <c r="P106" s="13"/>
    </row>
    <row r="107" spans="11:16" ht="20.100000000000001" customHeight="1">
      <c r="K107" s="4"/>
      <c r="L107" s="11"/>
      <c r="M107" s="11"/>
      <c r="N107" s="4"/>
      <c r="O107" s="73"/>
      <c r="P107" s="13"/>
    </row>
    <row r="108" spans="11:16" ht="20.100000000000001" customHeight="1">
      <c r="K108" s="4"/>
      <c r="L108" s="11"/>
      <c r="M108" s="11"/>
      <c r="N108" s="4"/>
      <c r="O108" s="73"/>
      <c r="P108" s="13"/>
    </row>
    <row r="109" spans="11:16" ht="20.100000000000001" customHeight="1">
      <c r="K109" s="4"/>
      <c r="L109" s="11"/>
      <c r="M109" s="11"/>
      <c r="N109" s="4"/>
      <c r="O109" s="73"/>
      <c r="P109" s="13"/>
    </row>
    <row r="110" spans="11:16" ht="20.100000000000001" customHeight="1">
      <c r="K110" s="102"/>
      <c r="L110" s="11"/>
      <c r="M110" s="11"/>
      <c r="N110" s="4"/>
      <c r="O110" s="73"/>
      <c r="P110" s="13"/>
    </row>
    <row r="111" spans="11:16" ht="20.100000000000001" customHeight="1">
      <c r="K111" s="102"/>
      <c r="L111" s="11"/>
      <c r="M111" s="11"/>
      <c r="N111" s="4"/>
      <c r="O111" s="73"/>
      <c r="P111" s="13"/>
    </row>
    <row r="112" spans="11:16" ht="20.100000000000001" customHeight="1">
      <c r="K112" s="102"/>
      <c r="L112" s="11"/>
      <c r="M112" s="11"/>
      <c r="N112" s="4"/>
      <c r="O112" s="73"/>
      <c r="P112" s="13"/>
    </row>
    <row r="113" spans="11:16" ht="20.100000000000001" customHeight="1">
      <c r="K113" s="102"/>
      <c r="L113" s="11"/>
      <c r="M113" s="11"/>
      <c r="N113" s="4"/>
      <c r="O113" s="73"/>
      <c r="P113" s="13"/>
    </row>
    <row r="114" spans="11:16" ht="20.100000000000001" customHeight="1">
      <c r="K114" s="4"/>
      <c r="L114" s="11"/>
      <c r="M114" s="11"/>
      <c r="N114" s="4"/>
      <c r="O114" s="73"/>
      <c r="P114" s="13"/>
    </row>
    <row r="115" spans="11:16" ht="20.100000000000001" customHeight="1">
      <c r="K115" s="4"/>
      <c r="L115" s="11"/>
      <c r="M115" s="11"/>
      <c r="N115" s="4"/>
      <c r="O115" s="73"/>
      <c r="P115" s="13"/>
    </row>
    <row r="116" spans="11:16" ht="20.100000000000001" customHeight="1">
      <c r="K116" s="4"/>
      <c r="L116" s="11"/>
      <c r="M116" s="11"/>
      <c r="N116" s="4"/>
      <c r="O116" s="73"/>
      <c r="P116" s="13"/>
    </row>
    <row r="117" spans="11:16" ht="20.100000000000001" customHeight="1">
      <c r="K117" s="4"/>
      <c r="L117" s="11"/>
      <c r="M117" s="11"/>
      <c r="N117" s="4"/>
      <c r="O117" s="73"/>
      <c r="P117" s="13"/>
    </row>
    <row r="118" spans="11:16" ht="20.100000000000001" customHeight="1">
      <c r="K118" s="4"/>
      <c r="L118" s="11"/>
      <c r="M118" s="11"/>
      <c r="N118" s="4"/>
      <c r="O118" s="73"/>
      <c r="P118" s="13"/>
    </row>
    <row r="119" spans="11:16" ht="20.100000000000001" customHeight="1">
      <c r="K119" s="4"/>
      <c r="L119" s="11"/>
      <c r="M119" s="11"/>
      <c r="N119" s="4"/>
      <c r="O119" s="73"/>
      <c r="P119" s="13"/>
    </row>
    <row r="120" spans="11:16" ht="20.100000000000001" customHeight="1">
      <c r="K120" s="4"/>
      <c r="L120" s="11"/>
      <c r="M120" s="11"/>
      <c r="N120" s="4"/>
      <c r="O120" s="73"/>
      <c r="P120" s="13"/>
    </row>
    <row r="121" spans="11:16" ht="20.100000000000001" customHeight="1">
      <c r="K121" s="4"/>
      <c r="L121" s="11"/>
      <c r="M121" s="11"/>
      <c r="N121" s="4"/>
      <c r="O121" s="73"/>
      <c r="P121" s="13"/>
    </row>
    <row r="122" spans="11:16" ht="20.100000000000001" customHeight="1">
      <c r="K122" s="83"/>
      <c r="L122" s="3"/>
      <c r="M122" s="3"/>
      <c r="N122" s="3"/>
      <c r="O122" s="84"/>
      <c r="P122" s="13"/>
    </row>
    <row r="123" spans="11:16" ht="20.100000000000001" customHeight="1">
      <c r="K123" s="3"/>
      <c r="L123" s="4"/>
      <c r="M123" s="4"/>
      <c r="N123" s="4"/>
      <c r="O123" s="4"/>
      <c r="P123" s="13"/>
    </row>
    <row r="124" spans="11:16" ht="20.100000000000001" customHeight="1">
      <c r="K124" s="4"/>
      <c r="L124" s="11"/>
      <c r="M124" s="11"/>
      <c r="N124" s="4"/>
      <c r="O124" s="73"/>
      <c r="P124" s="13"/>
    </row>
    <row r="125" spans="11:16" ht="20.100000000000001" customHeight="1">
      <c r="K125" s="4"/>
      <c r="L125" s="11"/>
      <c r="M125" s="11"/>
      <c r="N125" s="4"/>
      <c r="O125" s="73"/>
      <c r="P125" s="13"/>
    </row>
    <row r="126" spans="11:16" ht="20.100000000000001" customHeight="1">
      <c r="K126" s="4"/>
      <c r="L126" s="11"/>
      <c r="M126" s="11"/>
      <c r="N126" s="4"/>
      <c r="O126" s="73"/>
      <c r="P126" s="13"/>
    </row>
    <row r="127" spans="11:16" ht="20.100000000000001" customHeight="1">
      <c r="K127" s="4"/>
      <c r="L127" s="11"/>
      <c r="M127" s="11"/>
      <c r="N127" s="4"/>
      <c r="O127" s="73"/>
      <c r="P127" s="13"/>
    </row>
    <row r="128" spans="11:16" ht="20.100000000000001" customHeight="1">
      <c r="K128" s="4"/>
      <c r="L128" s="11"/>
      <c r="M128" s="11"/>
      <c r="N128" s="4"/>
      <c r="O128" s="73"/>
      <c r="P128" s="13"/>
    </row>
    <row r="129" spans="11:16" ht="20.100000000000001" customHeight="1">
      <c r="K129" s="4"/>
      <c r="L129" s="11"/>
      <c r="M129" s="11"/>
      <c r="N129" s="4"/>
      <c r="O129" s="73"/>
      <c r="P129" s="13"/>
    </row>
    <row r="130" spans="11:16" ht="20.100000000000001" customHeight="1">
      <c r="K130" s="4"/>
      <c r="L130" s="11"/>
      <c r="M130" s="11"/>
      <c r="N130" s="4"/>
      <c r="O130" s="73"/>
      <c r="P130" s="13"/>
    </row>
    <row r="131" spans="11:16" ht="20.100000000000001" customHeight="1">
      <c r="K131" s="4"/>
      <c r="L131" s="11"/>
      <c r="M131" s="11"/>
      <c r="N131" s="4"/>
      <c r="O131" s="73"/>
      <c r="P131" s="13"/>
    </row>
    <row r="132" spans="11:16" ht="20.100000000000001" customHeight="1">
      <c r="K132" s="83"/>
      <c r="L132" s="3"/>
      <c r="M132" s="3"/>
      <c r="N132" s="3"/>
      <c r="O132" s="84"/>
      <c r="P132" s="13"/>
    </row>
    <row r="133" spans="11:16" ht="20.100000000000001" customHeight="1">
      <c r="K133" s="3"/>
      <c r="L133" s="4"/>
      <c r="M133" s="4"/>
      <c r="N133" s="4"/>
      <c r="O133" s="4"/>
      <c r="P133" s="13"/>
    </row>
    <row r="134" spans="11:16" ht="20.100000000000001" customHeight="1">
      <c r="K134" s="4"/>
      <c r="L134" s="11"/>
      <c r="M134" s="11"/>
      <c r="N134" s="4"/>
      <c r="O134" s="12"/>
      <c r="P134" s="13"/>
    </row>
    <row r="135" spans="11:16" ht="20.100000000000001" customHeight="1">
      <c r="K135" s="4"/>
      <c r="L135" s="11"/>
      <c r="M135" s="11"/>
      <c r="N135" s="4"/>
      <c r="O135" s="73"/>
      <c r="P135" s="13"/>
    </row>
    <row r="136" spans="11:16" ht="20.100000000000001" customHeight="1">
      <c r="K136" s="83"/>
      <c r="L136" s="3"/>
      <c r="M136" s="3"/>
      <c r="N136" s="3"/>
      <c r="O136" s="84"/>
      <c r="P136" s="13"/>
    </row>
    <row r="137" spans="11:16" ht="20.100000000000001" customHeight="1">
      <c r="K137" s="4"/>
      <c r="L137" s="3"/>
      <c r="M137" s="3"/>
      <c r="N137" s="3"/>
      <c r="O137" s="4"/>
      <c r="P137" s="13"/>
    </row>
    <row r="138" spans="11:16" ht="20.100000000000001" customHeight="1">
      <c r="K138" s="4"/>
      <c r="L138" s="3"/>
      <c r="M138" s="3"/>
      <c r="N138" s="3"/>
      <c r="O138" s="4"/>
      <c r="P138" s="13"/>
    </row>
    <row r="139" spans="11:16" ht="20.100000000000001" customHeight="1">
      <c r="K139" s="100"/>
      <c r="L139" s="3"/>
      <c r="M139" s="3"/>
      <c r="N139" s="3"/>
      <c r="O139" s="6"/>
      <c r="P139" s="13"/>
    </row>
    <row r="140" spans="11:16" ht="20.100000000000001" customHeight="1">
      <c r="K140" s="7"/>
      <c r="L140" s="8"/>
      <c r="M140" s="8"/>
      <c r="N140" s="7"/>
      <c r="O140" s="7"/>
      <c r="P140" s="13"/>
    </row>
    <row r="141" spans="11:16" ht="20.100000000000001" customHeight="1">
      <c r="K141" s="9"/>
      <c r="L141" s="4"/>
      <c r="M141" s="4"/>
      <c r="N141" s="4"/>
      <c r="O141" s="12"/>
      <c r="P141" s="13"/>
    </row>
    <row r="142" spans="11:16" ht="20.100000000000001" customHeight="1">
      <c r="K142" s="103"/>
      <c r="L142" s="11"/>
      <c r="M142" s="11"/>
      <c r="N142" s="4"/>
      <c r="O142" s="73"/>
      <c r="P142" s="13"/>
    </row>
    <row r="143" spans="11:16" ht="20.100000000000001" customHeight="1">
      <c r="K143" s="104"/>
      <c r="L143" s="11"/>
      <c r="M143" s="11"/>
      <c r="N143" s="4"/>
      <c r="O143" s="73"/>
      <c r="P143" s="13"/>
    </row>
    <row r="144" spans="11:16" ht="20.100000000000001" customHeight="1">
      <c r="K144" s="104"/>
      <c r="L144" s="11"/>
      <c r="M144" s="11"/>
      <c r="N144" s="4"/>
      <c r="O144" s="73"/>
      <c r="P144" s="13"/>
    </row>
    <row r="145" spans="11:16" ht="20.100000000000001" customHeight="1">
      <c r="K145" s="104"/>
      <c r="L145" s="11"/>
      <c r="M145" s="11"/>
      <c r="N145" s="4"/>
      <c r="O145" s="73"/>
      <c r="P145" s="13"/>
    </row>
    <row r="146" spans="11:16" ht="20.100000000000001" customHeight="1">
      <c r="K146" s="104"/>
      <c r="L146" s="11"/>
      <c r="M146" s="11"/>
      <c r="N146" s="4"/>
      <c r="O146" s="73"/>
      <c r="P146" s="13"/>
    </row>
    <row r="147" spans="11:16" ht="20.100000000000001" customHeight="1">
      <c r="K147" s="104"/>
      <c r="L147" s="11"/>
      <c r="M147" s="11"/>
      <c r="N147" s="4"/>
      <c r="O147" s="73"/>
      <c r="P147" s="13"/>
    </row>
    <row r="148" spans="11:16" ht="20.100000000000001" customHeight="1">
      <c r="K148" s="83"/>
      <c r="L148" s="3"/>
      <c r="M148" s="3"/>
      <c r="N148" s="3"/>
      <c r="O148" s="84"/>
      <c r="P148" s="13"/>
    </row>
    <row r="149" spans="11:16" ht="20.100000000000001" customHeight="1">
      <c r="K149" s="3"/>
      <c r="L149" s="4"/>
      <c r="M149" s="4"/>
      <c r="N149" s="4"/>
      <c r="O149" s="4"/>
      <c r="P149" s="13"/>
    </row>
    <row r="150" spans="11:16" ht="20.100000000000001" customHeight="1">
      <c r="K150" s="4"/>
      <c r="L150" s="11"/>
      <c r="M150" s="11"/>
      <c r="N150" s="4"/>
      <c r="O150" s="73"/>
      <c r="P150" s="13"/>
    </row>
    <row r="151" spans="11:16" ht="20.100000000000001" customHeight="1">
      <c r="K151" s="4"/>
      <c r="L151" s="11"/>
      <c r="M151" s="11"/>
      <c r="N151" s="4"/>
      <c r="O151" s="105"/>
      <c r="P151" s="13"/>
    </row>
    <row r="152" spans="11:16" ht="20.100000000000001" customHeight="1">
      <c r="K152" s="4"/>
      <c r="L152" s="11"/>
      <c r="M152" s="11"/>
      <c r="N152" s="4"/>
      <c r="O152" s="73"/>
      <c r="P152" s="13"/>
    </row>
    <row r="153" spans="11:16" ht="20.100000000000001" customHeight="1">
      <c r="K153" s="4"/>
      <c r="L153" s="11"/>
      <c r="M153" s="11"/>
      <c r="N153" s="4"/>
      <c r="O153" s="73"/>
      <c r="P153" s="13"/>
    </row>
    <row r="154" spans="11:16" ht="20.100000000000001" customHeight="1">
      <c r="K154" s="4"/>
      <c r="L154" s="11"/>
      <c r="M154" s="11"/>
      <c r="N154" s="4"/>
      <c r="O154" s="73"/>
      <c r="P154" s="13"/>
    </row>
    <row r="155" spans="11:16" ht="20.100000000000001" customHeight="1">
      <c r="K155" s="4"/>
      <c r="L155" s="11"/>
      <c r="M155" s="11"/>
      <c r="N155" s="4"/>
      <c r="O155" s="73"/>
      <c r="P155" s="13"/>
    </row>
    <row r="156" spans="11:16" ht="20.100000000000001" customHeight="1">
      <c r="K156" s="4"/>
      <c r="L156" s="11"/>
      <c r="M156" s="11"/>
      <c r="N156" s="4"/>
      <c r="O156" s="73"/>
      <c r="P156" s="13"/>
    </row>
    <row r="157" spans="11:16" ht="20.100000000000001" customHeight="1">
      <c r="K157" s="4"/>
      <c r="L157" s="11"/>
      <c r="M157" s="11"/>
      <c r="N157" s="4"/>
      <c r="O157" s="73"/>
      <c r="P157" s="13"/>
    </row>
    <row r="158" spans="11:16" ht="20.100000000000001" customHeight="1">
      <c r="K158" s="4"/>
      <c r="L158" s="11"/>
      <c r="M158" s="11"/>
      <c r="N158" s="4"/>
      <c r="O158" s="73"/>
      <c r="P158" s="13"/>
    </row>
    <row r="159" spans="11:16" ht="20.100000000000001" customHeight="1">
      <c r="K159" s="4"/>
      <c r="L159" s="11"/>
      <c r="M159" s="11"/>
      <c r="N159" s="4"/>
      <c r="O159" s="73"/>
      <c r="P159" s="13"/>
    </row>
    <row r="160" spans="11:16" ht="20.100000000000001" customHeight="1">
      <c r="K160" s="4"/>
      <c r="L160" s="11"/>
      <c r="M160" s="11"/>
      <c r="N160" s="4"/>
      <c r="O160" s="73"/>
      <c r="P160" s="13"/>
    </row>
    <row r="161" spans="11:16" ht="20.100000000000001" customHeight="1">
      <c r="K161" s="83"/>
      <c r="L161" s="3"/>
      <c r="M161" s="3"/>
      <c r="N161" s="3"/>
      <c r="O161" s="84"/>
      <c r="P161" s="13"/>
    </row>
    <row r="162" spans="11:16" ht="20.100000000000001" customHeight="1">
      <c r="K162" s="3"/>
      <c r="L162" s="4"/>
      <c r="M162" s="4"/>
      <c r="N162" s="4"/>
      <c r="O162" s="4"/>
      <c r="P162" s="13"/>
    </row>
    <row r="163" spans="11:16" ht="20.100000000000001" customHeight="1">
      <c r="K163" s="4"/>
      <c r="L163" s="11"/>
      <c r="M163" s="11"/>
      <c r="N163" s="4"/>
      <c r="O163" s="73"/>
      <c r="P163" s="13"/>
    </row>
    <row r="164" spans="11:16" ht="20.100000000000001" customHeight="1">
      <c r="K164" s="4"/>
      <c r="L164" s="11"/>
      <c r="M164" s="11"/>
      <c r="N164" s="4"/>
      <c r="O164" s="73"/>
      <c r="P164" s="13"/>
    </row>
    <row r="165" spans="11:16" ht="20.100000000000001" customHeight="1">
      <c r="K165" s="4"/>
      <c r="L165" s="11"/>
      <c r="M165" s="11"/>
      <c r="N165" s="4"/>
      <c r="O165" s="73"/>
      <c r="P165" s="13"/>
    </row>
    <row r="166" spans="11:16" ht="20.100000000000001" customHeight="1">
      <c r="K166" s="4"/>
      <c r="L166" s="11"/>
      <c r="M166" s="11"/>
      <c r="N166" s="4"/>
      <c r="O166" s="73"/>
      <c r="P166" s="13"/>
    </row>
    <row r="167" spans="11:16" ht="20.100000000000001" customHeight="1">
      <c r="K167" s="4"/>
      <c r="L167" s="11"/>
      <c r="M167" s="11"/>
      <c r="N167" s="4"/>
      <c r="O167" s="73"/>
      <c r="P167" s="13"/>
    </row>
    <row r="168" spans="11:16" ht="20.100000000000001" customHeight="1">
      <c r="K168" s="4"/>
      <c r="L168" s="11"/>
      <c r="M168" s="11"/>
      <c r="N168" s="4"/>
      <c r="O168" s="73"/>
      <c r="P168" s="13"/>
    </row>
    <row r="169" spans="11:16" ht="20.100000000000001" customHeight="1">
      <c r="K169" s="4"/>
      <c r="L169" s="11"/>
      <c r="M169" s="11"/>
      <c r="N169" s="4"/>
      <c r="O169" s="73"/>
      <c r="P169" s="13"/>
    </row>
    <row r="170" spans="11:16" ht="20.100000000000001" customHeight="1">
      <c r="K170" s="4"/>
      <c r="L170" s="11"/>
      <c r="M170" s="11"/>
      <c r="N170" s="4"/>
      <c r="O170" s="73"/>
      <c r="P170" s="13"/>
    </row>
    <row r="171" spans="11:16" ht="20.100000000000001" customHeight="1">
      <c r="K171" s="4"/>
      <c r="L171" s="11"/>
      <c r="M171" s="11"/>
      <c r="N171" s="4"/>
      <c r="O171" s="73"/>
      <c r="P171" s="13"/>
    </row>
    <row r="172" spans="11:16" ht="20.100000000000001" customHeight="1">
      <c r="K172" s="4"/>
      <c r="L172" s="11"/>
      <c r="M172" s="11"/>
      <c r="N172" s="4"/>
      <c r="O172" s="73"/>
      <c r="P172" s="13"/>
    </row>
    <row r="173" spans="11:16" ht="20.100000000000001" customHeight="1">
      <c r="K173" s="4"/>
      <c r="L173" s="11"/>
      <c r="M173" s="11"/>
      <c r="N173" s="4"/>
      <c r="O173" s="73"/>
      <c r="P173" s="13"/>
    </row>
    <row r="174" spans="11:16" ht="20.100000000000001" customHeight="1">
      <c r="K174" s="4"/>
      <c r="L174" s="11"/>
      <c r="M174" s="11"/>
      <c r="N174" s="4"/>
      <c r="O174" s="73"/>
      <c r="P174" s="13"/>
    </row>
    <row r="175" spans="11:16" ht="20.100000000000001" customHeight="1">
      <c r="K175" s="4"/>
      <c r="L175" s="11"/>
      <c r="M175" s="11"/>
      <c r="N175" s="4"/>
      <c r="O175" s="73"/>
      <c r="P175" s="13"/>
    </row>
    <row r="176" spans="11:16" ht="20.100000000000001" customHeight="1">
      <c r="K176" s="4"/>
      <c r="L176" s="11"/>
      <c r="M176" s="11"/>
      <c r="N176" s="4"/>
      <c r="O176" s="73"/>
      <c r="P176" s="13"/>
    </row>
    <row r="177" spans="11:16" ht="20.100000000000001" customHeight="1">
      <c r="K177" s="4"/>
      <c r="L177" s="11"/>
      <c r="M177" s="11"/>
      <c r="N177" s="4"/>
      <c r="O177" s="73"/>
      <c r="P177" s="13"/>
    </row>
    <row r="178" spans="11:16" ht="20.100000000000001" customHeight="1">
      <c r="K178" s="4"/>
      <c r="L178" s="11"/>
      <c r="M178" s="11"/>
      <c r="N178" s="4"/>
      <c r="O178" s="73"/>
      <c r="P178" s="13"/>
    </row>
    <row r="179" spans="11:16" ht="20.100000000000001" customHeight="1">
      <c r="K179" s="4"/>
      <c r="L179" s="11"/>
      <c r="M179" s="11"/>
      <c r="N179" s="4"/>
      <c r="O179" s="73"/>
      <c r="P179" s="13"/>
    </row>
    <row r="180" spans="11:16" ht="20.100000000000001" customHeight="1">
      <c r="K180" s="4"/>
      <c r="L180" s="11"/>
      <c r="M180" s="11"/>
      <c r="N180" s="4"/>
      <c r="O180" s="73"/>
      <c r="P180" s="13"/>
    </row>
    <row r="181" spans="11:16" ht="20.100000000000001" customHeight="1">
      <c r="K181" s="4"/>
      <c r="L181" s="11"/>
      <c r="M181" s="11"/>
      <c r="N181" s="4"/>
      <c r="O181" s="73"/>
      <c r="P181" s="13"/>
    </row>
    <row r="182" spans="11:16" ht="20.100000000000001" customHeight="1">
      <c r="K182" s="4"/>
      <c r="L182" s="11"/>
      <c r="M182" s="11"/>
      <c r="N182" s="4"/>
      <c r="O182" s="73"/>
      <c r="P182" s="13"/>
    </row>
    <row r="183" spans="11:16" ht="20.100000000000001" customHeight="1">
      <c r="K183" s="4"/>
      <c r="L183" s="11"/>
      <c r="M183" s="11"/>
      <c r="N183" s="4"/>
      <c r="O183" s="73"/>
      <c r="P183" s="13"/>
    </row>
    <row r="184" spans="11:16" ht="20.100000000000001" customHeight="1">
      <c r="K184" s="4"/>
      <c r="L184" s="11"/>
      <c r="M184" s="11"/>
      <c r="N184" s="4"/>
      <c r="O184" s="73"/>
      <c r="P184" s="13"/>
    </row>
    <row r="185" spans="11:16" ht="20.100000000000001" customHeight="1">
      <c r="K185" s="4"/>
      <c r="L185" s="11"/>
      <c r="M185" s="11"/>
      <c r="N185" s="4"/>
      <c r="O185" s="73"/>
      <c r="P185" s="13"/>
    </row>
    <row r="186" spans="11:16" ht="20.100000000000001" customHeight="1">
      <c r="K186" s="4"/>
      <c r="L186" s="11"/>
      <c r="M186" s="11"/>
      <c r="N186" s="4"/>
      <c r="O186" s="73"/>
      <c r="P186" s="13"/>
    </row>
    <row r="187" spans="11:16" ht="20.100000000000001" customHeight="1">
      <c r="K187" s="4"/>
      <c r="L187" s="11"/>
      <c r="M187" s="11"/>
      <c r="N187" s="4"/>
      <c r="O187" s="73"/>
      <c r="P187" s="13"/>
    </row>
    <row r="188" spans="11:16" ht="20.100000000000001" customHeight="1">
      <c r="K188" s="4"/>
      <c r="L188" s="11"/>
      <c r="M188" s="11"/>
      <c r="N188" s="4"/>
      <c r="O188" s="73"/>
      <c r="P188" s="13"/>
    </row>
    <row r="189" spans="11:16" ht="20.100000000000001" customHeight="1">
      <c r="K189" s="4"/>
      <c r="L189" s="11"/>
      <c r="M189" s="11"/>
      <c r="N189" s="4"/>
      <c r="O189" s="73"/>
      <c r="P189" s="13"/>
    </row>
    <row r="190" spans="11:16" ht="20.100000000000001" customHeight="1">
      <c r="K190" s="4"/>
      <c r="L190" s="11"/>
      <c r="M190" s="11"/>
      <c r="N190" s="4"/>
      <c r="O190" s="73"/>
      <c r="P190" s="13"/>
    </row>
    <row r="191" spans="11:16" ht="20.100000000000001" customHeight="1">
      <c r="K191" s="37"/>
      <c r="L191" s="11"/>
      <c r="M191" s="11"/>
      <c r="N191" s="4"/>
      <c r="O191" s="73"/>
      <c r="P191" s="13"/>
    </row>
    <row r="192" spans="11:16" ht="20.100000000000001" customHeight="1">
      <c r="K192" s="37"/>
      <c r="L192" s="11"/>
      <c r="M192" s="11"/>
      <c r="N192" s="4"/>
      <c r="O192" s="73"/>
      <c r="P192" s="13"/>
    </row>
    <row r="193" spans="11:16" ht="20.100000000000001" customHeight="1">
      <c r="K193" s="37"/>
      <c r="L193" s="11"/>
      <c r="M193" s="11"/>
      <c r="N193" s="4"/>
      <c r="O193" s="73"/>
      <c r="P193" s="13"/>
    </row>
    <row r="194" spans="11:16" ht="20.100000000000001" customHeight="1">
      <c r="K194" s="37"/>
      <c r="L194" s="11"/>
      <c r="M194" s="11"/>
      <c r="N194" s="4"/>
      <c r="O194" s="73"/>
      <c r="P194" s="13"/>
    </row>
    <row r="195" spans="11:16" ht="20.100000000000001" customHeight="1">
      <c r="K195" s="103"/>
      <c r="L195" s="11"/>
      <c r="M195" s="11"/>
      <c r="N195" s="4"/>
      <c r="O195" s="73"/>
      <c r="P195" s="13"/>
    </row>
    <row r="196" spans="11:16" ht="20.100000000000001" customHeight="1">
      <c r="K196" s="37"/>
      <c r="L196" s="11"/>
      <c r="M196" s="11"/>
      <c r="N196" s="4"/>
      <c r="O196" s="73"/>
      <c r="P196" s="13"/>
    </row>
    <row r="197" spans="11:16" ht="20.100000000000001" customHeight="1">
      <c r="K197" s="103"/>
      <c r="L197" s="11"/>
      <c r="M197" s="11"/>
      <c r="N197" s="4"/>
      <c r="O197" s="73"/>
      <c r="P197" s="13"/>
    </row>
    <row r="198" spans="11:16" ht="20.100000000000001" customHeight="1">
      <c r="K198" s="103"/>
      <c r="L198" s="11"/>
      <c r="M198" s="11"/>
      <c r="N198" s="4"/>
      <c r="O198" s="73"/>
      <c r="P198" s="13"/>
    </row>
    <row r="199" spans="11:16" ht="20.100000000000001" customHeight="1">
      <c r="K199" s="37"/>
      <c r="L199" s="11"/>
      <c r="M199" s="11"/>
      <c r="N199" s="4"/>
      <c r="O199" s="73"/>
      <c r="P199" s="13"/>
    </row>
    <row r="200" spans="11:16" ht="20.100000000000001" customHeight="1">
      <c r="K200" s="37"/>
      <c r="L200" s="11"/>
      <c r="M200" s="11"/>
      <c r="N200" s="4"/>
      <c r="O200" s="73"/>
      <c r="P200" s="13"/>
    </row>
    <row r="201" spans="11:16" ht="20.100000000000001" customHeight="1">
      <c r="K201" s="37"/>
      <c r="L201" s="11"/>
      <c r="M201" s="11"/>
      <c r="N201" s="4"/>
      <c r="O201" s="73"/>
      <c r="P201" s="13"/>
    </row>
    <row r="202" spans="11:16" ht="20.100000000000001" customHeight="1">
      <c r="K202" s="37"/>
      <c r="L202" s="11"/>
      <c r="M202" s="11"/>
      <c r="N202" s="4"/>
      <c r="O202" s="73"/>
      <c r="P202" s="13"/>
    </row>
    <row r="203" spans="11:16" ht="20.100000000000001" customHeight="1">
      <c r="K203" s="103"/>
      <c r="L203" s="11"/>
      <c r="M203" s="11"/>
      <c r="N203" s="4"/>
      <c r="O203" s="73"/>
      <c r="P203" s="13"/>
    </row>
    <row r="204" spans="11:16" ht="20.100000000000001" customHeight="1">
      <c r="K204" s="103"/>
      <c r="L204" s="11"/>
      <c r="M204" s="11"/>
      <c r="N204" s="4"/>
      <c r="O204" s="73"/>
      <c r="P204" s="13"/>
    </row>
    <row r="205" spans="11:16" ht="20.100000000000001" customHeight="1">
      <c r="K205" s="37"/>
      <c r="L205" s="11"/>
      <c r="M205" s="11"/>
      <c r="N205" s="4"/>
      <c r="O205" s="73"/>
      <c r="P205" s="13"/>
    </row>
    <row r="206" spans="11:16" ht="20.100000000000001" customHeight="1">
      <c r="K206" s="106"/>
      <c r="L206" s="11"/>
      <c r="M206" s="11"/>
      <c r="N206" s="4"/>
      <c r="O206" s="73"/>
      <c r="P206" s="13"/>
    </row>
    <row r="207" spans="11:16" ht="20.100000000000001" customHeight="1">
      <c r="K207" s="83"/>
      <c r="L207" s="3"/>
      <c r="M207" s="3"/>
      <c r="N207" s="3"/>
      <c r="O207" s="84"/>
      <c r="P207" s="13"/>
    </row>
    <row r="208" spans="11:16" ht="20.100000000000001" customHeight="1">
      <c r="K208" s="9"/>
      <c r="L208" s="4"/>
      <c r="M208" s="4"/>
      <c r="N208" s="4"/>
      <c r="O208" s="12"/>
      <c r="P208" s="13"/>
    </row>
    <row r="209" spans="11:16" ht="20.100000000000001" customHeight="1">
      <c r="K209" s="37"/>
      <c r="L209" s="11"/>
      <c r="M209" s="11"/>
      <c r="N209" s="4"/>
      <c r="O209" s="12"/>
      <c r="P209" s="13"/>
    </row>
    <row r="210" spans="11:16" ht="20.100000000000001" customHeight="1">
      <c r="K210" s="83"/>
      <c r="L210" s="3"/>
      <c r="M210" s="3"/>
      <c r="N210" s="3"/>
      <c r="O210" s="84"/>
      <c r="P210" s="13"/>
    </row>
    <row r="211" spans="11:16" ht="20.100000000000001" customHeight="1">
      <c r="K211" s="9"/>
      <c r="L211" s="4"/>
      <c r="M211" s="4"/>
      <c r="N211" s="4"/>
      <c r="O211" s="12"/>
      <c r="P211" s="13"/>
    </row>
    <row r="212" spans="11:16" ht="20.100000000000001" customHeight="1">
      <c r="K212" s="37"/>
      <c r="L212" s="11"/>
      <c r="M212" s="11"/>
      <c r="N212" s="4"/>
      <c r="O212" s="12"/>
      <c r="P212" s="13"/>
    </row>
    <row r="213" spans="11:16" ht="20.100000000000001" customHeight="1">
      <c r="K213" s="83"/>
      <c r="L213" s="3"/>
      <c r="M213" s="3"/>
      <c r="N213" s="3"/>
      <c r="O213" s="84"/>
      <c r="P213" s="13"/>
    </row>
    <row r="214" spans="11:16" ht="20.100000000000001" customHeight="1">
      <c r="K214" s="3"/>
      <c r="L214" s="11"/>
      <c r="M214" s="11"/>
      <c r="N214" s="4"/>
      <c r="O214" s="12"/>
      <c r="P214" s="13"/>
    </row>
    <row r="215" spans="11:16" ht="20.100000000000001" customHeight="1">
      <c r="K215" s="83"/>
      <c r="L215" s="3"/>
      <c r="M215" s="3"/>
      <c r="N215" s="3"/>
      <c r="O215" s="84"/>
      <c r="P215" s="13"/>
    </row>
    <row r="216" spans="11:16" ht="20.100000000000001" customHeight="1">
      <c r="K216" s="9"/>
      <c r="L216" s="4"/>
      <c r="M216" s="4"/>
      <c r="N216" s="4"/>
      <c r="O216" s="12"/>
      <c r="P216" s="13"/>
    </row>
    <row r="217" spans="11:16" ht="20.100000000000001" customHeight="1">
      <c r="K217" s="103"/>
      <c r="L217" s="11"/>
      <c r="M217" s="11"/>
      <c r="N217" s="4"/>
      <c r="O217" s="73"/>
      <c r="P217" s="13"/>
    </row>
    <row r="218" spans="11:16" ht="20.100000000000001" customHeight="1">
      <c r="K218" s="4"/>
      <c r="L218" s="11"/>
      <c r="M218" s="11"/>
      <c r="N218" s="4"/>
      <c r="O218" s="73"/>
      <c r="P218" s="13"/>
    </row>
    <row r="219" spans="11:16" ht="20.100000000000001" customHeight="1">
      <c r="K219" s="4"/>
      <c r="L219" s="11"/>
      <c r="M219" s="11"/>
      <c r="N219" s="4"/>
      <c r="O219" s="73"/>
      <c r="P219" s="13"/>
    </row>
    <row r="220" spans="11:16" ht="20.100000000000001" customHeight="1">
      <c r="K220" s="4"/>
      <c r="L220" s="11"/>
      <c r="M220" s="11"/>
      <c r="N220" s="4"/>
      <c r="O220" s="73"/>
      <c r="P220" s="13"/>
    </row>
    <row r="221" spans="11:16" ht="20.100000000000001" customHeight="1">
      <c r="K221" s="4"/>
      <c r="L221" s="11"/>
      <c r="M221" s="11"/>
      <c r="N221" s="4"/>
      <c r="O221" s="73"/>
      <c r="P221" s="13"/>
    </row>
    <row r="222" spans="11:16" ht="20.100000000000001" customHeight="1">
      <c r="K222" s="83"/>
      <c r="L222" s="3"/>
      <c r="M222" s="3"/>
      <c r="N222" s="3"/>
      <c r="O222" s="84"/>
      <c r="P222" s="13"/>
    </row>
    <row r="223" spans="11:16" ht="20.100000000000001" customHeight="1">
      <c r="K223" s="3"/>
      <c r="L223" s="3"/>
      <c r="M223" s="3"/>
      <c r="N223" s="3"/>
      <c r="O223" s="84"/>
      <c r="P223" s="13"/>
    </row>
    <row r="227" spans="12:13" ht="20.100000000000001" customHeight="1" thickBot="1">
      <c r="L227" s="107"/>
      <c r="M227" s="107"/>
    </row>
    <row r="233" spans="12:13" ht="20.100000000000001" customHeight="1">
      <c r="L233" s="14"/>
      <c r="M233" s="108"/>
    </row>
    <row r="234" spans="12:13" ht="20.100000000000001" customHeight="1">
      <c r="L234" s="14"/>
      <c r="M234" s="108"/>
    </row>
    <row r="235" spans="12:13" ht="20.100000000000001" customHeight="1">
      <c r="L235" s="14"/>
      <c r="M235" s="108"/>
    </row>
    <row r="236" spans="12:13" ht="20.100000000000001" customHeight="1">
      <c r="L236" s="14"/>
      <c r="M236" s="108"/>
    </row>
  </sheetData>
  <printOptions horizontalCentered="1" verticalCentered="1"/>
  <pageMargins left="0.3" right="0.25" top="0.75" bottom="0.75" header="0.3" footer="0.3"/>
  <pageSetup scale="65" orientation="landscape" horizontalDpi="4294967294" vertic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5E21F-3FAE-48E9-8997-EDC3447A7139}">
  <sheetPr transitionEvaluation="1" transitionEntry="1" codeName="Sheet13">
    <pageSetUpPr fitToPage="1"/>
  </sheetPr>
  <dimension ref="A1:G76"/>
  <sheetViews>
    <sheetView defaultGridColor="0" colorId="22" zoomScaleNormal="100" workbookViewId="0">
      <selection sqref="A1:F1"/>
    </sheetView>
  </sheetViews>
  <sheetFormatPr defaultColWidth="20.28515625" defaultRowHeight="18"/>
  <cols>
    <col min="1" max="1" width="24.140625" style="317" customWidth="1"/>
    <col min="2" max="2" width="29.7109375" style="317" customWidth="1"/>
    <col min="3" max="3" width="22.7109375" style="317" customWidth="1"/>
    <col min="4" max="4" width="24.140625" style="317" customWidth="1"/>
    <col min="5" max="5" width="29.7109375" style="317" customWidth="1"/>
    <col min="6" max="6" width="21.7109375" style="317" bestFit="1" customWidth="1"/>
    <col min="7" max="7" width="22.7109375" style="317" bestFit="1" customWidth="1"/>
    <col min="8" max="16384" width="20.28515625" style="317"/>
  </cols>
  <sheetData>
    <row r="1" spans="1:7" ht="21">
      <c r="A1" s="485" t="s">
        <v>42</v>
      </c>
      <c r="B1" s="485"/>
      <c r="C1" s="485"/>
      <c r="D1" s="485"/>
      <c r="E1" s="485"/>
      <c r="F1" s="485"/>
      <c r="G1" s="316"/>
    </row>
    <row r="2" spans="1:7" ht="21">
      <c r="A2" s="485" t="s">
        <v>240</v>
      </c>
      <c r="B2" s="485"/>
      <c r="C2" s="485"/>
      <c r="D2" s="485"/>
      <c r="E2" s="485"/>
      <c r="F2" s="485"/>
      <c r="G2" s="316"/>
    </row>
    <row r="3" spans="1:7" ht="21">
      <c r="A3" s="318" t="s">
        <v>344</v>
      </c>
      <c r="B3" s="319"/>
      <c r="C3" s="319" t="s">
        <v>41</v>
      </c>
      <c r="D3" s="319" t="s">
        <v>1</v>
      </c>
      <c r="E3" s="319"/>
      <c r="F3" s="320" t="s">
        <v>345</v>
      </c>
      <c r="G3" s="316"/>
    </row>
    <row r="4" spans="1:7" ht="21">
      <c r="A4" s="321" t="s">
        <v>244</v>
      </c>
      <c r="B4" s="322" t="s">
        <v>245</v>
      </c>
      <c r="C4" s="323" t="s">
        <v>246</v>
      </c>
      <c r="D4" s="321" t="s">
        <v>244</v>
      </c>
      <c r="E4" s="322" t="s">
        <v>245</v>
      </c>
      <c r="F4" s="324" t="s">
        <v>246</v>
      </c>
      <c r="G4" s="316"/>
    </row>
    <row r="5" spans="1:7" ht="21">
      <c r="A5" s="325" t="s">
        <v>346</v>
      </c>
      <c r="B5" s="326">
        <v>365731.22</v>
      </c>
      <c r="C5" s="327">
        <v>2776395.6399999997</v>
      </c>
      <c r="D5" s="328" t="s">
        <v>347</v>
      </c>
      <c r="E5" s="326">
        <v>159427.35999999999</v>
      </c>
      <c r="F5" s="329">
        <v>1338817.92</v>
      </c>
      <c r="G5" s="316"/>
    </row>
    <row r="6" spans="1:7" ht="21">
      <c r="A6" s="325" t="s">
        <v>348</v>
      </c>
      <c r="B6" s="326">
        <v>281492.13</v>
      </c>
      <c r="C6" s="327">
        <v>2041651.8000000003</v>
      </c>
      <c r="D6" s="328" t="s">
        <v>349</v>
      </c>
      <c r="E6" s="326">
        <v>49442.07</v>
      </c>
      <c r="F6" s="329">
        <v>376605.69</v>
      </c>
      <c r="G6" s="316"/>
    </row>
    <row r="7" spans="1:7" ht="21">
      <c r="A7" s="325" t="s">
        <v>350</v>
      </c>
      <c r="B7" s="326">
        <v>70099.61</v>
      </c>
      <c r="C7" s="327">
        <v>585146.6100000001</v>
      </c>
      <c r="D7" s="328" t="s">
        <v>351</v>
      </c>
      <c r="E7" s="326">
        <v>143127.66</v>
      </c>
      <c r="F7" s="329">
        <v>1153177.7</v>
      </c>
      <c r="G7" s="316"/>
    </row>
    <row r="8" spans="1:7" ht="21">
      <c r="A8" s="325" t="s">
        <v>352</v>
      </c>
      <c r="B8" s="326">
        <v>53371.68</v>
      </c>
      <c r="C8" s="327">
        <v>434072.68</v>
      </c>
      <c r="D8" s="328" t="s">
        <v>353</v>
      </c>
      <c r="E8" s="326">
        <v>294871.95</v>
      </c>
      <c r="F8" s="329">
        <v>1992877.99</v>
      </c>
      <c r="G8" s="316"/>
    </row>
    <row r="9" spans="1:7" ht="21">
      <c r="A9" s="325" t="s">
        <v>354</v>
      </c>
      <c r="B9" s="326">
        <v>630018.06000000006</v>
      </c>
      <c r="C9" s="327">
        <v>5016879.7699999996</v>
      </c>
      <c r="D9" s="328" t="s">
        <v>355</v>
      </c>
      <c r="E9" s="326">
        <v>205596.83</v>
      </c>
      <c r="F9" s="329">
        <v>1852156.9500000002</v>
      </c>
      <c r="G9" s="316"/>
    </row>
    <row r="10" spans="1:7" ht="21">
      <c r="A10" s="325" t="s">
        <v>356</v>
      </c>
      <c r="B10" s="326">
        <v>402896.4</v>
      </c>
      <c r="C10" s="327">
        <v>3247844.48</v>
      </c>
      <c r="D10" s="328" t="s">
        <v>357</v>
      </c>
      <c r="E10" s="326">
        <v>94912.6</v>
      </c>
      <c r="F10" s="329">
        <v>814263.21999999986</v>
      </c>
      <c r="G10" s="316"/>
    </row>
    <row r="11" spans="1:7" ht="21">
      <c r="A11" s="325" t="s">
        <v>358</v>
      </c>
      <c r="B11" s="326">
        <v>135861.87</v>
      </c>
      <c r="C11" s="327">
        <v>1057558.83</v>
      </c>
      <c r="D11" s="328" t="s">
        <v>359</v>
      </c>
      <c r="E11" s="326">
        <v>96396.18</v>
      </c>
      <c r="F11" s="329">
        <v>773477.91999999993</v>
      </c>
      <c r="G11" s="316"/>
    </row>
    <row r="12" spans="1:7" ht="21">
      <c r="A12" s="325" t="s">
        <v>360</v>
      </c>
      <c r="B12" s="326">
        <v>55754.35</v>
      </c>
      <c r="C12" s="327">
        <v>528758.62</v>
      </c>
      <c r="D12" s="328" t="s">
        <v>361</v>
      </c>
      <c r="E12" s="326">
        <v>484234.27</v>
      </c>
      <c r="F12" s="329">
        <v>3702796.3600000003</v>
      </c>
      <c r="G12" s="316"/>
    </row>
    <row r="13" spans="1:7" ht="21">
      <c r="A13" s="325" t="s">
        <v>362</v>
      </c>
      <c r="B13" s="326">
        <v>105463.88</v>
      </c>
      <c r="C13" s="327">
        <v>788486.22000000009</v>
      </c>
      <c r="D13" s="328" t="s">
        <v>363</v>
      </c>
      <c r="E13" s="326">
        <v>123705.65</v>
      </c>
      <c r="F13" s="329">
        <v>977731.15000000014</v>
      </c>
      <c r="G13" s="316"/>
    </row>
    <row r="14" spans="1:7" ht="21">
      <c r="A14" s="325" t="s">
        <v>364</v>
      </c>
      <c r="B14" s="326">
        <v>208809.34</v>
      </c>
      <c r="C14" s="327">
        <v>1690921.0200000003</v>
      </c>
      <c r="D14" s="328" t="s">
        <v>365</v>
      </c>
      <c r="E14" s="326">
        <v>140011.15</v>
      </c>
      <c r="F14" s="329">
        <v>1078264.79</v>
      </c>
      <c r="G14" s="316"/>
    </row>
    <row r="15" spans="1:7" ht="21">
      <c r="A15" s="325" t="s">
        <v>366</v>
      </c>
      <c r="B15" s="326">
        <v>211916.84</v>
      </c>
      <c r="C15" s="327">
        <v>1563177.2100000002</v>
      </c>
      <c r="D15" s="328" t="s">
        <v>367</v>
      </c>
      <c r="E15" s="326">
        <v>443321.22</v>
      </c>
      <c r="F15" s="329">
        <v>3352669.83</v>
      </c>
      <c r="G15" s="316"/>
    </row>
    <row r="16" spans="1:7" ht="21">
      <c r="A16" s="325" t="s">
        <v>368</v>
      </c>
      <c r="B16" s="326">
        <v>65484.23</v>
      </c>
      <c r="C16" s="327">
        <v>501880.55</v>
      </c>
      <c r="D16" s="328" t="s">
        <v>369</v>
      </c>
      <c r="E16" s="326">
        <v>59425.31</v>
      </c>
      <c r="F16" s="329">
        <v>510224.35</v>
      </c>
      <c r="G16" s="316"/>
    </row>
    <row r="17" spans="1:7" ht="21">
      <c r="A17" s="325" t="s">
        <v>370</v>
      </c>
      <c r="B17" s="326">
        <v>120506.67</v>
      </c>
      <c r="C17" s="327">
        <v>947064.45000000007</v>
      </c>
      <c r="D17" s="328" t="s">
        <v>371</v>
      </c>
      <c r="E17" s="326">
        <v>153826.82</v>
      </c>
      <c r="F17" s="329">
        <v>1360008.14</v>
      </c>
      <c r="G17" s="316"/>
    </row>
    <row r="18" spans="1:7" ht="21">
      <c r="A18" s="325" t="s">
        <v>372</v>
      </c>
      <c r="B18" s="326">
        <v>33826.839999999997</v>
      </c>
      <c r="C18" s="327">
        <v>252986.74000000002</v>
      </c>
      <c r="D18" s="328" t="s">
        <v>373</v>
      </c>
      <c r="E18" s="326">
        <v>642278.06999999995</v>
      </c>
      <c r="F18" s="329">
        <v>5326593.29</v>
      </c>
      <c r="G18" s="316"/>
    </row>
    <row r="19" spans="1:7" ht="21">
      <c r="A19" s="325" t="s">
        <v>374</v>
      </c>
      <c r="B19" s="326">
        <v>144503.24</v>
      </c>
      <c r="C19" s="327">
        <v>1130894.69</v>
      </c>
      <c r="D19" s="328" t="s">
        <v>375</v>
      </c>
      <c r="E19" s="326">
        <v>38537.25</v>
      </c>
      <c r="F19" s="329">
        <v>279013.55999999994</v>
      </c>
      <c r="G19" s="316"/>
    </row>
    <row r="20" spans="1:7" ht="21">
      <c r="A20" s="325" t="s">
        <v>376</v>
      </c>
      <c r="B20" s="326">
        <v>271004.89</v>
      </c>
      <c r="C20" s="327">
        <v>2087104.6</v>
      </c>
      <c r="D20" s="328" t="s">
        <v>377</v>
      </c>
      <c r="E20" s="326">
        <v>72986.73</v>
      </c>
      <c r="F20" s="329">
        <v>633869.18999999994</v>
      </c>
      <c r="G20" s="316"/>
    </row>
    <row r="21" spans="1:7" ht="21">
      <c r="A21" s="325" t="s">
        <v>378</v>
      </c>
      <c r="B21" s="326">
        <v>74228.429999999993</v>
      </c>
      <c r="C21" s="327">
        <v>569731.62999999989</v>
      </c>
      <c r="D21" s="328" t="s">
        <v>379</v>
      </c>
      <c r="E21" s="326">
        <v>132606.97</v>
      </c>
      <c r="F21" s="329">
        <v>1035713.0399999998</v>
      </c>
      <c r="G21" s="316"/>
    </row>
    <row r="22" spans="1:7" ht="21">
      <c r="A22" s="325" t="s">
        <v>380</v>
      </c>
      <c r="B22" s="326">
        <v>292442.34999999998</v>
      </c>
      <c r="C22" s="327">
        <v>2382550.9499999997</v>
      </c>
      <c r="D22" s="328" t="s">
        <v>381</v>
      </c>
      <c r="E22" s="326">
        <v>97284.36</v>
      </c>
      <c r="F22" s="329">
        <v>758634.84999999986</v>
      </c>
      <c r="G22" s="316"/>
    </row>
    <row r="23" spans="1:7" ht="21">
      <c r="A23" s="325" t="s">
        <v>382</v>
      </c>
      <c r="B23" s="326">
        <v>2197116.3199999998</v>
      </c>
      <c r="C23" s="327">
        <v>18083227.939999998</v>
      </c>
      <c r="D23" s="328" t="s">
        <v>383</v>
      </c>
      <c r="E23" s="326">
        <v>38943.519999999997</v>
      </c>
      <c r="F23" s="329">
        <v>319634.57</v>
      </c>
      <c r="G23" s="316"/>
    </row>
    <row r="24" spans="1:7" ht="21">
      <c r="A24" s="325" t="s">
        <v>384</v>
      </c>
      <c r="B24" s="326">
        <v>43198.2</v>
      </c>
      <c r="C24" s="327">
        <v>410929.68000000005</v>
      </c>
      <c r="D24" s="328" t="s">
        <v>385</v>
      </c>
      <c r="E24" s="326">
        <v>22576.66</v>
      </c>
      <c r="F24" s="329">
        <v>198606.93999999997</v>
      </c>
      <c r="G24" s="316"/>
    </row>
    <row r="25" spans="1:7" ht="21">
      <c r="A25" s="325" t="s">
        <v>386</v>
      </c>
      <c r="B25" s="326">
        <v>84485.53</v>
      </c>
      <c r="C25" s="327">
        <v>676174.25</v>
      </c>
      <c r="D25" s="328" t="s">
        <v>387</v>
      </c>
      <c r="E25" s="326">
        <v>65924.009999999995</v>
      </c>
      <c r="F25" s="329">
        <v>566351.85</v>
      </c>
      <c r="G25" s="316"/>
    </row>
    <row r="26" spans="1:7" ht="21">
      <c r="A26" s="325" t="s">
        <v>388</v>
      </c>
      <c r="B26" s="326">
        <v>318016.07</v>
      </c>
      <c r="C26" s="327">
        <v>2034637.0799999998</v>
      </c>
      <c r="D26" s="328" t="s">
        <v>389</v>
      </c>
      <c r="E26" s="326">
        <v>319654.21000000002</v>
      </c>
      <c r="F26" s="329">
        <v>2576110.5499999998</v>
      </c>
      <c r="G26" s="316"/>
    </row>
    <row r="27" spans="1:7" ht="21">
      <c r="A27" s="325" t="s">
        <v>390</v>
      </c>
      <c r="B27" s="326">
        <v>154950.97</v>
      </c>
      <c r="C27" s="327">
        <v>1071219.6199999999</v>
      </c>
      <c r="D27" s="328" t="s">
        <v>391</v>
      </c>
      <c r="E27" s="326">
        <v>165869.23000000001</v>
      </c>
      <c r="F27" s="329">
        <v>1108256.46</v>
      </c>
      <c r="G27" s="316"/>
    </row>
    <row r="28" spans="1:7" ht="21">
      <c r="A28" s="325" t="s">
        <v>392</v>
      </c>
      <c r="B28" s="326">
        <v>179533.27</v>
      </c>
      <c r="C28" s="327">
        <v>1500103.5999999999</v>
      </c>
      <c r="D28" s="328" t="s">
        <v>393</v>
      </c>
      <c r="E28" s="326">
        <v>203832.94</v>
      </c>
      <c r="F28" s="329">
        <v>1681690.0899999999</v>
      </c>
      <c r="G28" s="316"/>
    </row>
    <row r="29" spans="1:7" ht="21">
      <c r="A29" s="325" t="s">
        <v>394</v>
      </c>
      <c r="B29" s="326">
        <v>76926.19</v>
      </c>
      <c r="C29" s="327">
        <v>657693.99</v>
      </c>
      <c r="D29" s="328" t="s">
        <v>395</v>
      </c>
      <c r="E29" s="326">
        <v>332761.33</v>
      </c>
      <c r="F29" s="329">
        <v>2508614.58</v>
      </c>
      <c r="G29" s="316"/>
    </row>
    <row r="30" spans="1:7" ht="21">
      <c r="A30" s="325" t="s">
        <v>396</v>
      </c>
      <c r="B30" s="326">
        <v>180206.55</v>
      </c>
      <c r="C30" s="327">
        <v>1390353.6400000001</v>
      </c>
      <c r="D30" s="328" t="s">
        <v>397</v>
      </c>
      <c r="E30" s="326">
        <v>1070874.58</v>
      </c>
      <c r="F30" s="329">
        <v>8648294.8699999992</v>
      </c>
      <c r="G30" s="316"/>
    </row>
    <row r="31" spans="1:7" ht="21">
      <c r="A31" s="325" t="s">
        <v>398</v>
      </c>
      <c r="B31" s="326">
        <v>211681.49</v>
      </c>
      <c r="C31" s="327">
        <v>1482646.78</v>
      </c>
      <c r="D31" s="328" t="s">
        <v>399</v>
      </c>
      <c r="E31" s="326">
        <v>100661.91</v>
      </c>
      <c r="F31" s="329">
        <v>734152.75</v>
      </c>
      <c r="G31" s="316"/>
    </row>
    <row r="32" spans="1:7" ht="21">
      <c r="A32" s="325" t="s">
        <v>400</v>
      </c>
      <c r="B32" s="326">
        <v>143694.26</v>
      </c>
      <c r="C32" s="327">
        <v>1086041.24</v>
      </c>
      <c r="D32" s="328" t="s">
        <v>401</v>
      </c>
      <c r="E32" s="326">
        <v>85290.38</v>
      </c>
      <c r="F32" s="329">
        <v>710216.08000000007</v>
      </c>
      <c r="G32" s="316"/>
    </row>
    <row r="33" spans="1:7" ht="21">
      <c r="A33" s="325" t="s">
        <v>402</v>
      </c>
      <c r="B33" s="326">
        <v>106422.55</v>
      </c>
      <c r="C33" s="327">
        <v>826745.02</v>
      </c>
      <c r="D33" s="328" t="s">
        <v>403</v>
      </c>
      <c r="E33" s="326">
        <v>410942.04</v>
      </c>
      <c r="F33" s="329">
        <v>3446361.0900000003</v>
      </c>
      <c r="G33" s="316"/>
    </row>
    <row r="34" spans="1:7" ht="21">
      <c r="A34" s="325" t="s">
        <v>404</v>
      </c>
      <c r="B34" s="326">
        <v>372767.21</v>
      </c>
      <c r="C34" s="327">
        <v>2441792.0700000003</v>
      </c>
      <c r="D34" s="328" t="s">
        <v>405</v>
      </c>
      <c r="E34" s="326">
        <v>2607664.9</v>
      </c>
      <c r="F34" s="329">
        <v>20730338.149999999</v>
      </c>
      <c r="G34" s="316"/>
    </row>
    <row r="35" spans="1:7" ht="21">
      <c r="A35" s="325" t="s">
        <v>406</v>
      </c>
      <c r="B35" s="326">
        <v>65024.98</v>
      </c>
      <c r="C35" s="327">
        <v>481941.50999999995</v>
      </c>
      <c r="D35" s="328" t="s">
        <v>407</v>
      </c>
      <c r="E35" s="326">
        <v>96309.46</v>
      </c>
      <c r="F35" s="329">
        <v>751131.89999999991</v>
      </c>
      <c r="G35" s="316"/>
    </row>
    <row r="36" spans="1:7" ht="21">
      <c r="A36" s="325" t="s">
        <v>408</v>
      </c>
      <c r="B36" s="326">
        <v>251121.41</v>
      </c>
      <c r="C36" s="327">
        <v>1980546.0899999999</v>
      </c>
      <c r="D36" s="328" t="s">
        <v>409</v>
      </c>
      <c r="E36" s="326">
        <v>55030.07</v>
      </c>
      <c r="F36" s="329">
        <v>475635.14999999997</v>
      </c>
      <c r="G36" s="316"/>
    </row>
    <row r="37" spans="1:7" ht="21">
      <c r="A37" s="325" t="s">
        <v>410</v>
      </c>
      <c r="B37" s="326">
        <v>1288129.52</v>
      </c>
      <c r="C37" s="327">
        <v>12950398.619999997</v>
      </c>
      <c r="D37" s="328" t="s">
        <v>411</v>
      </c>
      <c r="E37" s="326">
        <v>587318.12</v>
      </c>
      <c r="F37" s="329">
        <v>5043441.74</v>
      </c>
      <c r="G37" s="316"/>
    </row>
    <row r="38" spans="1:7" ht="21">
      <c r="A38" s="325" t="s">
        <v>412</v>
      </c>
      <c r="B38" s="326">
        <v>21378.84</v>
      </c>
      <c r="C38" s="327">
        <v>172106.58999999997</v>
      </c>
      <c r="D38" s="328" t="s">
        <v>413</v>
      </c>
      <c r="E38" s="326">
        <v>602978.9</v>
      </c>
      <c r="F38" s="329">
        <v>4939644.2200000007</v>
      </c>
      <c r="G38" s="316"/>
    </row>
    <row r="39" spans="1:7" ht="21">
      <c r="A39" s="325" t="s">
        <v>414</v>
      </c>
      <c r="B39" s="326">
        <v>77764.710000000006</v>
      </c>
      <c r="C39" s="327">
        <v>627714.5</v>
      </c>
      <c r="D39" s="328" t="s">
        <v>415</v>
      </c>
      <c r="E39" s="326">
        <v>228228.81</v>
      </c>
      <c r="F39" s="329">
        <v>1809203.4600000002</v>
      </c>
      <c r="G39" s="316"/>
    </row>
    <row r="40" spans="1:7" ht="21">
      <c r="A40" s="325" t="s">
        <v>416</v>
      </c>
      <c r="B40" s="326">
        <v>105981.92</v>
      </c>
      <c r="C40" s="327">
        <v>883539.83</v>
      </c>
      <c r="D40" s="328" t="s">
        <v>417</v>
      </c>
      <c r="E40" s="326">
        <v>40059.93</v>
      </c>
      <c r="F40" s="329">
        <v>314607.41000000003</v>
      </c>
      <c r="G40" s="316"/>
    </row>
    <row r="41" spans="1:7" ht="21">
      <c r="A41" s="325" t="s">
        <v>418</v>
      </c>
      <c r="B41" s="326">
        <v>190856.48</v>
      </c>
      <c r="C41" s="327">
        <v>1500093.77</v>
      </c>
      <c r="D41" s="328" t="s">
        <v>419</v>
      </c>
      <c r="E41" s="326">
        <v>65791.289999999994</v>
      </c>
      <c r="F41" s="329">
        <v>549968.01</v>
      </c>
      <c r="G41" s="316"/>
    </row>
    <row r="42" spans="1:7" ht="21">
      <c r="A42" s="325" t="s">
        <v>420</v>
      </c>
      <c r="B42" s="326">
        <v>76804.429999999993</v>
      </c>
      <c r="C42" s="327">
        <v>580408.80000000005</v>
      </c>
      <c r="D42" s="328" t="s">
        <v>421</v>
      </c>
      <c r="E42" s="326">
        <v>74956.460000000006</v>
      </c>
      <c r="F42" s="329">
        <v>555570.65</v>
      </c>
      <c r="G42" s="316"/>
    </row>
    <row r="43" spans="1:7" ht="21">
      <c r="A43" s="325" t="s">
        <v>422</v>
      </c>
      <c r="B43" s="326">
        <v>119034.2</v>
      </c>
      <c r="C43" s="327">
        <v>895284.28999999992</v>
      </c>
      <c r="D43" s="328" t="s">
        <v>423</v>
      </c>
      <c r="E43" s="326">
        <v>22784.53</v>
      </c>
      <c r="F43" s="329">
        <v>179326.31</v>
      </c>
      <c r="G43" s="316"/>
    </row>
    <row r="44" spans="1:7" ht="21">
      <c r="A44" s="325" t="s">
        <v>424</v>
      </c>
      <c r="B44" s="326">
        <v>148145.35</v>
      </c>
      <c r="C44" s="327">
        <v>1088531.3700000001</v>
      </c>
      <c r="D44" s="328" t="s">
        <v>425</v>
      </c>
      <c r="E44" s="326">
        <v>187282.08</v>
      </c>
      <c r="F44" s="329">
        <v>1407011.6300000001</v>
      </c>
      <c r="G44" s="316"/>
    </row>
    <row r="45" spans="1:7" ht="21">
      <c r="A45" s="325" t="s">
        <v>426</v>
      </c>
      <c r="B45" s="326">
        <v>94506.11</v>
      </c>
      <c r="C45" s="327">
        <v>784021.14</v>
      </c>
      <c r="D45" s="328" t="s">
        <v>427</v>
      </c>
      <c r="E45" s="326">
        <v>440647.28</v>
      </c>
      <c r="F45" s="329">
        <v>3910863.83</v>
      </c>
      <c r="G45" s="316"/>
    </row>
    <row r="46" spans="1:7" ht="21">
      <c r="A46" s="325" t="s">
        <v>428</v>
      </c>
      <c r="B46" s="326">
        <v>28081.42</v>
      </c>
      <c r="C46" s="327">
        <v>227749.63</v>
      </c>
      <c r="D46" s="328" t="s">
        <v>429</v>
      </c>
      <c r="E46" s="326">
        <v>58001.93</v>
      </c>
      <c r="F46" s="329">
        <v>491568.63999999996</v>
      </c>
      <c r="G46" s="316"/>
    </row>
    <row r="47" spans="1:7" ht="21">
      <c r="A47" s="325" t="s">
        <v>430</v>
      </c>
      <c r="B47" s="326">
        <v>80316.820000000007</v>
      </c>
      <c r="C47" s="327">
        <v>658285.47</v>
      </c>
      <c r="D47" s="328" t="s">
        <v>431</v>
      </c>
      <c r="E47" s="326">
        <v>125576.91</v>
      </c>
      <c r="F47" s="329">
        <v>930550.67000000016</v>
      </c>
      <c r="G47" s="316"/>
    </row>
    <row r="48" spans="1:7" ht="21">
      <c r="A48" s="325" t="s">
        <v>432</v>
      </c>
      <c r="B48" s="326">
        <v>51275.82</v>
      </c>
      <c r="C48" s="327">
        <v>377141.1</v>
      </c>
      <c r="D48" s="328" t="s">
        <v>433</v>
      </c>
      <c r="E48" s="326">
        <v>111410.53</v>
      </c>
      <c r="F48" s="329">
        <v>918167.37</v>
      </c>
      <c r="G48" s="316"/>
    </row>
    <row r="49" spans="1:7" ht="21">
      <c r="A49" s="325" t="s">
        <v>434</v>
      </c>
      <c r="B49" s="326">
        <v>253584.22</v>
      </c>
      <c r="C49" s="327">
        <v>1692333.66</v>
      </c>
      <c r="D49" s="328" t="s">
        <v>435</v>
      </c>
      <c r="E49" s="326">
        <v>725863.82</v>
      </c>
      <c r="F49" s="330">
        <v>6445259.1600000001</v>
      </c>
      <c r="G49" s="316"/>
    </row>
    <row r="50" spans="1:7" ht="21">
      <c r="A50" s="325" t="s">
        <v>436</v>
      </c>
      <c r="B50" s="326">
        <v>74872.47</v>
      </c>
      <c r="C50" s="327">
        <v>545295.14</v>
      </c>
      <c r="D50" s="328" t="s">
        <v>437</v>
      </c>
      <c r="E50" s="326">
        <v>516965.85</v>
      </c>
      <c r="F50" s="331">
        <v>4427379.2699999996</v>
      </c>
      <c r="G50" s="316"/>
    </row>
    <row r="51" spans="1:7" ht="21.75" thickBot="1">
      <c r="A51" s="325" t="s">
        <v>438</v>
      </c>
      <c r="B51" s="326">
        <v>1775896.69</v>
      </c>
      <c r="C51" s="327">
        <v>14915643.319999998</v>
      </c>
      <c r="D51" s="328" t="s">
        <v>439</v>
      </c>
      <c r="E51" s="332">
        <v>16015.539999999106</v>
      </c>
      <c r="F51" s="333">
        <v>363594.45999999455</v>
      </c>
      <c r="G51" s="316"/>
    </row>
    <row r="52" spans="1:7" ht="21.75" thickTop="1">
      <c r="A52" s="325" t="s">
        <v>440</v>
      </c>
      <c r="B52" s="326">
        <v>21283.89</v>
      </c>
      <c r="C52" s="327">
        <v>126849.09</v>
      </c>
      <c r="D52" s="334"/>
      <c r="E52" s="335"/>
      <c r="F52" s="336"/>
      <c r="G52" s="316"/>
    </row>
    <row r="53" spans="1:7" ht="21">
      <c r="A53" s="337" t="s">
        <v>441</v>
      </c>
      <c r="B53" s="326">
        <v>86439.18</v>
      </c>
      <c r="C53" s="327">
        <v>666681.03</v>
      </c>
      <c r="D53" s="338" t="s">
        <v>343</v>
      </c>
      <c r="E53" s="339">
        <v>25215118.77</v>
      </c>
      <c r="F53" s="339">
        <v>204477684.14999998</v>
      </c>
      <c r="G53" s="316"/>
    </row>
    <row r="54" spans="1:7">
      <c r="B54" s="340"/>
      <c r="E54" s="341"/>
    </row>
    <row r="55" spans="1:7">
      <c r="B55" s="340"/>
      <c r="D55" s="341"/>
      <c r="E55" s="342"/>
    </row>
    <row r="56" spans="1:7">
      <c r="B56" s="340"/>
      <c r="D56" s="340"/>
      <c r="E56" s="340"/>
      <c r="F56" s="341"/>
    </row>
    <row r="57" spans="1:7">
      <c r="B57" s="340"/>
      <c r="C57" s="341"/>
      <c r="D57" s="343"/>
      <c r="E57" s="343"/>
      <c r="G57" s="341"/>
    </row>
    <row r="58" spans="1:7">
      <c r="B58" s="340"/>
      <c r="D58" s="343"/>
      <c r="E58" s="340"/>
      <c r="F58" s="340"/>
    </row>
    <row r="59" spans="1:7">
      <c r="B59" s="340"/>
      <c r="C59" s="344"/>
      <c r="D59" s="343"/>
      <c r="E59" s="341"/>
    </row>
    <row r="60" spans="1:7">
      <c r="B60" s="345" t="s">
        <v>1</v>
      </c>
      <c r="D60" s="342"/>
      <c r="E60" s="341"/>
      <c r="F60" s="340"/>
      <c r="G60" s="341"/>
    </row>
    <row r="61" spans="1:7">
      <c r="A61" s="346"/>
      <c r="B61" s="345" t="s">
        <v>1</v>
      </c>
      <c r="C61" s="347"/>
      <c r="D61" s="342"/>
      <c r="E61" s="341"/>
    </row>
    <row r="62" spans="1:7">
      <c r="C62" s="347"/>
      <c r="D62" s="342"/>
      <c r="E62" s="341"/>
    </row>
    <row r="63" spans="1:7">
      <c r="D63" s="347"/>
      <c r="E63" s="341"/>
    </row>
    <row r="64" spans="1:7">
      <c r="D64" s="341"/>
      <c r="E64" s="347"/>
    </row>
    <row r="65" spans="3:5">
      <c r="C65" s="341"/>
      <c r="D65" s="340"/>
      <c r="E65" s="347"/>
    </row>
    <row r="66" spans="3:5">
      <c r="C66" s="341"/>
      <c r="D66" s="347"/>
      <c r="E66" s="347"/>
    </row>
    <row r="67" spans="3:5">
      <c r="D67" s="347"/>
    </row>
    <row r="68" spans="3:5">
      <c r="D68" s="347"/>
      <c r="E68" s="347"/>
    </row>
    <row r="69" spans="3:5">
      <c r="D69" s="347"/>
      <c r="E69" s="347"/>
    </row>
    <row r="70" spans="3:5">
      <c r="D70" s="348"/>
      <c r="E70" s="341"/>
    </row>
    <row r="72" spans="3:5">
      <c r="E72" s="347"/>
    </row>
    <row r="76" spans="3:5">
      <c r="E76" s="347"/>
    </row>
  </sheetData>
  <mergeCells count="2">
    <mergeCell ref="A1:F1"/>
    <mergeCell ref="A2:F2"/>
  </mergeCells>
  <printOptions horizontalCentered="1"/>
  <pageMargins left="0.5" right="0.5" top="0.5" bottom="0.5" header="0.5" footer="0.5"/>
  <pageSetup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DF7DB-6A32-4A4F-BDB0-0D44DAA1B9D4}">
  <sheetPr transitionEvaluation="1" transitionEntry="1" codeName="Sheet14">
    <pageSetUpPr fitToPage="1"/>
  </sheetPr>
  <dimension ref="A1:H82"/>
  <sheetViews>
    <sheetView defaultGridColor="0" colorId="22" workbookViewId="0">
      <selection sqref="A1:F1"/>
    </sheetView>
  </sheetViews>
  <sheetFormatPr defaultColWidth="15.7109375" defaultRowHeight="12.75"/>
  <cols>
    <col min="1" max="1" width="22.85546875" style="292" customWidth="1"/>
    <col min="2" max="2" width="29.5703125" style="292" customWidth="1"/>
    <col min="3" max="3" width="22" style="292" bestFit="1" customWidth="1"/>
    <col min="4" max="4" width="22.7109375" style="292" customWidth="1"/>
    <col min="5" max="5" width="29.7109375" style="292" customWidth="1"/>
    <col min="6" max="6" width="22.42578125" style="292" customWidth="1"/>
    <col min="7" max="7" width="21.140625" style="292" customWidth="1"/>
    <col min="8" max="8" width="20.28515625" style="292" bestFit="1" customWidth="1"/>
    <col min="9" max="16384" width="15.7109375" style="292"/>
  </cols>
  <sheetData>
    <row r="1" spans="1:6" ht="21">
      <c r="A1" s="484" t="s">
        <v>42</v>
      </c>
      <c r="B1" s="484"/>
      <c r="C1" s="484"/>
      <c r="D1" s="484"/>
      <c r="E1" s="484"/>
      <c r="F1" s="484"/>
    </row>
    <row r="2" spans="1:6" ht="21">
      <c r="A2" s="484" t="s">
        <v>240</v>
      </c>
      <c r="B2" s="484"/>
      <c r="C2" s="484"/>
      <c r="D2" s="484"/>
      <c r="E2" s="484"/>
      <c r="F2" s="484"/>
    </row>
    <row r="3" spans="1:6" ht="21">
      <c r="A3" s="294" t="s">
        <v>6</v>
      </c>
      <c r="B3" s="295" t="s">
        <v>442</v>
      </c>
      <c r="C3" s="295"/>
      <c r="D3" s="295"/>
      <c r="E3" s="295"/>
      <c r="F3" s="296" t="s">
        <v>443</v>
      </c>
    </row>
    <row r="4" spans="1:6" ht="21">
      <c r="A4" s="349" t="s">
        <v>244</v>
      </c>
      <c r="B4" s="299" t="s">
        <v>245</v>
      </c>
      <c r="C4" s="299" t="s">
        <v>246</v>
      </c>
      <c r="D4" s="300" t="s">
        <v>244</v>
      </c>
      <c r="E4" s="299" t="s">
        <v>245</v>
      </c>
      <c r="F4" s="299" t="s">
        <v>246</v>
      </c>
    </row>
    <row r="5" spans="1:6" ht="21">
      <c r="A5" s="301" t="s">
        <v>247</v>
      </c>
      <c r="B5" s="302">
        <v>339706.5</v>
      </c>
      <c r="C5" s="302">
        <v>2100065.92</v>
      </c>
      <c r="D5" s="350" t="s">
        <v>248</v>
      </c>
      <c r="E5" s="302">
        <v>103888.64</v>
      </c>
      <c r="F5" s="302">
        <v>955872.43999999983</v>
      </c>
    </row>
    <row r="6" spans="1:6" ht="21">
      <c r="A6" s="301" t="s">
        <v>249</v>
      </c>
      <c r="B6" s="302">
        <v>219543.9</v>
      </c>
      <c r="C6" s="302">
        <v>1788525.1199999999</v>
      </c>
      <c r="D6" s="351" t="s">
        <v>250</v>
      </c>
      <c r="E6" s="302">
        <v>30049.48</v>
      </c>
      <c r="F6" s="302">
        <v>293376.18</v>
      </c>
    </row>
    <row r="7" spans="1:6" ht="21">
      <c r="A7" s="301" t="s">
        <v>251</v>
      </c>
      <c r="B7" s="302">
        <v>47436.62</v>
      </c>
      <c r="C7" s="302">
        <v>348704.67</v>
      </c>
      <c r="D7" s="351" t="s">
        <v>252</v>
      </c>
      <c r="E7" s="302">
        <v>108843.36</v>
      </c>
      <c r="F7" s="302">
        <v>1006787.83</v>
      </c>
    </row>
    <row r="8" spans="1:6" ht="21">
      <c r="A8" s="301" t="s">
        <v>253</v>
      </c>
      <c r="B8" s="302">
        <v>28606</v>
      </c>
      <c r="C8" s="302">
        <v>215211.14</v>
      </c>
      <c r="D8" s="351" t="s">
        <v>254</v>
      </c>
      <c r="E8" s="302">
        <v>340963.46</v>
      </c>
      <c r="F8" s="302">
        <v>3164612.46</v>
      </c>
    </row>
    <row r="9" spans="1:6" ht="21">
      <c r="A9" s="301" t="s">
        <v>255</v>
      </c>
      <c r="B9" s="302">
        <v>680710.18</v>
      </c>
      <c r="C9" s="302">
        <v>6660515.1299999999</v>
      </c>
      <c r="D9" s="351" t="s">
        <v>256</v>
      </c>
      <c r="E9" s="302">
        <v>170842.5</v>
      </c>
      <c r="F9" s="302">
        <v>1151613.8700000001</v>
      </c>
    </row>
    <row r="10" spans="1:6" ht="21">
      <c r="A10" s="301" t="s">
        <v>257</v>
      </c>
      <c r="B10" s="302">
        <v>427875.68</v>
      </c>
      <c r="C10" s="302">
        <v>3366648.8200000003</v>
      </c>
      <c r="D10" s="351" t="s">
        <v>258</v>
      </c>
      <c r="E10" s="302">
        <v>62868.82</v>
      </c>
      <c r="F10" s="302">
        <v>400105.63</v>
      </c>
    </row>
    <row r="11" spans="1:6" ht="21">
      <c r="A11" s="301" t="s">
        <v>259</v>
      </c>
      <c r="B11" s="302">
        <v>141352.01999999999</v>
      </c>
      <c r="C11" s="302">
        <v>1299852.71</v>
      </c>
      <c r="D11" s="351" t="s">
        <v>260</v>
      </c>
      <c r="E11" s="302">
        <v>83410.070000000007</v>
      </c>
      <c r="F11" s="302">
        <v>638980.46</v>
      </c>
    </row>
    <row r="12" spans="1:6" ht="21">
      <c r="A12" s="301" t="s">
        <v>261</v>
      </c>
      <c r="B12" s="302">
        <v>53779.9</v>
      </c>
      <c r="C12" s="302">
        <v>343400.72000000003</v>
      </c>
      <c r="D12" s="351" t="s">
        <v>262</v>
      </c>
      <c r="E12" s="302">
        <v>271762.75</v>
      </c>
      <c r="F12" s="302">
        <v>2737876.8400000003</v>
      </c>
    </row>
    <row r="13" spans="1:6" ht="21">
      <c r="A13" s="301" t="s">
        <v>263</v>
      </c>
      <c r="B13" s="302">
        <v>59984.52</v>
      </c>
      <c r="C13" s="302">
        <v>449475.02</v>
      </c>
      <c r="D13" s="351" t="s">
        <v>264</v>
      </c>
      <c r="E13" s="302">
        <v>99115.15</v>
      </c>
      <c r="F13" s="302">
        <v>981721.39000000013</v>
      </c>
    </row>
    <row r="14" spans="1:6" ht="21">
      <c r="A14" s="301" t="s">
        <v>265</v>
      </c>
      <c r="B14" s="302">
        <v>118646.75</v>
      </c>
      <c r="C14" s="302">
        <v>1021239.82</v>
      </c>
      <c r="D14" s="351" t="s">
        <v>266</v>
      </c>
      <c r="E14" s="302">
        <v>141148.1</v>
      </c>
      <c r="F14" s="302">
        <v>1331543.8700000001</v>
      </c>
    </row>
    <row r="15" spans="1:6" ht="21">
      <c r="A15" s="301" t="s">
        <v>267</v>
      </c>
      <c r="B15" s="302">
        <v>245422.55</v>
      </c>
      <c r="C15" s="302">
        <v>1736418.7400000002</v>
      </c>
      <c r="D15" s="351" t="s">
        <v>268</v>
      </c>
      <c r="E15" s="302">
        <v>946966.25</v>
      </c>
      <c r="F15" s="302">
        <v>6180154.1699999999</v>
      </c>
    </row>
    <row r="16" spans="1:6" ht="21">
      <c r="A16" s="301" t="s">
        <v>269</v>
      </c>
      <c r="B16" s="302">
        <v>23565.58</v>
      </c>
      <c r="C16" s="302">
        <v>276948.48000000004</v>
      </c>
      <c r="D16" s="351" t="s">
        <v>270</v>
      </c>
      <c r="E16" s="302">
        <v>32165.61</v>
      </c>
      <c r="F16" s="302">
        <v>322729.49</v>
      </c>
    </row>
    <row r="17" spans="1:6" ht="21">
      <c r="A17" s="301" t="s">
        <v>271</v>
      </c>
      <c r="B17" s="302">
        <v>64272.52</v>
      </c>
      <c r="C17" s="302">
        <v>531614.24</v>
      </c>
      <c r="D17" s="351" t="s">
        <v>272</v>
      </c>
      <c r="E17" s="302">
        <v>147527.07999999999</v>
      </c>
      <c r="F17" s="302">
        <v>1270327.6100000001</v>
      </c>
    </row>
    <row r="18" spans="1:6" ht="21">
      <c r="A18" s="301" t="s">
        <v>273</v>
      </c>
      <c r="B18" s="302">
        <v>29733.11</v>
      </c>
      <c r="C18" s="302">
        <v>196317.40999999997</v>
      </c>
      <c r="D18" s="351" t="s">
        <v>274</v>
      </c>
      <c r="E18" s="302">
        <v>1298277.76</v>
      </c>
      <c r="F18" s="302">
        <v>11254740.35</v>
      </c>
    </row>
    <row r="19" spans="1:6" ht="21">
      <c r="A19" s="301" t="s">
        <v>275</v>
      </c>
      <c r="B19" s="302">
        <v>87623.58</v>
      </c>
      <c r="C19" s="302">
        <v>591804.24</v>
      </c>
      <c r="D19" s="351" t="s">
        <v>276</v>
      </c>
      <c r="E19" s="302">
        <v>27602.19</v>
      </c>
      <c r="F19" s="302">
        <v>204233.08000000002</v>
      </c>
    </row>
    <row r="20" spans="1:6" ht="21">
      <c r="A20" s="301" t="s">
        <v>277</v>
      </c>
      <c r="B20" s="302">
        <v>237502.67</v>
      </c>
      <c r="C20" s="302">
        <v>1882281.48</v>
      </c>
      <c r="D20" s="351" t="s">
        <v>278</v>
      </c>
      <c r="E20" s="302">
        <v>36065.01</v>
      </c>
      <c r="F20" s="302">
        <v>295347.07</v>
      </c>
    </row>
    <row r="21" spans="1:6" ht="21">
      <c r="A21" s="301" t="s">
        <v>279</v>
      </c>
      <c r="B21" s="302">
        <v>21634.18</v>
      </c>
      <c r="C21" s="302">
        <v>193710.38</v>
      </c>
      <c r="D21" s="351" t="s">
        <v>280</v>
      </c>
      <c r="E21" s="302">
        <v>63588.42</v>
      </c>
      <c r="F21" s="302">
        <v>610538.57999999996</v>
      </c>
    </row>
    <row r="22" spans="1:6" ht="21">
      <c r="A22" s="301" t="s">
        <v>281</v>
      </c>
      <c r="B22" s="302">
        <v>249215.81</v>
      </c>
      <c r="C22" s="302">
        <v>2196258.7899999996</v>
      </c>
      <c r="D22" s="351" t="s">
        <v>282</v>
      </c>
      <c r="E22" s="302">
        <v>67985.59</v>
      </c>
      <c r="F22" s="302">
        <v>517147.13</v>
      </c>
    </row>
    <row r="23" spans="1:6" ht="21">
      <c r="A23" s="301" t="s">
        <v>283</v>
      </c>
      <c r="B23" s="302">
        <v>7126484.8300000001</v>
      </c>
      <c r="C23" s="302">
        <v>53729409.989999995</v>
      </c>
      <c r="D23" s="351" t="s">
        <v>284</v>
      </c>
      <c r="E23" s="302">
        <v>35250.31</v>
      </c>
      <c r="F23" s="302">
        <v>195137.92000000001</v>
      </c>
    </row>
    <row r="24" spans="1:6" ht="21">
      <c r="A24" s="301" t="s">
        <v>285</v>
      </c>
      <c r="B24" s="302">
        <v>22079.360000000001</v>
      </c>
      <c r="C24" s="302">
        <v>269886.78999999998</v>
      </c>
      <c r="D24" s="351" t="s">
        <v>286</v>
      </c>
      <c r="E24" s="302">
        <v>17151.12</v>
      </c>
      <c r="F24" s="302">
        <v>159011.94</v>
      </c>
    </row>
    <row r="25" spans="1:6" ht="21">
      <c r="A25" s="301" t="s">
        <v>287</v>
      </c>
      <c r="B25" s="302">
        <v>106302.5</v>
      </c>
      <c r="C25" s="302">
        <v>844621.94</v>
      </c>
      <c r="D25" s="351" t="s">
        <v>288</v>
      </c>
      <c r="E25" s="302">
        <v>57402.83</v>
      </c>
      <c r="F25" s="302">
        <v>423162.41000000003</v>
      </c>
    </row>
    <row r="26" spans="1:6" ht="21">
      <c r="A26" s="301" t="s">
        <v>289</v>
      </c>
      <c r="B26" s="302">
        <v>274847.69</v>
      </c>
      <c r="C26" s="302">
        <v>2432155.2399999998</v>
      </c>
      <c r="D26" s="351" t="s">
        <v>290</v>
      </c>
      <c r="E26" s="302">
        <v>328600.24</v>
      </c>
      <c r="F26" s="302">
        <v>2583582.25</v>
      </c>
    </row>
    <row r="27" spans="1:6" ht="21">
      <c r="A27" s="301" t="s">
        <v>291</v>
      </c>
      <c r="B27" s="302">
        <v>82243.73</v>
      </c>
      <c r="C27" s="302">
        <v>636224.03</v>
      </c>
      <c r="D27" s="351" t="s">
        <v>292</v>
      </c>
      <c r="E27" s="302">
        <v>101567.41</v>
      </c>
      <c r="F27" s="302">
        <v>792965.78</v>
      </c>
    </row>
    <row r="28" spans="1:6" ht="21">
      <c r="A28" s="301" t="s">
        <v>293</v>
      </c>
      <c r="B28" s="302">
        <v>339796.94</v>
      </c>
      <c r="C28" s="302">
        <v>2288927.96</v>
      </c>
      <c r="D28" s="351" t="s">
        <v>294</v>
      </c>
      <c r="E28" s="302">
        <v>172124.72</v>
      </c>
      <c r="F28" s="302">
        <v>1600210.46</v>
      </c>
    </row>
    <row r="29" spans="1:6" ht="21">
      <c r="A29" s="301" t="s">
        <v>295</v>
      </c>
      <c r="B29" s="302">
        <v>64950.44</v>
      </c>
      <c r="C29" s="302">
        <v>549005.84000000008</v>
      </c>
      <c r="D29" s="351" t="s">
        <v>296</v>
      </c>
      <c r="E29" s="302">
        <v>360721.3</v>
      </c>
      <c r="F29" s="302">
        <v>3393695.1300000004</v>
      </c>
    </row>
    <row r="30" spans="1:6" ht="21">
      <c r="A30" s="301" t="s">
        <v>297</v>
      </c>
      <c r="B30" s="302">
        <v>178005.95</v>
      </c>
      <c r="C30" s="302">
        <v>1779766.7899999996</v>
      </c>
      <c r="D30" s="351" t="s">
        <v>298</v>
      </c>
      <c r="E30" s="302">
        <v>2121591.81</v>
      </c>
      <c r="F30" s="302">
        <v>20693902.029999997</v>
      </c>
    </row>
    <row r="31" spans="1:6" ht="21">
      <c r="A31" s="301" t="s">
        <v>299</v>
      </c>
      <c r="B31" s="302">
        <v>133344.07999999999</v>
      </c>
      <c r="C31" s="302">
        <v>1032205.0499999999</v>
      </c>
      <c r="D31" s="351" t="s">
        <v>300</v>
      </c>
      <c r="E31" s="302">
        <v>27103.75</v>
      </c>
      <c r="F31" s="302">
        <v>251283.69999999998</v>
      </c>
    </row>
    <row r="32" spans="1:6" ht="21">
      <c r="A32" s="301" t="s">
        <v>301</v>
      </c>
      <c r="B32" s="302">
        <v>88433.29</v>
      </c>
      <c r="C32" s="302">
        <v>732394.48</v>
      </c>
      <c r="D32" s="351" t="s">
        <v>302</v>
      </c>
      <c r="E32" s="302">
        <v>76727.789999999994</v>
      </c>
      <c r="F32" s="302">
        <v>465013.34</v>
      </c>
    </row>
    <row r="33" spans="1:7" ht="21">
      <c r="A33" s="301" t="s">
        <v>303</v>
      </c>
      <c r="B33" s="302">
        <v>49731.87</v>
      </c>
      <c r="C33" s="302">
        <v>510529.41</v>
      </c>
      <c r="D33" s="351" t="s">
        <v>304</v>
      </c>
      <c r="E33" s="302">
        <v>1101913.8500000001</v>
      </c>
      <c r="F33" s="302">
        <v>7813350.5200000014</v>
      </c>
    </row>
    <row r="34" spans="1:7" ht="21">
      <c r="A34" s="301" t="s">
        <v>305</v>
      </c>
      <c r="B34" s="302">
        <v>214575.52</v>
      </c>
      <c r="C34" s="302">
        <v>1616023.07</v>
      </c>
      <c r="D34" s="351" t="s">
        <v>306</v>
      </c>
      <c r="E34" s="302">
        <v>2732973.34</v>
      </c>
      <c r="F34" s="302">
        <v>28463890.240000002</v>
      </c>
    </row>
    <row r="35" spans="1:7" ht="21">
      <c r="A35" s="301" t="s">
        <v>307</v>
      </c>
      <c r="B35" s="302">
        <v>34252.769999999997</v>
      </c>
      <c r="C35" s="302">
        <v>284727.94</v>
      </c>
      <c r="D35" s="351" t="s">
        <v>308</v>
      </c>
      <c r="E35" s="302">
        <v>0</v>
      </c>
      <c r="F35" s="302">
        <v>488556.56</v>
      </c>
    </row>
    <row r="36" spans="1:7" ht="21">
      <c r="A36" s="301" t="s">
        <v>309</v>
      </c>
      <c r="B36" s="302">
        <v>164037.92000000001</v>
      </c>
      <c r="C36" s="302">
        <v>1398369.67</v>
      </c>
      <c r="D36" s="351" t="s">
        <v>310</v>
      </c>
      <c r="E36" s="302">
        <v>35649.589999999997</v>
      </c>
      <c r="F36" s="302">
        <v>417373.68999999994</v>
      </c>
    </row>
    <row r="37" spans="1:7" ht="21">
      <c r="A37" s="301" t="s">
        <v>311</v>
      </c>
      <c r="B37" s="302">
        <v>2350817.0499999998</v>
      </c>
      <c r="C37" s="302">
        <v>17385114.25</v>
      </c>
      <c r="D37" s="351" t="s">
        <v>312</v>
      </c>
      <c r="E37" s="302">
        <v>443566.97</v>
      </c>
      <c r="F37" s="302">
        <v>4080927.08</v>
      </c>
    </row>
    <row r="38" spans="1:7" ht="21">
      <c r="A38" s="301" t="s">
        <v>313</v>
      </c>
      <c r="B38" s="302">
        <v>11564.27</v>
      </c>
      <c r="C38" s="302">
        <v>95945.73</v>
      </c>
      <c r="D38" s="351" t="s">
        <v>314</v>
      </c>
      <c r="E38" s="302">
        <v>1550823.96</v>
      </c>
      <c r="F38" s="302">
        <v>11628987.329999998</v>
      </c>
    </row>
    <row r="39" spans="1:7" ht="21">
      <c r="A39" s="301" t="s">
        <v>315</v>
      </c>
      <c r="B39" s="302">
        <v>45009.64</v>
      </c>
      <c r="C39" s="302">
        <v>279914.48999999993</v>
      </c>
      <c r="D39" s="351" t="s">
        <v>316</v>
      </c>
      <c r="E39" s="302">
        <v>181066.05</v>
      </c>
      <c r="F39" s="302">
        <v>1406539.31</v>
      </c>
    </row>
    <row r="40" spans="1:7" ht="21">
      <c r="A40" s="301" t="s">
        <v>317</v>
      </c>
      <c r="B40" s="302">
        <v>109078.16</v>
      </c>
      <c r="C40" s="302">
        <v>966437.46</v>
      </c>
      <c r="D40" s="351" t="s">
        <v>318</v>
      </c>
      <c r="E40" s="302">
        <v>40227.17</v>
      </c>
      <c r="F40" s="302">
        <v>292671.2</v>
      </c>
    </row>
    <row r="41" spans="1:7" ht="21">
      <c r="A41" s="301" t="s">
        <v>319</v>
      </c>
      <c r="B41" s="302">
        <v>117675.45</v>
      </c>
      <c r="C41" s="302">
        <v>1141199.6199999999</v>
      </c>
      <c r="D41" s="351" t="s">
        <v>320</v>
      </c>
      <c r="E41" s="302">
        <v>26434.79</v>
      </c>
      <c r="F41" s="302">
        <v>267265.67</v>
      </c>
    </row>
    <row r="42" spans="1:7" ht="21">
      <c r="A42" s="301" t="s">
        <v>321</v>
      </c>
      <c r="B42" s="302">
        <v>20047.77</v>
      </c>
      <c r="C42" s="302">
        <v>200682.74000000002</v>
      </c>
      <c r="D42" s="351" t="s">
        <v>322</v>
      </c>
      <c r="E42" s="302">
        <v>5651.66</v>
      </c>
      <c r="F42" s="302">
        <v>518057.67</v>
      </c>
    </row>
    <row r="43" spans="1:7" ht="21">
      <c r="A43" s="301" t="s">
        <v>323</v>
      </c>
      <c r="B43" s="302">
        <v>61280.54</v>
      </c>
      <c r="C43" s="302">
        <v>434947.79999999993</v>
      </c>
      <c r="D43" s="351" t="s">
        <v>324</v>
      </c>
      <c r="E43" s="302">
        <v>18078.240000000002</v>
      </c>
      <c r="F43" s="302">
        <v>186421.40999999997</v>
      </c>
      <c r="G43" s="352"/>
    </row>
    <row r="44" spans="1:7" ht="21">
      <c r="A44" s="301" t="s">
        <v>325</v>
      </c>
      <c r="B44" s="302">
        <v>90738.99</v>
      </c>
      <c r="C44" s="302">
        <v>677532.29</v>
      </c>
      <c r="D44" s="351" t="s">
        <v>326</v>
      </c>
      <c r="E44" s="302">
        <v>120461.34</v>
      </c>
      <c r="F44" s="302">
        <v>1061527.8600000001</v>
      </c>
    </row>
    <row r="45" spans="1:7" ht="21">
      <c r="A45" s="301" t="s">
        <v>327</v>
      </c>
      <c r="B45" s="302">
        <v>65165.26</v>
      </c>
      <c r="C45" s="302">
        <v>551512.51</v>
      </c>
      <c r="D45" s="351" t="s">
        <v>328</v>
      </c>
      <c r="E45" s="302">
        <v>646796.67000000004</v>
      </c>
      <c r="F45" s="302">
        <v>4434587.7</v>
      </c>
    </row>
    <row r="46" spans="1:7" ht="21">
      <c r="A46" s="301" t="s">
        <v>329</v>
      </c>
      <c r="B46" s="302">
        <v>20964.32</v>
      </c>
      <c r="C46" s="302">
        <v>179230.22</v>
      </c>
      <c r="D46" s="351" t="s">
        <v>330</v>
      </c>
      <c r="E46" s="302">
        <v>23525.13</v>
      </c>
      <c r="F46" s="302">
        <v>207421.06</v>
      </c>
    </row>
    <row r="47" spans="1:7" ht="21">
      <c r="A47" s="301" t="s">
        <v>331</v>
      </c>
      <c r="B47" s="302">
        <v>91566.93</v>
      </c>
      <c r="C47" s="302">
        <v>537851.42999999993</v>
      </c>
      <c r="D47" s="351" t="s">
        <v>332</v>
      </c>
      <c r="E47" s="302">
        <v>84828.42</v>
      </c>
      <c r="F47" s="302">
        <v>542384.64000000001</v>
      </c>
    </row>
    <row r="48" spans="1:7" ht="21">
      <c r="A48" s="301" t="s">
        <v>333</v>
      </c>
      <c r="B48" s="302">
        <v>19010.97</v>
      </c>
      <c r="C48" s="302">
        <v>201909.28</v>
      </c>
      <c r="D48" s="351" t="s">
        <v>334</v>
      </c>
      <c r="E48" s="302">
        <v>142698.59</v>
      </c>
      <c r="F48" s="302">
        <v>702092.58999999985</v>
      </c>
    </row>
    <row r="49" spans="1:7" ht="21">
      <c r="A49" s="301" t="s">
        <v>335</v>
      </c>
      <c r="B49" s="302">
        <v>198646.29</v>
      </c>
      <c r="C49" s="302">
        <v>1763436.35</v>
      </c>
      <c r="D49" s="351" t="s">
        <v>336</v>
      </c>
      <c r="E49" s="302">
        <v>3137307.63</v>
      </c>
      <c r="F49" s="302">
        <v>31744719.359999999</v>
      </c>
    </row>
    <row r="50" spans="1:7" ht="21">
      <c r="A50" s="301" t="s">
        <v>337</v>
      </c>
      <c r="B50" s="302">
        <v>58042.19</v>
      </c>
      <c r="C50" s="302">
        <v>472374.29000000004</v>
      </c>
      <c r="D50" s="351" t="s">
        <v>338</v>
      </c>
      <c r="E50" s="302">
        <v>1385621.66</v>
      </c>
      <c r="F50" s="302">
        <v>11471534.379999999</v>
      </c>
    </row>
    <row r="51" spans="1:7" ht="21.75" thickBot="1">
      <c r="A51" s="301" t="s">
        <v>339</v>
      </c>
      <c r="B51" s="302">
        <v>2642402.0299999998</v>
      </c>
      <c r="C51" s="302">
        <v>22225219.860000003</v>
      </c>
      <c r="D51" s="351" t="s">
        <v>340</v>
      </c>
      <c r="E51" s="302">
        <v>797325.23</v>
      </c>
      <c r="F51" s="302">
        <v>9290000.8400000017</v>
      </c>
    </row>
    <row r="52" spans="1:7" ht="21.75" thickTop="1">
      <c r="A52" s="301" t="s">
        <v>341</v>
      </c>
      <c r="B52" s="302">
        <v>9473.08</v>
      </c>
      <c r="C52" s="302">
        <v>55240.680000000008</v>
      </c>
      <c r="D52" s="351"/>
      <c r="E52" s="353" t="s">
        <v>1</v>
      </c>
      <c r="F52" s="354"/>
    </row>
    <row r="53" spans="1:7" ht="21">
      <c r="A53" s="355" t="s">
        <v>342</v>
      </c>
      <c r="B53" s="302">
        <v>18665.84</v>
      </c>
      <c r="C53" s="302">
        <v>258760.59000000003</v>
      </c>
      <c r="D53" s="356" t="s">
        <v>343</v>
      </c>
      <c r="E53" s="357">
        <v>37692109.549999997</v>
      </c>
      <c r="F53" s="357">
        <v>319624533.13999999</v>
      </c>
    </row>
    <row r="54" spans="1:7" ht="21">
      <c r="B54" s="358"/>
    </row>
    <row r="55" spans="1:7" ht="21">
      <c r="B55" s="359"/>
      <c r="C55" s="360" t="s">
        <v>1</v>
      </c>
      <c r="E55" s="313"/>
      <c r="F55" s="360" t="s">
        <v>1</v>
      </c>
      <c r="G55" s="361"/>
    </row>
    <row r="56" spans="1:7" ht="15">
      <c r="B56" s="360" t="s">
        <v>1</v>
      </c>
      <c r="E56" s="313"/>
      <c r="F56" s="362"/>
    </row>
    <row r="57" spans="1:7" ht="15">
      <c r="B57" s="360" t="s">
        <v>1</v>
      </c>
      <c r="E57" s="313"/>
      <c r="F57" s="313"/>
    </row>
    <row r="58" spans="1:7" ht="15">
      <c r="B58" s="360" t="s">
        <v>1</v>
      </c>
      <c r="E58" s="363"/>
      <c r="F58" s="363"/>
    </row>
    <row r="59" spans="1:7" ht="15">
      <c r="B59" s="360" t="s">
        <v>1</v>
      </c>
      <c r="E59" s="363"/>
      <c r="F59" s="363"/>
    </row>
    <row r="60" spans="1:7" ht="15">
      <c r="B60" s="360" t="s">
        <v>1</v>
      </c>
      <c r="E60" s="363"/>
      <c r="F60" s="363"/>
    </row>
    <row r="61" spans="1:7" ht="15">
      <c r="A61" s="360"/>
      <c r="B61" s="360" t="s">
        <v>1</v>
      </c>
      <c r="E61" s="363"/>
      <c r="F61" s="363"/>
    </row>
    <row r="62" spans="1:7" ht="15">
      <c r="B62" s="360" t="s">
        <v>1</v>
      </c>
      <c r="D62" s="364"/>
      <c r="E62" s="363"/>
      <c r="F62" s="363"/>
    </row>
    <row r="63" spans="1:7">
      <c r="B63" s="360" t="s">
        <v>1</v>
      </c>
    </row>
    <row r="64" spans="1:7">
      <c r="B64" s="360" t="s">
        <v>1</v>
      </c>
    </row>
    <row r="76" spans="2:2" ht="18">
      <c r="B76" s="365"/>
    </row>
    <row r="77" spans="2:2">
      <c r="B77" s="360"/>
    </row>
    <row r="78" spans="2:2">
      <c r="B78" s="360"/>
    </row>
    <row r="82" spans="8:8" ht="15">
      <c r="H82" s="313"/>
    </row>
  </sheetData>
  <mergeCells count="2">
    <mergeCell ref="A1:F1"/>
    <mergeCell ref="A2:F2"/>
  </mergeCells>
  <printOptions horizontalCentered="1"/>
  <pageMargins left="0.5" right="0.5" top="0.5" bottom="0.5" header="0.5" footer="0.5"/>
  <pageSetup scale="6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5259F-C28F-45C3-BDD0-A03E5E96340C}">
  <sheetPr transitionEvaluation="1" transitionEntry="1" codeName="Sheet15">
    <pageSetUpPr fitToPage="1"/>
  </sheetPr>
  <dimension ref="A1:H62"/>
  <sheetViews>
    <sheetView defaultGridColor="0" colorId="22" workbookViewId="0">
      <selection sqref="A1:F1"/>
    </sheetView>
  </sheetViews>
  <sheetFormatPr defaultColWidth="15.7109375" defaultRowHeight="12.75"/>
  <cols>
    <col min="1" max="1" width="22.7109375" style="292" customWidth="1"/>
    <col min="2" max="2" width="29.7109375" style="292" customWidth="1"/>
    <col min="3" max="3" width="23.7109375" style="292" customWidth="1"/>
    <col min="4" max="4" width="22.7109375" style="292" customWidth="1"/>
    <col min="5" max="5" width="30.140625" style="292" bestFit="1" customWidth="1"/>
    <col min="6" max="6" width="24" style="292" customWidth="1"/>
    <col min="7" max="16384" width="15.7109375" style="292"/>
  </cols>
  <sheetData>
    <row r="1" spans="1:8" ht="18" customHeight="1">
      <c r="A1" s="486" t="s">
        <v>42</v>
      </c>
      <c r="B1" s="486"/>
      <c r="C1" s="486"/>
      <c r="D1" s="486"/>
      <c r="E1" s="486"/>
      <c r="F1" s="486"/>
      <c r="G1" s="366"/>
      <c r="H1" s="366"/>
    </row>
    <row r="2" spans="1:8" ht="21">
      <c r="A2" s="486" t="s">
        <v>240</v>
      </c>
      <c r="B2" s="486"/>
      <c r="C2" s="486"/>
      <c r="D2" s="486"/>
      <c r="E2" s="486"/>
      <c r="F2" s="486"/>
      <c r="G2" s="366"/>
      <c r="H2" s="366"/>
    </row>
    <row r="3" spans="1:8" ht="21">
      <c r="A3" s="367" t="s">
        <v>6</v>
      </c>
      <c r="B3" s="368" t="s">
        <v>444</v>
      </c>
      <c r="C3" s="368" t="s">
        <v>41</v>
      </c>
      <c r="D3" s="368" t="s">
        <v>1</v>
      </c>
      <c r="E3" s="368"/>
      <c r="F3" s="296" t="s">
        <v>445</v>
      </c>
      <c r="G3" s="366"/>
      <c r="H3" s="366"/>
    </row>
    <row r="4" spans="1:8" ht="21">
      <c r="A4" s="369" t="s">
        <v>244</v>
      </c>
      <c r="B4" s="299" t="s">
        <v>245</v>
      </c>
      <c r="C4" s="299" t="s">
        <v>246</v>
      </c>
      <c r="D4" s="369" t="s">
        <v>244</v>
      </c>
      <c r="E4" s="299" t="s">
        <v>245</v>
      </c>
      <c r="F4" s="299" t="s">
        <v>246</v>
      </c>
      <c r="G4" s="366"/>
      <c r="H4" s="366"/>
    </row>
    <row r="5" spans="1:8" ht="21">
      <c r="A5" s="301" t="s">
        <v>247</v>
      </c>
      <c r="B5" s="370">
        <v>11138319.800000001</v>
      </c>
      <c r="C5" s="371">
        <v>91462029.689999983</v>
      </c>
      <c r="D5" s="303" t="s">
        <v>248</v>
      </c>
      <c r="E5" s="370">
        <v>3339197.16</v>
      </c>
      <c r="F5" s="371">
        <v>28106072.290000003</v>
      </c>
      <c r="G5" s="366"/>
      <c r="H5" s="366"/>
    </row>
    <row r="6" spans="1:8" ht="21">
      <c r="A6" s="301" t="s">
        <v>249</v>
      </c>
      <c r="B6" s="370">
        <v>4583127.2</v>
      </c>
      <c r="C6" s="371">
        <v>38248117.650000006</v>
      </c>
      <c r="D6" s="303" t="s">
        <v>250</v>
      </c>
      <c r="E6" s="370">
        <v>1166400.82</v>
      </c>
      <c r="F6" s="371">
        <v>9135024.5099999998</v>
      </c>
      <c r="G6" s="366"/>
      <c r="H6" s="366"/>
    </row>
    <row r="7" spans="1:8" ht="21">
      <c r="A7" s="301" t="s">
        <v>251</v>
      </c>
      <c r="B7" s="370">
        <v>1314740.26</v>
      </c>
      <c r="C7" s="371">
        <v>11035931.67</v>
      </c>
      <c r="D7" s="303" t="s">
        <v>252</v>
      </c>
      <c r="E7" s="370">
        <v>2608242.31</v>
      </c>
      <c r="F7" s="371">
        <v>22305911.73</v>
      </c>
      <c r="G7" s="366"/>
      <c r="H7" s="366"/>
    </row>
    <row r="8" spans="1:8" ht="21">
      <c r="A8" s="301" t="s">
        <v>253</v>
      </c>
      <c r="B8" s="370">
        <v>305575.59999999998</v>
      </c>
      <c r="C8" s="371">
        <v>2580369.3600000003</v>
      </c>
      <c r="D8" s="303" t="s">
        <v>254</v>
      </c>
      <c r="E8" s="370">
        <v>5477916.1500000004</v>
      </c>
      <c r="F8" s="371">
        <v>47051653.740000002</v>
      </c>
      <c r="G8" s="366"/>
      <c r="H8" s="366"/>
    </row>
    <row r="9" spans="1:8" ht="21">
      <c r="A9" s="301" t="s">
        <v>255</v>
      </c>
      <c r="B9" s="370">
        <v>16126964.859999999</v>
      </c>
      <c r="C9" s="371">
        <v>134472959.18000001</v>
      </c>
      <c r="D9" s="303" t="s">
        <v>256</v>
      </c>
      <c r="E9" s="370">
        <v>4684893.25</v>
      </c>
      <c r="F9" s="371">
        <v>38604617.009999998</v>
      </c>
      <c r="G9" s="366"/>
      <c r="H9" s="366"/>
    </row>
    <row r="10" spans="1:8" ht="21">
      <c r="A10" s="301" t="s">
        <v>257</v>
      </c>
      <c r="B10" s="370">
        <v>11437513.26</v>
      </c>
      <c r="C10" s="371">
        <v>96412350.359999999</v>
      </c>
      <c r="D10" s="303" t="s">
        <v>258</v>
      </c>
      <c r="E10" s="370">
        <v>1279728.8799999999</v>
      </c>
      <c r="F10" s="371">
        <v>10679057.939999998</v>
      </c>
      <c r="G10" s="366"/>
      <c r="H10" s="366"/>
    </row>
    <row r="11" spans="1:8" ht="21">
      <c r="A11" s="301" t="s">
        <v>259</v>
      </c>
      <c r="B11" s="370">
        <v>3041951.26</v>
      </c>
      <c r="C11" s="371">
        <v>26845443.689999998</v>
      </c>
      <c r="D11" s="303" t="s">
        <v>260</v>
      </c>
      <c r="E11" s="370">
        <v>1606823.91</v>
      </c>
      <c r="F11" s="371">
        <v>12743870.76</v>
      </c>
      <c r="G11" s="366"/>
      <c r="H11" s="366"/>
    </row>
    <row r="12" spans="1:8" ht="21">
      <c r="A12" s="301" t="s">
        <v>261</v>
      </c>
      <c r="B12" s="370">
        <v>536692.06999999995</v>
      </c>
      <c r="C12" s="371">
        <v>4736071.28</v>
      </c>
      <c r="D12" s="303" t="s">
        <v>262</v>
      </c>
      <c r="E12" s="370">
        <v>17830675.68</v>
      </c>
      <c r="F12" s="371">
        <v>139989455.68000001</v>
      </c>
      <c r="G12" s="366"/>
      <c r="H12" s="366"/>
    </row>
    <row r="13" spans="1:8" ht="21">
      <c r="A13" s="301" t="s">
        <v>263</v>
      </c>
      <c r="B13" s="370">
        <v>1611086.49</v>
      </c>
      <c r="C13" s="371">
        <v>13680685.030000001</v>
      </c>
      <c r="D13" s="303" t="s">
        <v>264</v>
      </c>
      <c r="E13" s="370">
        <v>2820568.21</v>
      </c>
      <c r="F13" s="371">
        <v>22912477.209999997</v>
      </c>
      <c r="G13" s="366"/>
      <c r="H13" s="366"/>
    </row>
    <row r="14" spans="1:8" ht="21">
      <c r="A14" s="301" t="s">
        <v>265</v>
      </c>
      <c r="B14" s="370">
        <v>3083868.92</v>
      </c>
      <c r="C14" s="371">
        <v>28100573.260000005</v>
      </c>
      <c r="D14" s="303" t="s">
        <v>266</v>
      </c>
      <c r="E14" s="370">
        <v>2577119</v>
      </c>
      <c r="F14" s="371">
        <v>23195462.079999998</v>
      </c>
      <c r="G14" s="366"/>
      <c r="H14" s="366"/>
    </row>
    <row r="15" spans="1:8" ht="21">
      <c r="A15" s="301" t="s">
        <v>267</v>
      </c>
      <c r="B15" s="370">
        <v>2814297.08</v>
      </c>
      <c r="C15" s="371">
        <v>21245474.420000002</v>
      </c>
      <c r="D15" s="303" t="s">
        <v>268</v>
      </c>
      <c r="E15" s="370">
        <v>12347433.26</v>
      </c>
      <c r="F15" s="371">
        <v>100088672.86000001</v>
      </c>
      <c r="G15" s="366"/>
      <c r="H15" s="366"/>
    </row>
    <row r="16" spans="1:8" ht="21">
      <c r="A16" s="301" t="s">
        <v>269</v>
      </c>
      <c r="B16" s="370">
        <v>975899.51</v>
      </c>
      <c r="C16" s="371">
        <v>7736249.75</v>
      </c>
      <c r="D16" s="303" t="s">
        <v>270</v>
      </c>
      <c r="E16" s="370">
        <v>602620.26</v>
      </c>
      <c r="F16" s="371">
        <v>5601061.2699999996</v>
      </c>
      <c r="G16" s="366"/>
      <c r="H16" s="366"/>
    </row>
    <row r="17" spans="1:8" ht="21">
      <c r="A17" s="301" t="s">
        <v>271</v>
      </c>
      <c r="B17" s="370">
        <v>1729682.94</v>
      </c>
      <c r="C17" s="371">
        <v>14740603.229999999</v>
      </c>
      <c r="D17" s="303" t="s">
        <v>272</v>
      </c>
      <c r="E17" s="370">
        <v>3706491.64</v>
      </c>
      <c r="F17" s="371">
        <v>31458077.800000001</v>
      </c>
      <c r="G17" s="366"/>
      <c r="H17" s="366"/>
    </row>
    <row r="18" spans="1:8" ht="21">
      <c r="A18" s="301" t="s">
        <v>273</v>
      </c>
      <c r="B18" s="370">
        <v>248726.62</v>
      </c>
      <c r="C18" s="371">
        <v>2966256.89</v>
      </c>
      <c r="D18" s="303" t="s">
        <v>274</v>
      </c>
      <c r="E18" s="370">
        <v>23200423.559999999</v>
      </c>
      <c r="F18" s="371">
        <v>188603116.59</v>
      </c>
      <c r="G18" s="366"/>
      <c r="H18" s="366"/>
    </row>
    <row r="19" spans="1:8" ht="21">
      <c r="A19" s="301" t="s">
        <v>275</v>
      </c>
      <c r="B19" s="370">
        <v>2850297.02</v>
      </c>
      <c r="C19" s="371">
        <v>24382653.860000003</v>
      </c>
      <c r="D19" s="303" t="s">
        <v>276</v>
      </c>
      <c r="E19" s="370">
        <v>265754.42</v>
      </c>
      <c r="F19" s="371">
        <v>2026947.62</v>
      </c>
      <c r="G19" s="366"/>
      <c r="H19" s="366"/>
    </row>
    <row r="20" spans="1:8" ht="21">
      <c r="A20" s="301" t="s">
        <v>277</v>
      </c>
      <c r="B20" s="370">
        <v>7221446.9800000004</v>
      </c>
      <c r="C20" s="371">
        <v>60211889.540000007</v>
      </c>
      <c r="D20" s="303" t="s">
        <v>278</v>
      </c>
      <c r="E20" s="370">
        <v>527549.29</v>
      </c>
      <c r="F20" s="371">
        <v>4128765.2699999996</v>
      </c>
      <c r="G20" s="366"/>
      <c r="H20" s="366"/>
    </row>
    <row r="21" spans="1:8" ht="21">
      <c r="A21" s="301" t="s">
        <v>279</v>
      </c>
      <c r="B21" s="370">
        <v>544251.13</v>
      </c>
      <c r="C21" s="371">
        <v>4662738.3499999996</v>
      </c>
      <c r="D21" s="303" t="s">
        <v>280</v>
      </c>
      <c r="E21" s="370">
        <v>3384955.55</v>
      </c>
      <c r="F21" s="371">
        <v>26987248.719999999</v>
      </c>
      <c r="G21" s="366"/>
      <c r="H21" s="366"/>
    </row>
    <row r="22" spans="1:8" ht="21">
      <c r="A22" s="301" t="s">
        <v>281</v>
      </c>
      <c r="B22" s="370">
        <v>6442968.75</v>
      </c>
      <c r="C22" s="371">
        <v>53290882.810000002</v>
      </c>
      <c r="D22" s="303" t="s">
        <v>282</v>
      </c>
      <c r="E22" s="370">
        <v>1326489.94</v>
      </c>
      <c r="F22" s="371">
        <v>10925289.770000001</v>
      </c>
      <c r="G22" s="366"/>
      <c r="H22" s="366"/>
    </row>
    <row r="23" spans="1:8" ht="21">
      <c r="A23" s="301" t="s">
        <v>283</v>
      </c>
      <c r="B23" s="370">
        <v>119419827.33</v>
      </c>
      <c r="C23" s="371">
        <v>1014254876.0300001</v>
      </c>
      <c r="D23" s="303" t="s">
        <v>284</v>
      </c>
      <c r="E23" s="370">
        <v>379763.13</v>
      </c>
      <c r="F23" s="371">
        <v>3247044.05</v>
      </c>
      <c r="G23" s="366"/>
      <c r="H23" s="366"/>
    </row>
    <row r="24" spans="1:8" ht="21">
      <c r="A24" s="301" t="s">
        <v>285</v>
      </c>
      <c r="B24" s="370">
        <v>713251.18</v>
      </c>
      <c r="C24" s="371">
        <v>6274862.6099999994</v>
      </c>
      <c r="D24" s="303" t="s">
        <v>286</v>
      </c>
      <c r="E24" s="370">
        <v>321585.95</v>
      </c>
      <c r="F24" s="371">
        <v>2770480.0700000003</v>
      </c>
      <c r="G24" s="366"/>
      <c r="H24" s="366"/>
    </row>
    <row r="25" spans="1:8" ht="21">
      <c r="A25" s="301" t="s">
        <v>287</v>
      </c>
      <c r="B25" s="370">
        <v>1356746.71</v>
      </c>
      <c r="C25" s="371">
        <v>11213989.099999998</v>
      </c>
      <c r="D25" s="303" t="s">
        <v>288</v>
      </c>
      <c r="E25" s="370">
        <v>576442.15</v>
      </c>
      <c r="F25" s="371">
        <v>5508403.3499999996</v>
      </c>
      <c r="G25" s="366"/>
      <c r="H25" s="366"/>
    </row>
    <row r="26" spans="1:8" ht="21">
      <c r="A26" s="301" t="s">
        <v>289</v>
      </c>
      <c r="B26" s="370">
        <v>6607695.1900000004</v>
      </c>
      <c r="C26" s="371">
        <v>53303216.849999994</v>
      </c>
      <c r="D26" s="303" t="s">
        <v>290</v>
      </c>
      <c r="E26" s="370">
        <v>12734355.1</v>
      </c>
      <c r="F26" s="371">
        <v>102535694.28999999</v>
      </c>
      <c r="G26" s="366"/>
      <c r="H26" s="366"/>
    </row>
    <row r="27" spans="1:8" ht="21">
      <c r="A27" s="301" t="s">
        <v>291</v>
      </c>
      <c r="B27" s="370">
        <v>4476384.26</v>
      </c>
      <c r="C27" s="371">
        <v>33813615.93</v>
      </c>
      <c r="D27" s="303" t="s">
        <v>292</v>
      </c>
      <c r="E27" s="370">
        <v>2543448.83</v>
      </c>
      <c r="F27" s="371">
        <v>20711694.259999998</v>
      </c>
      <c r="G27" s="366"/>
      <c r="H27" s="366"/>
    </row>
    <row r="28" spans="1:8" ht="21">
      <c r="A28" s="301" t="s">
        <v>293</v>
      </c>
      <c r="B28" s="370">
        <v>2639838.11</v>
      </c>
      <c r="C28" s="371">
        <v>23236270.32</v>
      </c>
      <c r="D28" s="303" t="s">
        <v>294</v>
      </c>
      <c r="E28" s="370">
        <v>5375791.6900000004</v>
      </c>
      <c r="F28" s="371">
        <v>49592733.539999992</v>
      </c>
      <c r="G28" s="366"/>
      <c r="H28" s="366"/>
    </row>
    <row r="29" spans="1:8" ht="21">
      <c r="A29" s="301" t="s">
        <v>295</v>
      </c>
      <c r="B29" s="370">
        <v>1084182.17</v>
      </c>
      <c r="C29" s="371">
        <v>9086104.3900000006</v>
      </c>
      <c r="D29" s="303" t="s">
        <v>296</v>
      </c>
      <c r="E29" s="370">
        <v>6169797.5300000003</v>
      </c>
      <c r="F29" s="371">
        <v>52495710.079999998</v>
      </c>
      <c r="G29" s="366"/>
      <c r="H29" s="366"/>
    </row>
    <row r="30" spans="1:8" ht="21">
      <c r="A30" s="301" t="s">
        <v>297</v>
      </c>
      <c r="B30" s="370">
        <v>3331612.73</v>
      </c>
      <c r="C30" s="371">
        <v>27592160.41</v>
      </c>
      <c r="D30" s="303" t="s">
        <v>298</v>
      </c>
      <c r="E30" s="370">
        <v>43946217.850000001</v>
      </c>
      <c r="F30" s="371">
        <v>366438580.37</v>
      </c>
      <c r="G30" s="366"/>
      <c r="H30" s="366"/>
    </row>
    <row r="31" spans="1:8" ht="21">
      <c r="A31" s="301" t="s">
        <v>299</v>
      </c>
      <c r="B31" s="370">
        <v>4213695.92</v>
      </c>
      <c r="C31" s="371">
        <v>33269467.280000001</v>
      </c>
      <c r="D31" s="303" t="s">
        <v>300</v>
      </c>
      <c r="E31" s="370">
        <v>1402855.66</v>
      </c>
      <c r="F31" s="371">
        <v>11178524.6</v>
      </c>
      <c r="G31" s="366"/>
      <c r="H31" s="366"/>
    </row>
    <row r="32" spans="1:8" ht="21">
      <c r="A32" s="301" t="s">
        <v>301</v>
      </c>
      <c r="B32" s="370">
        <v>2724105.39</v>
      </c>
      <c r="C32" s="371">
        <v>22166042.359999999</v>
      </c>
      <c r="D32" s="303" t="s">
        <v>302</v>
      </c>
      <c r="E32" s="370">
        <v>1007808.75</v>
      </c>
      <c r="F32" s="371">
        <v>8479940.6899999995</v>
      </c>
      <c r="G32" s="366"/>
      <c r="H32" s="366"/>
    </row>
    <row r="33" spans="1:8" ht="21">
      <c r="A33" s="301" t="s">
        <v>303</v>
      </c>
      <c r="B33" s="370">
        <v>699068.56</v>
      </c>
      <c r="C33" s="371">
        <v>6112089.3100000005</v>
      </c>
      <c r="D33" s="303" t="s">
        <v>304</v>
      </c>
      <c r="E33" s="370">
        <v>32974413.440000001</v>
      </c>
      <c r="F33" s="371">
        <v>290576354.93000001</v>
      </c>
      <c r="G33" s="366"/>
      <c r="H33" s="366"/>
    </row>
    <row r="34" spans="1:8" ht="21">
      <c r="A34" s="301" t="s">
        <v>305</v>
      </c>
      <c r="B34" s="370">
        <v>5540991.4800000004</v>
      </c>
      <c r="C34" s="371">
        <v>46865691.810000002</v>
      </c>
      <c r="D34" s="303" t="s">
        <v>306</v>
      </c>
      <c r="E34" s="370">
        <v>107946945.42</v>
      </c>
      <c r="F34" s="371">
        <v>883567960.32999992</v>
      </c>
      <c r="G34" s="366"/>
      <c r="H34" s="366"/>
    </row>
    <row r="35" spans="1:8" ht="21">
      <c r="A35" s="301" t="s">
        <v>307</v>
      </c>
      <c r="B35" s="370">
        <v>514299.26</v>
      </c>
      <c r="C35" s="371">
        <v>4266270.41</v>
      </c>
      <c r="D35" s="303" t="s">
        <v>308</v>
      </c>
      <c r="E35" s="370">
        <v>1289536.94</v>
      </c>
      <c r="F35" s="371">
        <v>11118860.91</v>
      </c>
      <c r="G35" s="366"/>
      <c r="H35" s="366"/>
    </row>
    <row r="36" spans="1:8" ht="21">
      <c r="A36" s="301" t="s">
        <v>309</v>
      </c>
      <c r="B36" s="370">
        <v>8933074.4100000001</v>
      </c>
      <c r="C36" s="371">
        <v>72262915.920000002</v>
      </c>
      <c r="D36" s="303" t="s">
        <v>310</v>
      </c>
      <c r="E36" s="370">
        <v>692823.33</v>
      </c>
      <c r="F36" s="371">
        <v>5862738.2000000002</v>
      </c>
      <c r="G36" s="366"/>
      <c r="H36" s="366"/>
    </row>
    <row r="37" spans="1:8" ht="21">
      <c r="A37" s="301" t="s">
        <v>311</v>
      </c>
      <c r="B37" s="370">
        <v>50160178.25</v>
      </c>
      <c r="C37" s="371">
        <v>426401773.93000001</v>
      </c>
      <c r="D37" s="303" t="s">
        <v>312</v>
      </c>
      <c r="E37" s="370">
        <v>20615490.300000001</v>
      </c>
      <c r="F37" s="371">
        <v>163780962.93000001</v>
      </c>
      <c r="G37" s="366"/>
      <c r="H37" s="366"/>
    </row>
    <row r="38" spans="1:8" ht="21">
      <c r="A38" s="301" t="s">
        <v>313</v>
      </c>
      <c r="B38" s="370">
        <v>149764.25</v>
      </c>
      <c r="C38" s="371">
        <v>1439849.8199999998</v>
      </c>
      <c r="D38" s="303" t="s">
        <v>314</v>
      </c>
      <c r="E38" s="370">
        <v>18338812.09</v>
      </c>
      <c r="F38" s="371">
        <v>150909103.49000001</v>
      </c>
      <c r="G38" s="366"/>
      <c r="H38" s="366"/>
    </row>
    <row r="39" spans="1:8" ht="21">
      <c r="A39" s="301" t="s">
        <v>315</v>
      </c>
      <c r="B39" s="370">
        <v>1505645.42</v>
      </c>
      <c r="C39" s="371">
        <v>11200603.35</v>
      </c>
      <c r="D39" s="303" t="s">
        <v>316</v>
      </c>
      <c r="E39" s="370">
        <v>3580058.07</v>
      </c>
      <c r="F39" s="371">
        <v>28373720.760000002</v>
      </c>
      <c r="G39" s="366"/>
      <c r="H39" s="372" t="s">
        <v>1</v>
      </c>
    </row>
    <row r="40" spans="1:8" ht="21">
      <c r="A40" s="301" t="s">
        <v>317</v>
      </c>
      <c r="B40" s="370">
        <v>3417575.46</v>
      </c>
      <c r="C40" s="371">
        <v>26967446.189999998</v>
      </c>
      <c r="D40" s="303" t="s">
        <v>318</v>
      </c>
      <c r="E40" s="370">
        <v>371812.23</v>
      </c>
      <c r="F40" s="371">
        <v>3112970.4499999997</v>
      </c>
      <c r="G40" s="366"/>
      <c r="H40" s="366"/>
    </row>
    <row r="41" spans="1:8" ht="21">
      <c r="A41" s="301" t="s">
        <v>319</v>
      </c>
      <c r="B41" s="370">
        <v>2698492.89</v>
      </c>
      <c r="C41" s="371">
        <v>22975836.040000003</v>
      </c>
      <c r="D41" s="303" t="s">
        <v>320</v>
      </c>
      <c r="E41" s="370">
        <v>1215450.9099999999</v>
      </c>
      <c r="F41" s="371">
        <v>9755721.2699999996</v>
      </c>
      <c r="G41" s="366"/>
      <c r="H41" s="366"/>
    </row>
    <row r="42" spans="1:8" ht="21">
      <c r="A42" s="301" t="s">
        <v>321</v>
      </c>
      <c r="B42" s="370">
        <v>1230027.44</v>
      </c>
      <c r="C42" s="371">
        <v>10018340.859999999</v>
      </c>
      <c r="D42" s="303" t="s">
        <v>322</v>
      </c>
      <c r="E42" s="370">
        <v>677773.95</v>
      </c>
      <c r="F42" s="371">
        <v>5980088.4400000004</v>
      </c>
      <c r="G42" s="366"/>
      <c r="H42" s="366"/>
    </row>
    <row r="43" spans="1:8" ht="21">
      <c r="A43" s="301" t="s">
        <v>323</v>
      </c>
      <c r="B43" s="370">
        <v>2353746.38</v>
      </c>
      <c r="C43" s="371">
        <v>19592910.649999999</v>
      </c>
      <c r="D43" s="303" t="s">
        <v>324</v>
      </c>
      <c r="E43" s="370">
        <v>153178.01999999999</v>
      </c>
      <c r="F43" s="371">
        <v>1551927.0799999998</v>
      </c>
      <c r="G43" s="366"/>
      <c r="H43" s="366"/>
    </row>
    <row r="44" spans="1:8" ht="21">
      <c r="A44" s="301" t="s">
        <v>325</v>
      </c>
      <c r="B44" s="370">
        <v>3810968.48</v>
      </c>
      <c r="C44" s="371">
        <v>30207574.020000007</v>
      </c>
      <c r="D44" s="303" t="s">
        <v>326</v>
      </c>
      <c r="E44" s="370">
        <v>3336317.24</v>
      </c>
      <c r="F44" s="371">
        <v>28443877.529999994</v>
      </c>
      <c r="G44" s="366"/>
      <c r="H44" s="366"/>
    </row>
    <row r="45" spans="1:8" ht="21">
      <c r="A45" s="301" t="s">
        <v>327</v>
      </c>
      <c r="B45" s="370">
        <v>916771.17</v>
      </c>
      <c r="C45" s="371">
        <v>7691243.3899999987</v>
      </c>
      <c r="D45" s="303" t="s">
        <v>328</v>
      </c>
      <c r="E45" s="370">
        <v>16938655.09</v>
      </c>
      <c r="F45" s="371">
        <v>147858609.55999997</v>
      </c>
      <c r="G45" s="366"/>
      <c r="H45" s="366"/>
    </row>
    <row r="46" spans="1:8" ht="21">
      <c r="A46" s="301" t="s">
        <v>329</v>
      </c>
      <c r="B46" s="370">
        <v>265499.77</v>
      </c>
      <c r="C46" s="371">
        <v>2309486.2400000002</v>
      </c>
      <c r="D46" s="303" t="s">
        <v>330</v>
      </c>
      <c r="E46" s="370">
        <v>592611.02</v>
      </c>
      <c r="F46" s="371">
        <v>5274199.6400000006</v>
      </c>
      <c r="G46" s="366"/>
      <c r="H46" s="366"/>
    </row>
    <row r="47" spans="1:8" ht="21">
      <c r="A47" s="301" t="s">
        <v>331</v>
      </c>
      <c r="B47" s="370">
        <v>1245411.71</v>
      </c>
      <c r="C47" s="371">
        <v>10937674.09</v>
      </c>
      <c r="D47" s="303" t="s">
        <v>332</v>
      </c>
      <c r="E47" s="370">
        <v>2291064.66</v>
      </c>
      <c r="F47" s="371">
        <v>19101023.02</v>
      </c>
      <c r="G47" s="366"/>
      <c r="H47" s="366"/>
    </row>
    <row r="48" spans="1:8" ht="21">
      <c r="A48" s="301" t="s">
        <v>333</v>
      </c>
      <c r="B48" s="370">
        <v>252171.64</v>
      </c>
      <c r="C48" s="371">
        <v>2351154.0700000003</v>
      </c>
      <c r="D48" s="303" t="s">
        <v>334</v>
      </c>
      <c r="E48" s="370">
        <v>1924272.41</v>
      </c>
      <c r="F48" s="371">
        <v>15587162.010000002</v>
      </c>
      <c r="G48" s="366"/>
      <c r="H48" s="366"/>
    </row>
    <row r="49" spans="1:8" ht="21">
      <c r="A49" s="301" t="s">
        <v>335</v>
      </c>
      <c r="B49" s="370">
        <v>4039298.31</v>
      </c>
      <c r="C49" s="371">
        <v>33587202.720000006</v>
      </c>
      <c r="D49" s="303" t="s">
        <v>336</v>
      </c>
      <c r="E49" s="370">
        <v>39098441.729999997</v>
      </c>
      <c r="F49" s="371">
        <v>344740461.99000001</v>
      </c>
      <c r="G49" s="366"/>
      <c r="H49" s="366"/>
    </row>
    <row r="50" spans="1:8" ht="21">
      <c r="A50" s="301" t="s">
        <v>337</v>
      </c>
      <c r="B50" s="370">
        <v>793547.52</v>
      </c>
      <c r="C50" s="371">
        <v>6748871.9000000004</v>
      </c>
      <c r="D50" s="303" t="s">
        <v>338</v>
      </c>
      <c r="E50" s="370">
        <v>17812157.629999999</v>
      </c>
      <c r="F50" s="371">
        <v>147820235.44</v>
      </c>
      <c r="G50" s="366"/>
      <c r="H50" s="366"/>
    </row>
    <row r="51" spans="1:8" ht="21.75" thickBot="1">
      <c r="A51" s="301" t="s">
        <v>339</v>
      </c>
      <c r="B51" s="370">
        <v>74028074.549999997</v>
      </c>
      <c r="C51" s="371">
        <v>626366159.22000003</v>
      </c>
      <c r="D51" s="303" t="s">
        <v>340</v>
      </c>
      <c r="E51" s="370">
        <v>254166357.65000001</v>
      </c>
      <c r="F51" s="373">
        <v>2129152033.8500001</v>
      </c>
      <c r="G51" s="366"/>
      <c r="H51" s="366"/>
    </row>
    <row r="52" spans="1:8" ht="21.75" thickTop="1">
      <c r="A52" s="301" t="s">
        <v>341</v>
      </c>
      <c r="B52" s="370">
        <v>177408.33</v>
      </c>
      <c r="C52" s="371">
        <v>1463001.9500000002</v>
      </c>
      <c r="D52" s="374"/>
      <c r="E52" s="375"/>
      <c r="F52" s="376" t="s">
        <v>1</v>
      </c>
      <c r="G52" s="366"/>
      <c r="H52" s="366"/>
    </row>
    <row r="53" spans="1:8" ht="21">
      <c r="A53" s="308" t="s">
        <v>342</v>
      </c>
      <c r="B53" s="370">
        <v>1097993.6399999999</v>
      </c>
      <c r="C53" s="371">
        <v>8968972.2599999998</v>
      </c>
      <c r="D53" s="377" t="s">
        <v>343</v>
      </c>
      <c r="E53" s="378">
        <v>1073632279.7199998</v>
      </c>
      <c r="F53" s="379">
        <v>8989826553.4300003</v>
      </c>
      <c r="G53" s="366"/>
      <c r="H53" s="366"/>
    </row>
    <row r="54" spans="1:8" ht="18">
      <c r="A54" s="366"/>
      <c r="B54" s="380"/>
      <c r="C54" s="366"/>
      <c r="D54" s="366"/>
      <c r="E54" s="381"/>
      <c r="F54" s="311" t="s">
        <v>1</v>
      </c>
      <c r="G54" s="366"/>
      <c r="H54" s="366"/>
    </row>
    <row r="55" spans="1:8">
      <c r="A55" s="366"/>
      <c r="B55" s="366"/>
      <c r="C55" s="366"/>
      <c r="D55" s="366"/>
      <c r="E55" s="381"/>
      <c r="F55" s="366"/>
      <c r="G55" s="366"/>
      <c r="H55" s="366"/>
    </row>
    <row r="56" spans="1:8">
      <c r="A56" s="366"/>
      <c r="B56" s="366"/>
      <c r="C56" s="366"/>
      <c r="D56" s="366"/>
      <c r="E56" s="381"/>
      <c r="F56" s="311" t="s">
        <v>1</v>
      </c>
      <c r="G56" s="366"/>
      <c r="H56" s="366"/>
    </row>
    <row r="57" spans="1:8">
      <c r="A57" s="366"/>
      <c r="B57" s="366"/>
      <c r="C57" s="366"/>
      <c r="D57" s="381"/>
      <c r="E57" s="366"/>
      <c r="F57" s="366"/>
      <c r="G57" s="366"/>
      <c r="H57" s="366"/>
    </row>
    <row r="58" spans="1:8">
      <c r="A58" s="366"/>
      <c r="B58" s="366"/>
      <c r="C58" s="366"/>
      <c r="D58" s="366"/>
      <c r="E58" s="366"/>
      <c r="F58" s="366"/>
      <c r="G58" s="366"/>
      <c r="H58" s="366"/>
    </row>
    <row r="59" spans="1:8">
      <c r="A59" s="366"/>
      <c r="B59" s="366" t="s">
        <v>1</v>
      </c>
      <c r="C59" s="366"/>
      <c r="D59" s="366"/>
      <c r="E59" s="366"/>
      <c r="F59" s="366"/>
      <c r="G59" s="366"/>
      <c r="H59" s="366"/>
    </row>
    <row r="60" spans="1:8">
      <c r="A60" s="366"/>
      <c r="B60" s="366" t="s">
        <v>1</v>
      </c>
      <c r="C60" s="366"/>
      <c r="D60" s="366"/>
      <c r="E60" s="381"/>
      <c r="F60" s="366"/>
      <c r="G60" s="366"/>
      <c r="H60" s="366"/>
    </row>
    <row r="61" spans="1:8">
      <c r="A61" s="382"/>
      <c r="B61" s="366"/>
      <c r="C61" s="366"/>
      <c r="D61" s="366"/>
      <c r="E61" s="366"/>
      <c r="F61" s="366"/>
      <c r="G61" s="366"/>
      <c r="H61" s="366"/>
    </row>
    <row r="62" spans="1:8" ht="15">
      <c r="E62" s="313"/>
    </row>
  </sheetData>
  <mergeCells count="2">
    <mergeCell ref="A1:F1"/>
    <mergeCell ref="A2:F2"/>
  </mergeCells>
  <pageMargins left="0.5" right="0.5" top="0.5" bottom="0.5" header="0.5" footer="0.5"/>
  <pageSetup scale="6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84CEF-F40E-45FE-84D3-86D6DCBF0B9C}">
  <sheetPr transitionEvaluation="1" transitionEntry="1" codeName="Sheet16">
    <pageSetUpPr fitToPage="1"/>
  </sheetPr>
  <dimension ref="A1:H65"/>
  <sheetViews>
    <sheetView defaultGridColor="0" colorId="22" zoomScaleNormal="100" workbookViewId="0">
      <selection sqref="A1:F1"/>
    </sheetView>
  </sheetViews>
  <sheetFormatPr defaultColWidth="15.7109375" defaultRowHeight="12.75"/>
  <cols>
    <col min="1" max="1" width="22.7109375" style="292" customWidth="1"/>
    <col min="2" max="2" width="29.140625" style="292" customWidth="1"/>
    <col min="3" max="3" width="27.5703125" style="292" customWidth="1"/>
    <col min="4" max="4" width="22.7109375" style="292" customWidth="1"/>
    <col min="5" max="5" width="29.140625" style="292" customWidth="1"/>
    <col min="6" max="6" width="24" style="292" customWidth="1"/>
    <col min="7" max="7" width="17.28515625" style="292" bestFit="1" customWidth="1"/>
    <col min="8" max="16384" width="15.7109375" style="292"/>
  </cols>
  <sheetData>
    <row r="1" spans="1:8" ht="18" customHeight="1">
      <c r="A1" s="486" t="s">
        <v>42</v>
      </c>
      <c r="B1" s="486"/>
      <c r="C1" s="486"/>
      <c r="D1" s="486"/>
      <c r="E1" s="486"/>
      <c r="F1" s="486"/>
      <c r="G1" s="366"/>
      <c r="H1" s="366"/>
    </row>
    <row r="2" spans="1:8" ht="21">
      <c r="A2" s="486" t="s">
        <v>240</v>
      </c>
      <c r="B2" s="486"/>
      <c r="C2" s="486"/>
      <c r="D2" s="486"/>
      <c r="E2" s="486"/>
      <c r="F2" s="486"/>
      <c r="G2" s="311"/>
      <c r="H2" s="366"/>
    </row>
    <row r="3" spans="1:8" ht="21">
      <c r="A3" s="367" t="s">
        <v>6</v>
      </c>
      <c r="B3" s="368" t="s">
        <v>446</v>
      </c>
      <c r="C3" s="368" t="s">
        <v>41</v>
      </c>
      <c r="D3" s="368" t="s">
        <v>1</v>
      </c>
      <c r="E3" s="368"/>
      <c r="F3" s="296" t="s">
        <v>447</v>
      </c>
      <c r="G3" s="366"/>
      <c r="H3" s="366"/>
    </row>
    <row r="4" spans="1:8" ht="21">
      <c r="A4" s="369" t="s">
        <v>244</v>
      </c>
      <c r="B4" s="299" t="s">
        <v>245</v>
      </c>
      <c r="C4" s="299" t="s">
        <v>246</v>
      </c>
      <c r="D4" s="369" t="s">
        <v>244</v>
      </c>
      <c r="E4" s="299" t="s">
        <v>245</v>
      </c>
      <c r="F4" s="299" t="s">
        <v>246</v>
      </c>
      <c r="G4" s="366"/>
      <c r="H4" s="366"/>
    </row>
    <row r="5" spans="1:8" ht="21">
      <c r="A5" s="301" t="s">
        <v>247</v>
      </c>
      <c r="B5" s="370">
        <v>4325127.6900000004</v>
      </c>
      <c r="C5" s="371">
        <v>36126576.130000003</v>
      </c>
      <c r="D5" s="303" t="s">
        <v>250</v>
      </c>
      <c r="E5" s="370">
        <v>494038.22</v>
      </c>
      <c r="F5" s="371">
        <v>3866565.54</v>
      </c>
      <c r="G5" s="366"/>
      <c r="H5" s="366"/>
    </row>
    <row r="6" spans="1:8" ht="21">
      <c r="A6" s="301" t="s">
        <v>249</v>
      </c>
      <c r="B6" s="370">
        <v>1781588.47</v>
      </c>
      <c r="C6" s="371">
        <v>14933922.420000002</v>
      </c>
      <c r="D6" s="303" t="s">
        <v>252</v>
      </c>
      <c r="E6" s="370">
        <v>974984.12</v>
      </c>
      <c r="F6" s="371">
        <v>8459465.3699999992</v>
      </c>
      <c r="G6" s="366"/>
      <c r="H6" s="366"/>
    </row>
    <row r="7" spans="1:8" ht="21">
      <c r="A7" s="301" t="s">
        <v>251</v>
      </c>
      <c r="B7" s="370">
        <v>568043.89</v>
      </c>
      <c r="C7" s="371">
        <v>4930434.54</v>
      </c>
      <c r="D7" s="303" t="s">
        <v>254</v>
      </c>
      <c r="E7" s="370">
        <v>1634559.72</v>
      </c>
      <c r="F7" s="371">
        <v>13868691.41</v>
      </c>
      <c r="G7" s="366"/>
      <c r="H7" s="366"/>
    </row>
    <row r="8" spans="1:8" ht="21">
      <c r="A8" s="301" t="s">
        <v>253</v>
      </c>
      <c r="B8" s="370">
        <v>160272.24</v>
      </c>
      <c r="C8" s="371">
        <v>1286713.94</v>
      </c>
      <c r="D8" s="303" t="s">
        <v>256</v>
      </c>
      <c r="E8" s="370">
        <v>2027888.3</v>
      </c>
      <c r="F8" s="371">
        <v>16785097.870000001</v>
      </c>
      <c r="G8" s="366"/>
      <c r="H8" s="366"/>
    </row>
    <row r="9" spans="1:8" ht="21">
      <c r="A9" s="301" t="s">
        <v>255</v>
      </c>
      <c r="B9" s="370">
        <v>6331091.79</v>
      </c>
      <c r="C9" s="371">
        <v>53992873.069999993</v>
      </c>
      <c r="D9" s="303" t="s">
        <v>258</v>
      </c>
      <c r="E9" s="370">
        <v>497448.5</v>
      </c>
      <c r="F9" s="371">
        <v>4203931.1899999995</v>
      </c>
      <c r="G9" s="366"/>
      <c r="H9" s="366"/>
    </row>
    <row r="10" spans="1:8" ht="21">
      <c r="A10" s="301" t="s">
        <v>257</v>
      </c>
      <c r="B10" s="370">
        <v>5107461.76</v>
      </c>
      <c r="C10" s="371">
        <v>38887160.789999999</v>
      </c>
      <c r="D10" s="303" t="s">
        <v>260</v>
      </c>
      <c r="E10" s="370">
        <v>680650.74</v>
      </c>
      <c r="F10" s="371">
        <v>5624385.75</v>
      </c>
      <c r="G10" s="366"/>
      <c r="H10" s="366"/>
    </row>
    <row r="11" spans="1:8" ht="21">
      <c r="A11" s="301" t="s">
        <v>259</v>
      </c>
      <c r="B11" s="370">
        <v>1123607</v>
      </c>
      <c r="C11" s="371">
        <v>9254190.7799999993</v>
      </c>
      <c r="D11" s="303" t="s">
        <v>262</v>
      </c>
      <c r="E11" s="370">
        <v>6548493.8899999997</v>
      </c>
      <c r="F11" s="371">
        <v>53625798.57</v>
      </c>
      <c r="G11" s="366"/>
      <c r="H11" s="366"/>
    </row>
    <row r="12" spans="1:8" ht="21">
      <c r="A12" s="301" t="s">
        <v>261</v>
      </c>
      <c r="B12" s="370">
        <v>191092.72</v>
      </c>
      <c r="C12" s="371">
        <v>1607062.33</v>
      </c>
      <c r="D12" s="303" t="s">
        <v>264</v>
      </c>
      <c r="E12" s="370">
        <v>1240463.1399999999</v>
      </c>
      <c r="F12" s="371">
        <v>9984963.3200000003</v>
      </c>
      <c r="G12" s="366"/>
      <c r="H12" s="366"/>
    </row>
    <row r="13" spans="1:8" ht="21">
      <c r="A13" s="301" t="s">
        <v>263</v>
      </c>
      <c r="B13" s="370">
        <v>735441.55</v>
      </c>
      <c r="C13" s="371">
        <v>6222166.6799999988</v>
      </c>
      <c r="D13" s="303" t="s">
        <v>266</v>
      </c>
      <c r="E13" s="370">
        <v>988709.12</v>
      </c>
      <c r="F13" s="371">
        <v>8830462.5399999991</v>
      </c>
      <c r="G13" s="366"/>
      <c r="H13" s="366"/>
    </row>
    <row r="14" spans="1:8" ht="21">
      <c r="A14" s="301" t="s">
        <v>265</v>
      </c>
      <c r="B14" s="370">
        <v>1723700.69</v>
      </c>
      <c r="C14" s="371">
        <v>14176982.77</v>
      </c>
      <c r="D14" s="303" t="s">
        <v>268</v>
      </c>
      <c r="E14" s="370">
        <v>4918796.63</v>
      </c>
      <c r="F14" s="371">
        <v>40534347.789999999</v>
      </c>
      <c r="G14" s="366"/>
      <c r="H14" s="366"/>
    </row>
    <row r="15" spans="1:8" ht="21">
      <c r="A15" s="301" t="s">
        <v>267</v>
      </c>
      <c r="B15" s="370">
        <v>1276141.8799999999</v>
      </c>
      <c r="C15" s="371">
        <v>10236372.739999998</v>
      </c>
      <c r="D15" s="303" t="s">
        <v>270</v>
      </c>
      <c r="E15" s="370">
        <v>155523.79</v>
      </c>
      <c r="F15" s="371">
        <v>1327985.3500000001</v>
      </c>
      <c r="G15" s="366"/>
      <c r="H15" s="366"/>
    </row>
    <row r="16" spans="1:8" ht="21">
      <c r="A16" s="301" t="s">
        <v>269</v>
      </c>
      <c r="B16" s="370">
        <v>378646.15</v>
      </c>
      <c r="C16" s="371">
        <v>3187981.02</v>
      </c>
      <c r="D16" s="303" t="s">
        <v>272</v>
      </c>
      <c r="E16" s="370">
        <v>1375064.57</v>
      </c>
      <c r="F16" s="371">
        <v>11851497.359999999</v>
      </c>
      <c r="G16" s="366"/>
      <c r="H16" s="366"/>
    </row>
    <row r="17" spans="1:8" ht="21">
      <c r="A17" s="301" t="s">
        <v>271</v>
      </c>
      <c r="B17" s="370">
        <v>601517.37</v>
      </c>
      <c r="C17" s="371">
        <v>5121561.8600000003</v>
      </c>
      <c r="D17" s="303" t="s">
        <v>274</v>
      </c>
      <c r="E17" s="370">
        <v>9271064.3599999994</v>
      </c>
      <c r="F17" s="371">
        <v>73620426.579999998</v>
      </c>
      <c r="G17" s="366"/>
      <c r="H17" s="366"/>
    </row>
    <row r="18" spans="1:8" ht="21">
      <c r="A18" s="301" t="s">
        <v>273</v>
      </c>
      <c r="B18" s="370">
        <v>144215.54999999999</v>
      </c>
      <c r="C18" s="371">
        <v>1357574.78</v>
      </c>
      <c r="D18" s="303" t="s">
        <v>276</v>
      </c>
      <c r="E18" s="370">
        <v>126180.93</v>
      </c>
      <c r="F18" s="371">
        <v>1001704.1200000001</v>
      </c>
      <c r="G18" s="366"/>
      <c r="H18" s="366"/>
    </row>
    <row r="19" spans="1:8" ht="21">
      <c r="A19" s="301" t="s">
        <v>275</v>
      </c>
      <c r="B19" s="370">
        <v>1249385.3700000001</v>
      </c>
      <c r="C19" s="371">
        <v>10603833.490000002</v>
      </c>
      <c r="D19" s="303" t="s">
        <v>278</v>
      </c>
      <c r="E19" s="370">
        <v>232156.99</v>
      </c>
      <c r="F19" s="371">
        <v>1914158.9</v>
      </c>
      <c r="G19" s="366"/>
      <c r="H19" s="366"/>
    </row>
    <row r="20" spans="1:8" ht="21">
      <c r="A20" s="301" t="s">
        <v>277</v>
      </c>
      <c r="B20" s="370">
        <v>2894968</v>
      </c>
      <c r="C20" s="371">
        <v>24370499.689999998</v>
      </c>
      <c r="D20" s="303" t="s">
        <v>280</v>
      </c>
      <c r="E20" s="370">
        <v>1202525.53</v>
      </c>
      <c r="F20" s="371">
        <v>9868825.2199999988</v>
      </c>
      <c r="G20" s="366"/>
      <c r="H20" s="366"/>
    </row>
    <row r="21" spans="1:8" ht="21">
      <c r="A21" s="301" t="s">
        <v>279</v>
      </c>
      <c r="B21" s="370">
        <v>321299.53999999998</v>
      </c>
      <c r="C21" s="371">
        <v>2517217.2200000002</v>
      </c>
      <c r="D21" s="303" t="s">
        <v>282</v>
      </c>
      <c r="E21" s="370">
        <v>555540.86</v>
      </c>
      <c r="F21" s="371">
        <v>4614671.13</v>
      </c>
      <c r="G21" s="366"/>
      <c r="H21" s="366"/>
    </row>
    <row r="22" spans="1:8" ht="21">
      <c r="A22" s="301" t="s">
        <v>281</v>
      </c>
      <c r="B22" s="370">
        <v>2462582.64</v>
      </c>
      <c r="C22" s="371">
        <v>21065943.350000001</v>
      </c>
      <c r="D22" s="303" t="s">
        <v>284</v>
      </c>
      <c r="E22" s="370">
        <v>164703.4</v>
      </c>
      <c r="F22" s="371">
        <v>1450203.8699999999</v>
      </c>
      <c r="G22" s="366"/>
      <c r="H22" s="366"/>
    </row>
    <row r="23" spans="1:8" ht="21">
      <c r="A23" s="301" t="s">
        <v>283</v>
      </c>
      <c r="B23" s="370">
        <v>44979384.530000001</v>
      </c>
      <c r="C23" s="371">
        <v>382190153.85000002</v>
      </c>
      <c r="D23" s="303" t="s">
        <v>286</v>
      </c>
      <c r="E23" s="370">
        <v>126677.61</v>
      </c>
      <c r="F23" s="371">
        <v>1176801.9200000002</v>
      </c>
      <c r="G23" s="366"/>
      <c r="H23" s="366"/>
    </row>
    <row r="24" spans="1:8" ht="21">
      <c r="A24" s="301" t="s">
        <v>285</v>
      </c>
      <c r="B24" s="370">
        <v>293498.92</v>
      </c>
      <c r="C24" s="371">
        <v>2673419.7000000002</v>
      </c>
      <c r="D24" s="303" t="s">
        <v>288</v>
      </c>
      <c r="E24" s="370">
        <v>306392.08</v>
      </c>
      <c r="F24" s="371">
        <v>2562287.11</v>
      </c>
      <c r="G24" s="366"/>
      <c r="H24" s="366"/>
    </row>
    <row r="25" spans="1:8" ht="21">
      <c r="A25" s="301" t="s">
        <v>287</v>
      </c>
      <c r="B25" s="370">
        <v>560783.34</v>
      </c>
      <c r="C25" s="371">
        <v>4820791.7399999993</v>
      </c>
      <c r="D25" s="303" t="s">
        <v>290</v>
      </c>
      <c r="E25" s="370">
        <v>4774184.79</v>
      </c>
      <c r="F25" s="371">
        <v>39410870.140000001</v>
      </c>
      <c r="G25" s="366"/>
      <c r="H25" s="366"/>
    </row>
    <row r="26" spans="1:8" ht="21">
      <c r="A26" s="301" t="s">
        <v>289</v>
      </c>
      <c r="B26" s="370">
        <v>2613363</v>
      </c>
      <c r="C26" s="371">
        <v>21822830.969999999</v>
      </c>
      <c r="D26" s="303" t="s">
        <v>292</v>
      </c>
      <c r="E26" s="370">
        <v>1156303.08</v>
      </c>
      <c r="F26" s="371">
        <v>9567075.8499999996</v>
      </c>
      <c r="G26" s="366"/>
      <c r="H26" s="366"/>
    </row>
    <row r="27" spans="1:8" ht="21">
      <c r="A27" s="301" t="s">
        <v>291</v>
      </c>
      <c r="B27" s="370">
        <v>1759937.66</v>
      </c>
      <c r="C27" s="371">
        <v>13592524.25</v>
      </c>
      <c r="D27" s="303" t="s">
        <v>294</v>
      </c>
      <c r="E27" s="370">
        <v>2001483.15</v>
      </c>
      <c r="F27" s="371">
        <v>18181790.649999999</v>
      </c>
      <c r="G27" s="366"/>
      <c r="H27" s="366"/>
    </row>
    <row r="28" spans="1:8" ht="21">
      <c r="A28" s="301" t="s">
        <v>293</v>
      </c>
      <c r="B28" s="370">
        <v>1230805.3700000001</v>
      </c>
      <c r="C28" s="371">
        <v>10862885.440000001</v>
      </c>
      <c r="D28" s="303" t="s">
        <v>296</v>
      </c>
      <c r="E28" s="370">
        <v>2865938.63</v>
      </c>
      <c r="F28" s="371">
        <v>25124492.09</v>
      </c>
      <c r="G28" s="366"/>
      <c r="H28" s="366"/>
    </row>
    <row r="29" spans="1:8" ht="21">
      <c r="A29" s="301" t="s">
        <v>295</v>
      </c>
      <c r="B29" s="370">
        <v>460556.35</v>
      </c>
      <c r="C29" s="371">
        <v>3918513.2299999995</v>
      </c>
      <c r="D29" s="303" t="s">
        <v>298</v>
      </c>
      <c r="E29" s="370">
        <v>17924407.010000002</v>
      </c>
      <c r="F29" s="371">
        <v>152403770.51999998</v>
      </c>
      <c r="G29" s="366"/>
      <c r="H29" s="366"/>
    </row>
    <row r="30" spans="1:8" ht="21">
      <c r="A30" s="301" t="s">
        <v>297</v>
      </c>
      <c r="B30" s="370">
        <v>1178564.51</v>
      </c>
      <c r="C30" s="371">
        <v>9907338.9299999997</v>
      </c>
      <c r="D30" s="303" t="s">
        <v>300</v>
      </c>
      <c r="E30" s="370">
        <v>507882.47</v>
      </c>
      <c r="F30" s="371">
        <v>4110946.6199999992</v>
      </c>
      <c r="G30" s="366"/>
      <c r="H30" s="366"/>
    </row>
    <row r="31" spans="1:8" ht="21">
      <c r="A31" s="301" t="s">
        <v>299</v>
      </c>
      <c r="B31" s="370">
        <v>1709884.02</v>
      </c>
      <c r="C31" s="371">
        <v>13803116.879999997</v>
      </c>
      <c r="D31" s="303" t="s">
        <v>302</v>
      </c>
      <c r="E31" s="370">
        <v>439782.83</v>
      </c>
      <c r="F31" s="371">
        <v>3721584.89</v>
      </c>
      <c r="G31" s="366"/>
      <c r="H31" s="366"/>
    </row>
    <row r="32" spans="1:8" ht="21">
      <c r="A32" s="301" t="s">
        <v>301</v>
      </c>
      <c r="B32" s="370">
        <v>1057870.3400000001</v>
      </c>
      <c r="C32" s="371">
        <v>8911800.2599999998</v>
      </c>
      <c r="D32" s="303" t="s">
        <v>304</v>
      </c>
      <c r="E32" s="370">
        <v>14434313.82</v>
      </c>
      <c r="F32" s="371">
        <v>123509866.13</v>
      </c>
      <c r="G32" s="366"/>
      <c r="H32" s="366"/>
    </row>
    <row r="33" spans="1:8" ht="21">
      <c r="A33" s="301" t="s">
        <v>303</v>
      </c>
      <c r="B33" s="370">
        <v>364135.6</v>
      </c>
      <c r="C33" s="371">
        <v>3127814.3400000003</v>
      </c>
      <c r="D33" s="303" t="s">
        <v>306</v>
      </c>
      <c r="E33" s="370">
        <v>46835029.630000003</v>
      </c>
      <c r="F33" s="371">
        <v>396066376.74999994</v>
      </c>
      <c r="G33" s="366"/>
      <c r="H33" s="366"/>
    </row>
    <row r="34" spans="1:8" ht="21">
      <c r="A34" s="301" t="s">
        <v>305</v>
      </c>
      <c r="B34" s="370">
        <v>2393291.56</v>
      </c>
      <c r="C34" s="371">
        <v>20013823.909999996</v>
      </c>
      <c r="D34" s="303" t="s">
        <v>308</v>
      </c>
      <c r="E34" s="370">
        <v>541600.1</v>
      </c>
      <c r="F34" s="371">
        <v>4565590.0199999996</v>
      </c>
      <c r="G34" s="366"/>
      <c r="H34" s="366"/>
    </row>
    <row r="35" spans="1:8" ht="21">
      <c r="A35" s="301" t="s">
        <v>307</v>
      </c>
      <c r="B35" s="370">
        <v>224457.59</v>
      </c>
      <c r="C35" s="371">
        <v>1895435.82</v>
      </c>
      <c r="D35" s="303" t="s">
        <v>310</v>
      </c>
      <c r="E35" s="370">
        <v>337088.72</v>
      </c>
      <c r="F35" s="371">
        <v>2699924.88</v>
      </c>
      <c r="G35" s="366"/>
      <c r="H35" s="366"/>
    </row>
    <row r="36" spans="1:8" ht="21">
      <c r="A36" s="301" t="s">
        <v>309</v>
      </c>
      <c r="B36" s="370">
        <v>3233161.46</v>
      </c>
      <c r="C36" s="371">
        <v>27068947.84</v>
      </c>
      <c r="D36" s="303" t="s">
        <v>312</v>
      </c>
      <c r="E36" s="370">
        <v>6695111.2300000004</v>
      </c>
      <c r="F36" s="371">
        <v>55351624.719999999</v>
      </c>
      <c r="G36" s="366"/>
      <c r="H36" s="366"/>
    </row>
    <row r="37" spans="1:8" ht="21">
      <c r="A37" s="301" t="s">
        <v>311</v>
      </c>
      <c r="B37" s="370">
        <v>17828727.129999999</v>
      </c>
      <c r="C37" s="371">
        <v>150339022.64000002</v>
      </c>
      <c r="D37" s="303" t="s">
        <v>314</v>
      </c>
      <c r="E37" s="370">
        <v>6685200.3899999997</v>
      </c>
      <c r="F37" s="371">
        <v>56665794.990000002</v>
      </c>
      <c r="G37" s="366"/>
      <c r="H37" s="366"/>
    </row>
    <row r="38" spans="1:8" ht="21">
      <c r="A38" s="301" t="s">
        <v>313</v>
      </c>
      <c r="B38" s="370">
        <v>60206.34</v>
      </c>
      <c r="C38" s="371">
        <v>507344.08999999997</v>
      </c>
      <c r="D38" s="303" t="s">
        <v>316</v>
      </c>
      <c r="E38" s="370">
        <v>1553113.04</v>
      </c>
      <c r="F38" s="371">
        <v>12797488.709999997</v>
      </c>
      <c r="G38" s="366"/>
      <c r="H38" s="366"/>
    </row>
    <row r="39" spans="1:8" ht="21">
      <c r="A39" s="301" t="s">
        <v>315</v>
      </c>
      <c r="B39" s="370">
        <v>555244.92000000004</v>
      </c>
      <c r="C39" s="371">
        <v>4528723.16</v>
      </c>
      <c r="D39" s="303" t="s">
        <v>318</v>
      </c>
      <c r="E39" s="370">
        <v>162318.18</v>
      </c>
      <c r="F39" s="371">
        <v>1370311.25</v>
      </c>
      <c r="G39" s="366"/>
      <c r="H39" s="372" t="s">
        <v>1</v>
      </c>
    </row>
    <row r="40" spans="1:8" ht="21">
      <c r="A40" s="301" t="s">
        <v>317</v>
      </c>
      <c r="B40" s="370">
        <v>1175839.01</v>
      </c>
      <c r="C40" s="371">
        <v>9517318.120000001</v>
      </c>
      <c r="D40" s="303" t="s">
        <v>320</v>
      </c>
      <c r="E40" s="370">
        <v>532292.71</v>
      </c>
      <c r="F40" s="371">
        <v>4463472.04</v>
      </c>
      <c r="G40" s="366"/>
      <c r="H40" s="366"/>
    </row>
    <row r="41" spans="1:8" ht="21">
      <c r="A41" s="301" t="s">
        <v>319</v>
      </c>
      <c r="B41" s="370">
        <v>1399852.5</v>
      </c>
      <c r="C41" s="371">
        <v>11864470.039999999</v>
      </c>
      <c r="D41" s="303" t="s">
        <v>322</v>
      </c>
      <c r="E41" s="370">
        <v>283722.01</v>
      </c>
      <c r="F41" s="371">
        <v>2412209.9800000004</v>
      </c>
      <c r="G41" s="366"/>
      <c r="H41" s="366"/>
    </row>
    <row r="42" spans="1:8" ht="21">
      <c r="A42" s="301" t="s">
        <v>321</v>
      </c>
      <c r="B42" s="370">
        <v>458137.28</v>
      </c>
      <c r="C42" s="371">
        <v>3661063.0900000008</v>
      </c>
      <c r="D42" s="303" t="s">
        <v>324</v>
      </c>
      <c r="E42" s="370">
        <v>87877.45</v>
      </c>
      <c r="F42" s="371">
        <v>843265.29999999993</v>
      </c>
      <c r="G42" s="366"/>
      <c r="H42" s="366"/>
    </row>
    <row r="43" spans="1:8" ht="21">
      <c r="A43" s="301" t="s">
        <v>323</v>
      </c>
      <c r="B43" s="370">
        <v>936759.39</v>
      </c>
      <c r="C43" s="371">
        <v>7918758.6399999997</v>
      </c>
      <c r="D43" s="303" t="s">
        <v>326</v>
      </c>
      <c r="E43" s="370">
        <v>1399832.54</v>
      </c>
      <c r="F43" s="371">
        <v>12054427.379999999</v>
      </c>
      <c r="G43" s="366"/>
      <c r="H43" s="366"/>
    </row>
    <row r="44" spans="1:8" ht="21">
      <c r="A44" s="301" t="s">
        <v>325</v>
      </c>
      <c r="B44" s="370">
        <v>1399100.02</v>
      </c>
      <c r="C44" s="371">
        <v>11271063.779999999</v>
      </c>
      <c r="D44" s="303" t="s">
        <v>328</v>
      </c>
      <c r="E44" s="370">
        <v>6185574.1900000004</v>
      </c>
      <c r="F44" s="371">
        <v>52091044.409999996</v>
      </c>
      <c r="G44" s="366"/>
      <c r="H44" s="366"/>
    </row>
    <row r="45" spans="1:8" ht="21">
      <c r="A45" s="301" t="s">
        <v>327</v>
      </c>
      <c r="B45" s="370">
        <v>450787.39</v>
      </c>
      <c r="C45" s="371">
        <v>3743769.07</v>
      </c>
      <c r="D45" s="303" t="s">
        <v>330</v>
      </c>
      <c r="E45" s="370">
        <v>289724.38</v>
      </c>
      <c r="F45" s="371">
        <v>2548686.7199999997</v>
      </c>
      <c r="G45" s="366"/>
      <c r="H45" s="366"/>
    </row>
    <row r="46" spans="1:8" ht="21">
      <c r="A46" s="301" t="s">
        <v>329</v>
      </c>
      <c r="B46" s="370">
        <v>164930.07</v>
      </c>
      <c r="C46" s="371">
        <v>1335022.2500000002</v>
      </c>
      <c r="D46" s="303" t="s">
        <v>332</v>
      </c>
      <c r="E46" s="370">
        <v>949291.47</v>
      </c>
      <c r="F46" s="371">
        <v>8076407.1100000003</v>
      </c>
      <c r="G46" s="366"/>
      <c r="H46" s="366"/>
    </row>
    <row r="47" spans="1:8" ht="21">
      <c r="A47" s="301" t="s">
        <v>331</v>
      </c>
      <c r="B47" s="370">
        <v>605351.87</v>
      </c>
      <c r="C47" s="371">
        <v>5211082.7</v>
      </c>
      <c r="D47" s="303" t="s">
        <v>334</v>
      </c>
      <c r="E47" s="370">
        <v>709438.53</v>
      </c>
      <c r="F47" s="371">
        <v>5915641.1900000004</v>
      </c>
      <c r="G47" s="366"/>
      <c r="H47" s="366"/>
    </row>
    <row r="48" spans="1:8" ht="21">
      <c r="A48" s="301" t="s">
        <v>333</v>
      </c>
      <c r="B48" s="370">
        <v>148744.04999999999</v>
      </c>
      <c r="C48" s="371">
        <v>1372121.95</v>
      </c>
      <c r="D48" s="303" t="s">
        <v>336</v>
      </c>
      <c r="E48" s="370">
        <v>16408206.26</v>
      </c>
      <c r="F48" s="371">
        <v>148996046.57999998</v>
      </c>
      <c r="G48" s="366"/>
      <c r="H48" s="366"/>
    </row>
    <row r="49" spans="1:8" ht="21">
      <c r="A49" s="301" t="s">
        <v>335</v>
      </c>
      <c r="B49" s="370">
        <v>1701304.57</v>
      </c>
      <c r="C49" s="371">
        <v>14415230.709999997</v>
      </c>
      <c r="D49" s="303" t="s">
        <v>338</v>
      </c>
      <c r="E49" s="370">
        <v>7741226.1299999999</v>
      </c>
      <c r="F49" s="371">
        <v>67149134.359999999</v>
      </c>
      <c r="G49" s="366"/>
      <c r="H49" s="366"/>
    </row>
    <row r="50" spans="1:8" ht="21">
      <c r="A50" s="301" t="s">
        <v>337</v>
      </c>
      <c r="B50" s="370">
        <v>213129.01</v>
      </c>
      <c r="C50" s="371">
        <v>1832982.66</v>
      </c>
      <c r="D50" s="303" t="s">
        <v>340</v>
      </c>
      <c r="E50" s="370">
        <v>3829205.29</v>
      </c>
      <c r="F50" s="371">
        <v>42010121.82</v>
      </c>
      <c r="G50" s="366"/>
      <c r="H50" s="366"/>
    </row>
    <row r="51" spans="1:8" ht="21.75" thickBot="1">
      <c r="A51" s="301" t="s">
        <v>339</v>
      </c>
      <c r="B51" s="370">
        <v>24120691.199999999</v>
      </c>
      <c r="C51" s="371">
        <v>209892072.10999998</v>
      </c>
      <c r="D51" s="383" t="s">
        <v>448</v>
      </c>
      <c r="E51" s="384">
        <v>5453722.6600000001</v>
      </c>
      <c r="F51" s="385">
        <v>45018475.379999995</v>
      </c>
      <c r="G51" s="366"/>
      <c r="H51" s="366"/>
    </row>
    <row r="52" spans="1:8" ht="21.75" thickTop="1">
      <c r="A52" s="301" t="s">
        <v>341</v>
      </c>
      <c r="B52" s="370">
        <v>103085.51</v>
      </c>
      <c r="C52" s="371">
        <v>808598.38000000012</v>
      </c>
      <c r="D52" s="383"/>
      <c r="E52" s="386"/>
      <c r="F52" s="387"/>
      <c r="G52" s="366"/>
      <c r="H52" s="366"/>
    </row>
    <row r="53" spans="1:8" ht="21">
      <c r="A53" s="388" t="s">
        <v>342</v>
      </c>
      <c r="B53" s="370">
        <v>515165.11</v>
      </c>
      <c r="C53" s="371">
        <v>4277417.41</v>
      </c>
      <c r="D53" s="383"/>
      <c r="E53" s="386"/>
      <c r="F53" s="387"/>
      <c r="G53" s="366"/>
      <c r="H53" s="366"/>
    </row>
    <row r="54" spans="1:8" ht="21">
      <c r="A54" s="389" t="s">
        <v>248</v>
      </c>
      <c r="B54" s="370">
        <v>1413680.42</v>
      </c>
      <c r="C54" s="371">
        <v>12184804.259999998</v>
      </c>
      <c r="D54" s="377" t="s">
        <v>343</v>
      </c>
      <c r="E54" s="378">
        <v>330992347.52999991</v>
      </c>
      <c r="F54" s="379">
        <v>2811468041.21</v>
      </c>
      <c r="G54" s="390"/>
    </row>
    <row r="55" spans="1:8">
      <c r="A55" s="366"/>
      <c r="B55" s="366"/>
      <c r="C55" s="366"/>
      <c r="D55" s="366"/>
      <c r="E55" s="311" t="s">
        <v>1</v>
      </c>
      <c r="F55" s="366"/>
      <c r="G55" s="366"/>
      <c r="H55" s="366"/>
    </row>
    <row r="56" spans="1:8">
      <c r="A56" s="366"/>
      <c r="B56" s="311"/>
      <c r="C56" s="311"/>
      <c r="D56" s="366"/>
      <c r="E56" s="311"/>
      <c r="F56" s="366"/>
      <c r="G56" s="366"/>
      <c r="H56" s="366"/>
    </row>
    <row r="57" spans="1:8">
      <c r="A57" s="366"/>
      <c r="B57" s="366"/>
      <c r="C57" s="366"/>
      <c r="D57" s="366"/>
      <c r="E57" s="381"/>
      <c r="F57" s="311" t="s">
        <v>1</v>
      </c>
      <c r="G57" s="366"/>
      <c r="H57" s="366"/>
    </row>
    <row r="58" spans="1:8">
      <c r="A58" s="366"/>
      <c r="B58" s="366"/>
      <c r="C58" s="366"/>
      <c r="D58" s="381"/>
      <c r="E58" s="366"/>
      <c r="F58" s="366"/>
      <c r="G58" s="311"/>
      <c r="H58" s="366"/>
    </row>
    <row r="59" spans="1:8">
      <c r="A59" s="366"/>
      <c r="B59" s="366" t="s">
        <v>1</v>
      </c>
      <c r="C59" s="366"/>
      <c r="D59" s="366"/>
      <c r="E59" s="366"/>
      <c r="F59" s="366"/>
      <c r="G59" s="366"/>
      <c r="H59" s="366"/>
    </row>
    <row r="60" spans="1:8">
      <c r="A60" s="366"/>
      <c r="B60" s="366" t="s">
        <v>1</v>
      </c>
      <c r="C60" s="366"/>
      <c r="D60" s="366"/>
      <c r="E60" s="381"/>
      <c r="F60" s="366"/>
      <c r="G60" s="366"/>
      <c r="H60" s="366"/>
    </row>
    <row r="61" spans="1:8">
      <c r="A61" s="382"/>
      <c r="B61" s="366"/>
      <c r="C61" s="366"/>
      <c r="D61" s="366"/>
      <c r="E61" s="366"/>
      <c r="F61" s="366"/>
      <c r="G61" s="366"/>
      <c r="H61" s="366"/>
    </row>
    <row r="62" spans="1:8">
      <c r="D62" s="366"/>
      <c r="E62" s="366"/>
      <c r="F62" s="366"/>
      <c r="G62" s="366"/>
      <c r="H62" s="366"/>
    </row>
    <row r="63" spans="1:8" ht="15">
      <c r="E63" s="313"/>
      <c r="H63" s="366"/>
    </row>
    <row r="64" spans="1:8">
      <c r="H64" s="366"/>
    </row>
    <row r="65" spans="8:8">
      <c r="H65" s="366"/>
    </row>
  </sheetData>
  <mergeCells count="2">
    <mergeCell ref="A1:F1"/>
    <mergeCell ref="A2:F2"/>
  </mergeCells>
  <printOptions horizontalCentered="1"/>
  <pageMargins left="0.5" right="0.5" top="0.5" bottom="0.5" header="0.5" footer="0.5"/>
  <pageSetup scale="6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29713-F6DC-4034-9370-AD799A5D5ED9}">
  <sheetPr transitionEvaluation="1" transitionEntry="1" codeName="Sheet17">
    <pageSetUpPr fitToPage="1"/>
  </sheetPr>
  <dimension ref="A1:H96"/>
  <sheetViews>
    <sheetView defaultGridColor="0" colorId="22" zoomScaleNormal="100" workbookViewId="0">
      <selection sqref="A1:F1"/>
    </sheetView>
  </sheetViews>
  <sheetFormatPr defaultColWidth="15.7109375" defaultRowHeight="12.75"/>
  <cols>
    <col min="1" max="1" width="20.85546875" style="392" customWidth="1"/>
    <col min="2" max="3" width="28" style="392" customWidth="1"/>
    <col min="4" max="4" width="21.5703125" style="392" customWidth="1"/>
    <col min="5" max="6" width="28" style="392" customWidth="1"/>
    <col min="7" max="8" width="18.7109375" style="392" bestFit="1" customWidth="1"/>
    <col min="9" max="9" width="18.7109375" style="392" customWidth="1"/>
    <col min="10" max="10" width="15.7109375" style="392"/>
    <col min="11" max="11" width="19.5703125" style="392" customWidth="1"/>
    <col min="12" max="12" width="19.28515625" style="392" customWidth="1"/>
    <col min="13" max="13" width="21.140625" style="392" bestFit="1" customWidth="1"/>
    <col min="14" max="14" width="20.28515625" style="392" customWidth="1"/>
    <col min="15" max="16384" width="15.7109375" style="392"/>
  </cols>
  <sheetData>
    <row r="1" spans="1:8" ht="18.75" customHeight="1">
      <c r="A1" s="487" t="s">
        <v>42</v>
      </c>
      <c r="B1" s="487"/>
      <c r="C1" s="487"/>
      <c r="D1" s="487"/>
      <c r="E1" s="487"/>
      <c r="F1" s="487"/>
      <c r="G1" s="391"/>
    </row>
    <row r="2" spans="1:8" ht="18.75" customHeight="1">
      <c r="A2" s="487" t="s">
        <v>449</v>
      </c>
      <c r="B2" s="487"/>
      <c r="C2" s="487"/>
      <c r="D2" s="487"/>
      <c r="E2" s="487"/>
      <c r="F2" s="487"/>
      <c r="G2" s="391"/>
    </row>
    <row r="3" spans="1:8" ht="21">
      <c r="A3" s="393" t="s">
        <v>450</v>
      </c>
      <c r="B3" s="394" t="s">
        <v>451</v>
      </c>
      <c r="C3" s="393"/>
      <c r="D3" s="393" t="s">
        <v>1</v>
      </c>
      <c r="E3" s="393"/>
      <c r="F3" s="395" t="s">
        <v>452</v>
      </c>
      <c r="G3" s="391"/>
    </row>
    <row r="4" spans="1:8" ht="21">
      <c r="A4" s="396" t="s">
        <v>244</v>
      </c>
      <c r="B4" s="397" t="s">
        <v>245</v>
      </c>
      <c r="C4" s="398" t="s">
        <v>246</v>
      </c>
      <c r="D4" s="396" t="s">
        <v>244</v>
      </c>
      <c r="E4" s="397" t="s">
        <v>245</v>
      </c>
      <c r="F4" s="398" t="s">
        <v>246</v>
      </c>
      <c r="G4" s="391"/>
    </row>
    <row r="5" spans="1:8" ht="21">
      <c r="A5" s="399" t="s">
        <v>247</v>
      </c>
      <c r="B5" s="400">
        <v>1838340.25</v>
      </c>
      <c r="C5" s="401">
        <v>3845599.0100000002</v>
      </c>
      <c r="D5" s="402" t="s">
        <v>248</v>
      </c>
      <c r="E5" s="400">
        <v>651670.51</v>
      </c>
      <c r="F5" s="401">
        <v>1167277.29</v>
      </c>
      <c r="G5" s="391"/>
      <c r="H5" s="403" t="s">
        <v>1</v>
      </c>
    </row>
    <row r="6" spans="1:8" ht="21">
      <c r="A6" s="399" t="s">
        <v>249</v>
      </c>
      <c r="B6" s="400">
        <v>795861.01</v>
      </c>
      <c r="C6" s="401">
        <v>1552225.2</v>
      </c>
      <c r="D6" s="402" t="s">
        <v>250</v>
      </c>
      <c r="E6" s="400">
        <v>180582.52</v>
      </c>
      <c r="F6" s="401">
        <v>277150.96999999997</v>
      </c>
      <c r="G6" s="391"/>
      <c r="H6" s="403" t="s">
        <v>1</v>
      </c>
    </row>
    <row r="7" spans="1:8" ht="21">
      <c r="A7" s="399" t="s">
        <v>251</v>
      </c>
      <c r="B7" s="400">
        <v>180052.49</v>
      </c>
      <c r="C7" s="401">
        <v>300241.31</v>
      </c>
      <c r="D7" s="402" t="s">
        <v>252</v>
      </c>
      <c r="E7" s="400">
        <v>470962.2</v>
      </c>
      <c r="F7" s="401">
        <v>899651.19</v>
      </c>
      <c r="G7" s="391"/>
      <c r="H7" s="403" t="s">
        <v>1</v>
      </c>
    </row>
    <row r="8" spans="1:8" ht="21">
      <c r="A8" s="399" t="s">
        <v>253</v>
      </c>
      <c r="B8" s="400">
        <v>71261.350000000006</v>
      </c>
      <c r="C8" s="401">
        <v>130268.65000000001</v>
      </c>
      <c r="D8" s="402" t="s">
        <v>254</v>
      </c>
      <c r="E8" s="400">
        <v>1080639.26</v>
      </c>
      <c r="F8" s="401">
        <v>1945875.96</v>
      </c>
      <c r="G8" s="391"/>
      <c r="H8" s="403" t="s">
        <v>1</v>
      </c>
    </row>
    <row r="9" spans="1:8" ht="21">
      <c r="A9" s="399" t="s">
        <v>255</v>
      </c>
      <c r="B9" s="400">
        <v>3651255.54</v>
      </c>
      <c r="C9" s="401">
        <v>6479680.9700000007</v>
      </c>
      <c r="D9" s="402" t="s">
        <v>256</v>
      </c>
      <c r="E9" s="400">
        <v>794507.14</v>
      </c>
      <c r="F9" s="401">
        <v>1537825.81</v>
      </c>
      <c r="G9" s="391"/>
      <c r="H9" s="403" t="s">
        <v>1</v>
      </c>
    </row>
    <row r="10" spans="1:8" ht="21">
      <c r="A10" s="399" t="s">
        <v>257</v>
      </c>
      <c r="B10" s="400">
        <v>2674616.98</v>
      </c>
      <c r="C10" s="401">
        <v>4625246.25</v>
      </c>
      <c r="D10" s="402" t="s">
        <v>258</v>
      </c>
      <c r="E10" s="400">
        <v>201729.68</v>
      </c>
      <c r="F10" s="401">
        <v>375156.8</v>
      </c>
      <c r="G10" s="391"/>
      <c r="H10" s="403" t="s">
        <v>1</v>
      </c>
    </row>
    <row r="11" spans="1:8" ht="21">
      <c r="A11" s="399" t="s">
        <v>259</v>
      </c>
      <c r="B11" s="400">
        <v>463630.04</v>
      </c>
      <c r="C11" s="401">
        <v>812385.44</v>
      </c>
      <c r="D11" s="402" t="s">
        <v>260</v>
      </c>
      <c r="E11" s="400">
        <v>252655.38</v>
      </c>
      <c r="F11" s="401">
        <v>464166.43000000005</v>
      </c>
      <c r="G11" s="391"/>
      <c r="H11" s="403" t="s">
        <v>1</v>
      </c>
    </row>
    <row r="12" spans="1:8" ht="21">
      <c r="A12" s="399" t="s">
        <v>261</v>
      </c>
      <c r="B12" s="400">
        <v>103543.21</v>
      </c>
      <c r="C12" s="401">
        <v>212082.64</v>
      </c>
      <c r="D12" s="402" t="s">
        <v>262</v>
      </c>
      <c r="E12" s="400">
        <v>3477759.05</v>
      </c>
      <c r="F12" s="401">
        <v>6470522.3699999992</v>
      </c>
      <c r="G12" s="391"/>
      <c r="H12" s="403" t="s">
        <v>1</v>
      </c>
    </row>
    <row r="13" spans="1:8" ht="21">
      <c r="A13" s="399" t="s">
        <v>263</v>
      </c>
      <c r="B13" s="400">
        <v>313993.25</v>
      </c>
      <c r="C13" s="401">
        <v>546616.25</v>
      </c>
      <c r="D13" s="402" t="s">
        <v>264</v>
      </c>
      <c r="E13" s="400">
        <v>571678.94999999995</v>
      </c>
      <c r="F13" s="401">
        <v>966862.24999999988</v>
      </c>
      <c r="G13" s="391"/>
      <c r="H13" s="403" t="s">
        <v>1</v>
      </c>
    </row>
    <row r="14" spans="1:8" ht="21">
      <c r="A14" s="399" t="s">
        <v>265</v>
      </c>
      <c r="B14" s="400">
        <v>646985.05000000005</v>
      </c>
      <c r="C14" s="401">
        <v>1073374.6000000001</v>
      </c>
      <c r="D14" s="402" t="s">
        <v>266</v>
      </c>
      <c r="E14" s="400">
        <v>401011.24</v>
      </c>
      <c r="F14" s="401">
        <v>719371.36</v>
      </c>
      <c r="G14" s="391"/>
      <c r="H14" s="403" t="s">
        <v>1</v>
      </c>
    </row>
    <row r="15" spans="1:8" ht="21">
      <c r="A15" s="399" t="s">
        <v>267</v>
      </c>
      <c r="B15" s="400">
        <v>402736.9</v>
      </c>
      <c r="C15" s="401">
        <v>738158.46000000008</v>
      </c>
      <c r="D15" s="402" t="s">
        <v>268</v>
      </c>
      <c r="E15" s="400">
        <v>3150196.11</v>
      </c>
      <c r="F15" s="401">
        <v>4942241.93</v>
      </c>
      <c r="G15" s="391"/>
      <c r="H15" s="403" t="s">
        <v>1</v>
      </c>
    </row>
    <row r="16" spans="1:8" ht="21">
      <c r="A16" s="399" t="s">
        <v>269</v>
      </c>
      <c r="B16" s="400">
        <v>289545.03000000003</v>
      </c>
      <c r="C16" s="401">
        <v>464728.32000000007</v>
      </c>
      <c r="D16" s="402" t="s">
        <v>270</v>
      </c>
      <c r="E16" s="400">
        <v>58467.37</v>
      </c>
      <c r="F16" s="401">
        <v>101963.07</v>
      </c>
      <c r="G16" s="391"/>
      <c r="H16" s="403" t="s">
        <v>1</v>
      </c>
    </row>
    <row r="17" spans="1:8" ht="21">
      <c r="A17" s="399" t="s">
        <v>271</v>
      </c>
      <c r="B17" s="400">
        <v>188919.25</v>
      </c>
      <c r="C17" s="401">
        <v>311334.31999999995</v>
      </c>
      <c r="D17" s="402" t="s">
        <v>272</v>
      </c>
      <c r="E17" s="400">
        <v>811521.44</v>
      </c>
      <c r="F17" s="401">
        <v>1340431.52</v>
      </c>
      <c r="G17" s="391"/>
      <c r="H17" s="403" t="s">
        <v>1</v>
      </c>
    </row>
    <row r="18" spans="1:8" ht="21">
      <c r="A18" s="399" t="s">
        <v>273</v>
      </c>
      <c r="B18" s="400">
        <v>47054.68</v>
      </c>
      <c r="C18" s="401">
        <v>115246.67000000001</v>
      </c>
      <c r="D18" s="402" t="s">
        <v>274</v>
      </c>
      <c r="E18" s="400">
        <v>4484788.76</v>
      </c>
      <c r="F18" s="401">
        <v>8863633.0599999987</v>
      </c>
      <c r="G18" s="391"/>
      <c r="H18" s="403" t="s">
        <v>1</v>
      </c>
    </row>
    <row r="19" spans="1:8" ht="21">
      <c r="A19" s="399" t="s">
        <v>275</v>
      </c>
      <c r="B19" s="400">
        <v>439322.65</v>
      </c>
      <c r="C19" s="401">
        <v>799576.16</v>
      </c>
      <c r="D19" s="402" t="s">
        <v>276</v>
      </c>
      <c r="E19" s="400">
        <v>34016.300000000003</v>
      </c>
      <c r="F19" s="401">
        <v>63479.98</v>
      </c>
      <c r="G19" s="391"/>
      <c r="H19" s="403" t="s">
        <v>1</v>
      </c>
    </row>
    <row r="20" spans="1:8" ht="21">
      <c r="A20" s="399" t="s">
        <v>277</v>
      </c>
      <c r="B20" s="400">
        <v>1467673.15</v>
      </c>
      <c r="C20" s="401">
        <v>2924063.9499999997</v>
      </c>
      <c r="D20" s="402" t="s">
        <v>278</v>
      </c>
      <c r="E20" s="400">
        <v>57546.87</v>
      </c>
      <c r="F20" s="401">
        <v>102154.12</v>
      </c>
      <c r="G20" s="391"/>
      <c r="H20" s="403" t="s">
        <v>1</v>
      </c>
    </row>
    <row r="21" spans="1:8" ht="21">
      <c r="A21" s="399" t="s">
        <v>279</v>
      </c>
      <c r="B21" s="400">
        <v>157961.73000000001</v>
      </c>
      <c r="C21" s="401">
        <v>290121.99</v>
      </c>
      <c r="D21" s="402" t="s">
        <v>280</v>
      </c>
      <c r="E21" s="400">
        <v>899303.39</v>
      </c>
      <c r="F21" s="401">
        <v>1450290.5</v>
      </c>
      <c r="G21" s="391"/>
      <c r="H21" s="403" t="s">
        <v>1</v>
      </c>
    </row>
    <row r="22" spans="1:8" ht="21">
      <c r="A22" s="399" t="s">
        <v>281</v>
      </c>
      <c r="B22" s="400">
        <v>1544678.98</v>
      </c>
      <c r="C22" s="401">
        <v>2480113.4700000002</v>
      </c>
      <c r="D22" s="402" t="s">
        <v>282</v>
      </c>
      <c r="E22" s="400">
        <v>307509.73</v>
      </c>
      <c r="F22" s="401">
        <v>485696.97</v>
      </c>
      <c r="G22" s="391"/>
      <c r="H22" s="403" t="s">
        <v>1</v>
      </c>
    </row>
    <row r="23" spans="1:8" ht="21">
      <c r="A23" s="399" t="s">
        <v>283</v>
      </c>
      <c r="B23" s="400">
        <v>37440841.049999997</v>
      </c>
      <c r="C23" s="401">
        <v>78788577.389999986</v>
      </c>
      <c r="D23" s="402" t="s">
        <v>284</v>
      </c>
      <c r="E23" s="400">
        <v>55715.97</v>
      </c>
      <c r="F23" s="401">
        <v>119821.85</v>
      </c>
      <c r="G23" s="391"/>
      <c r="H23" s="403" t="s">
        <v>1</v>
      </c>
    </row>
    <row r="24" spans="1:8" ht="21">
      <c r="A24" s="399" t="s">
        <v>285</v>
      </c>
      <c r="B24" s="400">
        <v>158277.84</v>
      </c>
      <c r="C24" s="401">
        <v>248860.36000000002</v>
      </c>
      <c r="D24" s="402" t="s">
        <v>286</v>
      </c>
      <c r="E24" s="400">
        <v>42421.9</v>
      </c>
      <c r="F24" s="401">
        <v>58386.380000000005</v>
      </c>
      <c r="G24" s="391"/>
      <c r="H24" s="403" t="s">
        <v>1</v>
      </c>
    </row>
    <row r="25" spans="1:8" ht="21">
      <c r="A25" s="399" t="s">
        <v>287</v>
      </c>
      <c r="B25" s="400">
        <v>231635.65</v>
      </c>
      <c r="C25" s="401">
        <v>421929.03</v>
      </c>
      <c r="D25" s="402" t="s">
        <v>288</v>
      </c>
      <c r="E25" s="400">
        <v>131847.29</v>
      </c>
      <c r="F25" s="401">
        <v>228673.19</v>
      </c>
      <c r="G25" s="391"/>
      <c r="H25" s="403" t="s">
        <v>1</v>
      </c>
    </row>
    <row r="26" spans="1:8" ht="21">
      <c r="A26" s="399" t="s">
        <v>289</v>
      </c>
      <c r="B26" s="400">
        <v>1128225.6299999999</v>
      </c>
      <c r="C26" s="401">
        <v>2146609.7399999998</v>
      </c>
      <c r="D26" s="402" t="s">
        <v>290</v>
      </c>
      <c r="E26" s="400">
        <v>2949351.04</v>
      </c>
      <c r="F26" s="401">
        <v>4704104.01</v>
      </c>
      <c r="G26" s="391"/>
      <c r="H26" s="403" t="s">
        <v>1</v>
      </c>
    </row>
    <row r="27" spans="1:8" ht="21">
      <c r="A27" s="399" t="s">
        <v>291</v>
      </c>
      <c r="B27" s="400">
        <v>818237.5</v>
      </c>
      <c r="C27" s="401">
        <v>1402719.6400000001</v>
      </c>
      <c r="D27" s="402" t="s">
        <v>292</v>
      </c>
      <c r="E27" s="400">
        <v>506820.16</v>
      </c>
      <c r="F27" s="401">
        <v>881452.77</v>
      </c>
      <c r="G27" s="391"/>
      <c r="H27" s="403" t="s">
        <v>1</v>
      </c>
    </row>
    <row r="28" spans="1:8" ht="21">
      <c r="A28" s="399" t="s">
        <v>293</v>
      </c>
      <c r="B28" s="400">
        <v>366862.08000000002</v>
      </c>
      <c r="C28" s="401">
        <v>666837.17999999993</v>
      </c>
      <c r="D28" s="402" t="s">
        <v>294</v>
      </c>
      <c r="E28" s="400">
        <v>1005100.44</v>
      </c>
      <c r="F28" s="401">
        <v>1882762.3199999998</v>
      </c>
      <c r="G28" s="391"/>
      <c r="H28" s="403" t="s">
        <v>1</v>
      </c>
    </row>
    <row r="29" spans="1:8" ht="21">
      <c r="A29" s="399" t="s">
        <v>295</v>
      </c>
      <c r="B29" s="400">
        <v>120319.27</v>
      </c>
      <c r="C29" s="401">
        <v>260181.77000000002</v>
      </c>
      <c r="D29" s="402" t="s">
        <v>296</v>
      </c>
      <c r="E29" s="400">
        <v>1281364.99</v>
      </c>
      <c r="F29" s="401">
        <v>2185448.5699999998</v>
      </c>
      <c r="G29" s="391"/>
      <c r="H29" s="403" t="s">
        <v>1</v>
      </c>
    </row>
    <row r="30" spans="1:8" ht="21">
      <c r="A30" s="399" t="s">
        <v>297</v>
      </c>
      <c r="B30" s="400">
        <v>656001.74</v>
      </c>
      <c r="C30" s="401">
        <v>1276071.48</v>
      </c>
      <c r="D30" s="402" t="s">
        <v>298</v>
      </c>
      <c r="E30" s="400">
        <v>11445131</v>
      </c>
      <c r="F30" s="401">
        <v>21666455.780000001</v>
      </c>
      <c r="G30" s="391"/>
      <c r="H30" s="403" t="s">
        <v>1</v>
      </c>
    </row>
    <row r="31" spans="1:8" ht="21">
      <c r="A31" s="399" t="s">
        <v>299</v>
      </c>
      <c r="B31" s="400">
        <v>863011.64</v>
      </c>
      <c r="C31" s="401">
        <v>1569441.58</v>
      </c>
      <c r="D31" s="402" t="s">
        <v>300</v>
      </c>
      <c r="E31" s="400">
        <v>191498.33</v>
      </c>
      <c r="F31" s="401">
        <v>384681.61</v>
      </c>
      <c r="G31" s="391"/>
      <c r="H31" s="403" t="s">
        <v>1</v>
      </c>
    </row>
    <row r="32" spans="1:8" ht="21">
      <c r="A32" s="399" t="s">
        <v>301</v>
      </c>
      <c r="B32" s="400">
        <v>426278.15</v>
      </c>
      <c r="C32" s="401">
        <v>734422.39</v>
      </c>
      <c r="D32" s="402" t="s">
        <v>302</v>
      </c>
      <c r="E32" s="400">
        <v>147188.23000000001</v>
      </c>
      <c r="F32" s="401">
        <v>267182.31</v>
      </c>
      <c r="G32" s="391"/>
      <c r="H32" s="403" t="s">
        <v>1</v>
      </c>
    </row>
    <row r="33" spans="1:8" ht="21">
      <c r="A33" s="399" t="s">
        <v>303</v>
      </c>
      <c r="B33" s="400">
        <v>125303.39</v>
      </c>
      <c r="C33" s="401">
        <v>207064.91999999998</v>
      </c>
      <c r="D33" s="402" t="s">
        <v>304</v>
      </c>
      <c r="E33" s="400">
        <v>6066565.7000000002</v>
      </c>
      <c r="F33" s="401">
        <v>11011726.93</v>
      </c>
      <c r="G33" s="391"/>
      <c r="H33" s="403" t="s">
        <v>1</v>
      </c>
    </row>
    <row r="34" spans="1:8" ht="21">
      <c r="A34" s="399" t="s">
        <v>305</v>
      </c>
      <c r="B34" s="400">
        <v>1167492.77</v>
      </c>
      <c r="C34" s="401">
        <v>1901427.25</v>
      </c>
      <c r="D34" s="402" t="s">
        <v>306</v>
      </c>
      <c r="E34" s="400">
        <v>28791512.91</v>
      </c>
      <c r="F34" s="401">
        <v>61378665.180000007</v>
      </c>
      <c r="G34" s="391"/>
      <c r="H34" s="403" t="s">
        <v>1</v>
      </c>
    </row>
    <row r="35" spans="1:8" ht="21">
      <c r="A35" s="399" t="s">
        <v>307</v>
      </c>
      <c r="B35" s="400">
        <v>76046.929999999993</v>
      </c>
      <c r="C35" s="401">
        <v>120070.62</v>
      </c>
      <c r="D35" s="402" t="s">
        <v>308</v>
      </c>
      <c r="E35" s="400">
        <v>230635.01</v>
      </c>
      <c r="F35" s="401">
        <v>405006.11</v>
      </c>
      <c r="G35" s="391"/>
      <c r="H35" s="403" t="s">
        <v>1</v>
      </c>
    </row>
    <row r="36" spans="1:8" ht="21">
      <c r="A36" s="399" t="s">
        <v>309</v>
      </c>
      <c r="B36" s="400">
        <v>1787628.62</v>
      </c>
      <c r="C36" s="401">
        <v>3169573.3000000003</v>
      </c>
      <c r="D36" s="402" t="s">
        <v>310</v>
      </c>
      <c r="E36" s="400">
        <v>145894.29999999999</v>
      </c>
      <c r="F36" s="401">
        <v>326094.57</v>
      </c>
      <c r="G36" s="391"/>
      <c r="H36" s="403" t="s">
        <v>1</v>
      </c>
    </row>
    <row r="37" spans="1:8" ht="21">
      <c r="A37" s="399" t="s">
        <v>311</v>
      </c>
      <c r="B37" s="400">
        <v>11787593.5</v>
      </c>
      <c r="C37" s="401">
        <v>24269668.530000001</v>
      </c>
      <c r="D37" s="402" t="s">
        <v>312</v>
      </c>
      <c r="E37" s="400">
        <v>4140353.53</v>
      </c>
      <c r="F37" s="401">
        <v>7825376.9199999999</v>
      </c>
      <c r="G37" s="391"/>
      <c r="H37" s="403" t="s">
        <v>1</v>
      </c>
    </row>
    <row r="38" spans="1:8" ht="21">
      <c r="A38" s="399" t="s">
        <v>313</v>
      </c>
      <c r="B38" s="400">
        <v>20918.29</v>
      </c>
      <c r="C38" s="401">
        <v>45644.73</v>
      </c>
      <c r="D38" s="402" t="s">
        <v>314</v>
      </c>
      <c r="E38" s="400">
        <v>4542780.18</v>
      </c>
      <c r="F38" s="401">
        <v>7744283.5999999996</v>
      </c>
      <c r="G38" s="391"/>
      <c r="H38" s="403" t="s">
        <v>1</v>
      </c>
    </row>
    <row r="39" spans="1:8" ht="21">
      <c r="A39" s="399" t="s">
        <v>315</v>
      </c>
      <c r="B39" s="400">
        <v>349240.49</v>
      </c>
      <c r="C39" s="401">
        <v>496337.08</v>
      </c>
      <c r="D39" s="402" t="s">
        <v>316</v>
      </c>
      <c r="E39" s="400">
        <v>582099.25</v>
      </c>
      <c r="F39" s="401">
        <v>1081128.1499999999</v>
      </c>
      <c r="G39" s="391"/>
      <c r="H39" s="403" t="s">
        <v>1</v>
      </c>
    </row>
    <row r="40" spans="1:8" ht="21">
      <c r="A40" s="399" t="s">
        <v>317</v>
      </c>
      <c r="B40" s="400">
        <v>517729.76</v>
      </c>
      <c r="C40" s="401">
        <v>813369.59000000008</v>
      </c>
      <c r="D40" s="402" t="s">
        <v>318</v>
      </c>
      <c r="E40" s="400">
        <v>133468.53</v>
      </c>
      <c r="F40" s="401">
        <v>262151.28999999998</v>
      </c>
      <c r="G40" s="391"/>
      <c r="H40" s="403" t="s">
        <v>1</v>
      </c>
    </row>
    <row r="41" spans="1:8" ht="21">
      <c r="A41" s="399" t="s">
        <v>319</v>
      </c>
      <c r="B41" s="400">
        <v>611498.23999999999</v>
      </c>
      <c r="C41" s="401">
        <v>919487.7</v>
      </c>
      <c r="D41" s="402" t="s">
        <v>320</v>
      </c>
      <c r="E41" s="400">
        <v>211934.12</v>
      </c>
      <c r="F41" s="401">
        <v>298800.31</v>
      </c>
      <c r="G41" s="391"/>
      <c r="H41" s="403" t="s">
        <v>1</v>
      </c>
    </row>
    <row r="42" spans="1:8" ht="21">
      <c r="A42" s="399" t="s">
        <v>321</v>
      </c>
      <c r="B42" s="400">
        <v>296376.49</v>
      </c>
      <c r="C42" s="401">
        <v>462091.91000000003</v>
      </c>
      <c r="D42" s="402" t="s">
        <v>322</v>
      </c>
      <c r="E42" s="400">
        <v>92581.72</v>
      </c>
      <c r="F42" s="401">
        <v>157804.12</v>
      </c>
      <c r="G42" s="391"/>
      <c r="H42" s="403" t="s">
        <v>1</v>
      </c>
    </row>
    <row r="43" spans="1:8" ht="21">
      <c r="A43" s="399" t="s">
        <v>323</v>
      </c>
      <c r="B43" s="400">
        <v>347416.62</v>
      </c>
      <c r="C43" s="401">
        <v>772358.84000000008</v>
      </c>
      <c r="D43" s="402" t="s">
        <v>324</v>
      </c>
      <c r="E43" s="400">
        <v>26120.73</v>
      </c>
      <c r="F43" s="401">
        <v>47635.77</v>
      </c>
      <c r="G43" s="391"/>
      <c r="H43" s="403" t="s">
        <v>1</v>
      </c>
    </row>
    <row r="44" spans="1:8" ht="21">
      <c r="A44" s="399" t="s">
        <v>325</v>
      </c>
      <c r="B44" s="400">
        <v>701358.22</v>
      </c>
      <c r="C44" s="401">
        <v>1216471.3900000001</v>
      </c>
      <c r="D44" s="402" t="s">
        <v>326</v>
      </c>
      <c r="E44" s="400">
        <v>488729.9</v>
      </c>
      <c r="F44" s="401">
        <v>925021.43</v>
      </c>
      <c r="G44" s="391"/>
      <c r="H44" s="403" t="s">
        <v>1</v>
      </c>
    </row>
    <row r="45" spans="1:8" ht="21">
      <c r="A45" s="399" t="s">
        <v>327</v>
      </c>
      <c r="B45" s="400">
        <v>132390.18</v>
      </c>
      <c r="C45" s="401">
        <v>250843.09</v>
      </c>
      <c r="D45" s="402" t="s">
        <v>328</v>
      </c>
      <c r="E45" s="400">
        <v>3429408.3</v>
      </c>
      <c r="F45" s="401">
        <v>6687926.0600000005</v>
      </c>
      <c r="G45" s="391"/>
      <c r="H45" s="403" t="s">
        <v>1</v>
      </c>
    </row>
    <row r="46" spans="1:8" ht="21">
      <c r="A46" s="399" t="s">
        <v>329</v>
      </c>
      <c r="B46" s="400">
        <v>47772.67</v>
      </c>
      <c r="C46" s="401">
        <v>111061.65</v>
      </c>
      <c r="D46" s="402" t="s">
        <v>330</v>
      </c>
      <c r="E46" s="400">
        <v>227608.83</v>
      </c>
      <c r="F46" s="401">
        <v>291583.77</v>
      </c>
      <c r="G46" s="391"/>
      <c r="H46" s="403" t="s">
        <v>1</v>
      </c>
    </row>
    <row r="47" spans="1:8" ht="21">
      <c r="A47" s="399" t="s">
        <v>331</v>
      </c>
      <c r="B47" s="400">
        <v>234849.48</v>
      </c>
      <c r="C47" s="401">
        <v>417897.06</v>
      </c>
      <c r="D47" s="402" t="s">
        <v>332</v>
      </c>
      <c r="E47" s="400">
        <v>536993.34</v>
      </c>
      <c r="F47" s="401">
        <v>914121.53</v>
      </c>
      <c r="G47" s="391"/>
      <c r="H47" s="403" t="s">
        <v>1</v>
      </c>
    </row>
    <row r="48" spans="1:8" ht="21">
      <c r="A48" s="399" t="s">
        <v>333</v>
      </c>
      <c r="B48" s="400">
        <v>38453.51</v>
      </c>
      <c r="C48" s="401">
        <v>71331.05</v>
      </c>
      <c r="D48" s="402" t="s">
        <v>334</v>
      </c>
      <c r="E48" s="400">
        <v>526625</v>
      </c>
      <c r="F48" s="401">
        <v>827213.91</v>
      </c>
      <c r="G48" s="391"/>
      <c r="H48" s="403" t="s">
        <v>1</v>
      </c>
    </row>
    <row r="49" spans="1:8" ht="21">
      <c r="A49" s="399" t="s">
        <v>335</v>
      </c>
      <c r="B49" s="400">
        <v>711968.64</v>
      </c>
      <c r="C49" s="401">
        <v>1364910.83</v>
      </c>
      <c r="D49" s="402" t="s">
        <v>336</v>
      </c>
      <c r="E49" s="400">
        <v>12300535.84</v>
      </c>
      <c r="F49" s="401">
        <v>24238201.170000002</v>
      </c>
      <c r="G49" s="391"/>
      <c r="H49" s="403" t="s">
        <v>1</v>
      </c>
    </row>
    <row r="50" spans="1:8" ht="21">
      <c r="A50" s="399" t="s">
        <v>337</v>
      </c>
      <c r="B50" s="400">
        <v>136852.15</v>
      </c>
      <c r="C50" s="401">
        <v>241145.52999999997</v>
      </c>
      <c r="D50" s="402" t="s">
        <v>338</v>
      </c>
      <c r="E50" s="400">
        <v>5888897.9100000001</v>
      </c>
      <c r="F50" s="401">
        <v>9834522.6899999995</v>
      </c>
      <c r="G50" s="391"/>
      <c r="H50" s="403" t="s">
        <v>1</v>
      </c>
    </row>
    <row r="51" spans="1:8" ht="21">
      <c r="A51" s="399" t="s">
        <v>339</v>
      </c>
      <c r="B51" s="400">
        <v>15795062.890000001</v>
      </c>
      <c r="C51" s="401">
        <v>28814249.460000001</v>
      </c>
      <c r="D51" s="402" t="s">
        <v>453</v>
      </c>
      <c r="E51" s="400">
        <v>20387334.77</v>
      </c>
      <c r="F51" s="401">
        <v>54304091.189999998</v>
      </c>
      <c r="G51" s="391"/>
      <c r="H51" s="403" t="s">
        <v>1</v>
      </c>
    </row>
    <row r="52" spans="1:8" ht="21">
      <c r="A52" s="399" t="s">
        <v>341</v>
      </c>
      <c r="B52" s="400">
        <v>32585.88</v>
      </c>
      <c r="C52" s="401">
        <v>71729.36</v>
      </c>
      <c r="D52" s="404"/>
      <c r="E52" s="405"/>
      <c r="F52" s="405"/>
      <c r="G52" s="391"/>
      <c r="H52" s="403" t="s">
        <v>1</v>
      </c>
    </row>
    <row r="53" spans="1:8" ht="21">
      <c r="A53" s="406" t="s">
        <v>342</v>
      </c>
      <c r="B53" s="400">
        <v>221997.73</v>
      </c>
      <c r="C53" s="401">
        <v>355924.69</v>
      </c>
      <c r="D53" s="407" t="s">
        <v>343</v>
      </c>
      <c r="E53" s="408">
        <v>217020723.66000003</v>
      </c>
      <c r="F53" s="408">
        <v>434423447.87000006</v>
      </c>
      <c r="G53" s="391"/>
      <c r="H53" s="403" t="s">
        <v>1</v>
      </c>
    </row>
    <row r="54" spans="1:8">
      <c r="A54" s="391"/>
      <c r="B54" s="409"/>
      <c r="C54" s="391"/>
      <c r="D54" s="391"/>
      <c r="E54" s="391"/>
      <c r="F54" s="391"/>
      <c r="G54" s="391"/>
    </row>
    <row r="55" spans="1:8">
      <c r="A55" s="391"/>
      <c r="B55" s="409"/>
      <c r="C55" s="391"/>
      <c r="D55" s="391"/>
      <c r="E55" s="391"/>
      <c r="F55" s="391"/>
      <c r="G55" s="391"/>
    </row>
    <row r="56" spans="1:8" ht="15">
      <c r="A56" s="391"/>
      <c r="B56" s="409"/>
      <c r="C56" s="391"/>
      <c r="D56" s="391"/>
      <c r="E56" s="410"/>
      <c r="F56" s="411"/>
      <c r="G56" s="391"/>
    </row>
    <row r="57" spans="1:8" ht="15">
      <c r="E57" s="412"/>
      <c r="F57" s="413"/>
    </row>
    <row r="58" spans="1:8">
      <c r="E58" s="414"/>
    </row>
    <row r="59" spans="1:8">
      <c r="A59" s="392" t="s">
        <v>1</v>
      </c>
    </row>
    <row r="60" spans="1:8">
      <c r="A60" s="392" t="s">
        <v>1</v>
      </c>
    </row>
    <row r="61" spans="1:8">
      <c r="A61" s="392" t="s">
        <v>1</v>
      </c>
    </row>
    <row r="62" spans="1:8">
      <c r="A62" s="392" t="s">
        <v>1</v>
      </c>
    </row>
    <row r="63" spans="1:8">
      <c r="A63" s="392" t="s">
        <v>1</v>
      </c>
    </row>
    <row r="66" spans="2:6">
      <c r="B66" s="403"/>
      <c r="C66" s="403"/>
      <c r="E66" s="403"/>
      <c r="F66" s="403"/>
    </row>
    <row r="67" spans="2:6">
      <c r="B67" s="403"/>
      <c r="C67" s="403"/>
      <c r="E67" s="403"/>
      <c r="F67" s="403"/>
    </row>
    <row r="68" spans="2:6">
      <c r="B68" s="403"/>
      <c r="C68" s="403"/>
      <c r="E68" s="403"/>
      <c r="F68" s="403"/>
    </row>
    <row r="69" spans="2:6">
      <c r="B69" s="403"/>
      <c r="C69" s="403"/>
      <c r="E69" s="403"/>
      <c r="F69" s="403"/>
    </row>
    <row r="70" spans="2:6">
      <c r="B70" s="403"/>
      <c r="C70" s="403"/>
      <c r="E70" s="403"/>
      <c r="F70" s="403"/>
    </row>
    <row r="71" spans="2:6">
      <c r="B71" s="403"/>
      <c r="C71" s="403"/>
      <c r="E71" s="403"/>
      <c r="F71" s="403"/>
    </row>
    <row r="72" spans="2:6">
      <c r="B72" s="403"/>
      <c r="C72" s="403"/>
      <c r="E72" s="403"/>
      <c r="F72" s="403"/>
    </row>
    <row r="73" spans="2:6">
      <c r="B73" s="403"/>
      <c r="C73" s="403"/>
      <c r="E73" s="403"/>
      <c r="F73" s="403"/>
    </row>
    <row r="74" spans="2:6">
      <c r="B74" s="403"/>
      <c r="C74" s="403"/>
      <c r="E74" s="403"/>
      <c r="F74" s="403"/>
    </row>
    <row r="75" spans="2:6">
      <c r="B75" s="403"/>
      <c r="C75" s="403"/>
      <c r="E75" s="403"/>
      <c r="F75" s="403"/>
    </row>
    <row r="76" spans="2:6">
      <c r="B76" s="403"/>
      <c r="C76" s="403"/>
      <c r="E76" s="403"/>
      <c r="F76" s="403"/>
    </row>
    <row r="77" spans="2:6">
      <c r="B77" s="403"/>
      <c r="C77" s="403"/>
      <c r="E77" s="403"/>
      <c r="F77" s="403"/>
    </row>
    <row r="78" spans="2:6">
      <c r="B78" s="403"/>
      <c r="C78" s="403"/>
      <c r="E78" s="403"/>
      <c r="F78" s="403"/>
    </row>
    <row r="79" spans="2:6">
      <c r="B79" s="403"/>
      <c r="C79" s="403"/>
      <c r="E79" s="403"/>
      <c r="F79" s="403"/>
    </row>
    <row r="80" spans="2:6">
      <c r="B80" s="403"/>
      <c r="C80" s="403"/>
      <c r="E80" s="403"/>
      <c r="F80" s="403"/>
    </row>
    <row r="81" spans="2:6">
      <c r="B81" s="403"/>
      <c r="C81" s="403"/>
      <c r="E81" s="403"/>
      <c r="F81" s="403"/>
    </row>
    <row r="82" spans="2:6">
      <c r="B82" s="403"/>
      <c r="C82" s="403"/>
      <c r="E82" s="403"/>
      <c r="F82" s="403"/>
    </row>
    <row r="83" spans="2:6">
      <c r="B83" s="403"/>
      <c r="C83" s="403"/>
      <c r="E83" s="403"/>
      <c r="F83" s="403"/>
    </row>
    <row r="84" spans="2:6">
      <c r="B84" s="403"/>
      <c r="C84" s="403"/>
      <c r="E84" s="403"/>
      <c r="F84" s="403"/>
    </row>
    <row r="85" spans="2:6">
      <c r="B85" s="403"/>
      <c r="C85" s="403"/>
      <c r="E85" s="403"/>
      <c r="F85" s="403"/>
    </row>
    <row r="86" spans="2:6">
      <c r="B86" s="403"/>
      <c r="C86" s="403"/>
      <c r="E86" s="403"/>
      <c r="F86" s="403"/>
    </row>
    <row r="87" spans="2:6">
      <c r="B87" s="403"/>
      <c r="C87" s="403"/>
      <c r="E87" s="403"/>
      <c r="F87" s="403"/>
    </row>
    <row r="88" spans="2:6">
      <c r="B88" s="403"/>
      <c r="C88" s="403"/>
      <c r="E88" s="403"/>
      <c r="F88" s="403"/>
    </row>
    <row r="89" spans="2:6">
      <c r="B89" s="403"/>
      <c r="C89" s="403"/>
      <c r="E89" s="403"/>
      <c r="F89" s="403"/>
    </row>
    <row r="90" spans="2:6">
      <c r="B90" s="403"/>
      <c r="C90" s="403"/>
      <c r="E90" s="403"/>
      <c r="F90" s="403"/>
    </row>
    <row r="91" spans="2:6">
      <c r="B91" s="403"/>
      <c r="C91" s="403"/>
      <c r="E91" s="403"/>
      <c r="F91" s="403"/>
    </row>
    <row r="92" spans="2:6">
      <c r="B92" s="403"/>
      <c r="C92" s="403"/>
    </row>
    <row r="93" spans="2:6">
      <c r="B93" s="403"/>
      <c r="C93" s="403"/>
      <c r="E93" s="403"/>
      <c r="F93" s="403"/>
    </row>
    <row r="96" spans="2:6">
      <c r="F96" s="403"/>
    </row>
  </sheetData>
  <mergeCells count="2">
    <mergeCell ref="A1:F1"/>
    <mergeCell ref="A2:F2"/>
  </mergeCells>
  <printOptions horizontalCentered="1"/>
  <pageMargins left="0.5" right="0.5" top="0.5" bottom="0.5" header="0.5" footer="0.5"/>
  <pageSetup scale="64" orientation="portrait" horizontalDpi="4294967294" verticalDpi="429496729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9844E-CAE3-40A0-9D95-232D532A4B3D}">
  <sheetPr codeName="Sheet18">
    <pageSetUpPr fitToPage="1"/>
  </sheetPr>
  <dimension ref="A1:I56"/>
  <sheetViews>
    <sheetView zoomScale="87" zoomScaleNormal="87" workbookViewId="0">
      <selection sqref="A1:E1"/>
    </sheetView>
  </sheetViews>
  <sheetFormatPr defaultRowHeight="15"/>
  <cols>
    <col min="1" max="1" width="47.28515625" style="415" customWidth="1"/>
    <col min="2" max="3" width="25.7109375" style="415" customWidth="1"/>
    <col min="4" max="4" width="20.7109375" style="415" customWidth="1"/>
    <col min="5" max="5" width="15.7109375" style="415" customWidth="1"/>
    <col min="6" max="6" width="9.140625" style="415"/>
    <col min="7" max="7" width="14.140625" style="415" customWidth="1"/>
    <col min="8" max="8" width="15.5703125" style="415" customWidth="1"/>
    <col min="9" max="9" width="13.5703125" style="415" customWidth="1"/>
    <col min="10" max="16384" width="9.140625" style="415"/>
  </cols>
  <sheetData>
    <row r="1" spans="1:7" ht="15.75">
      <c r="A1" s="488" t="s">
        <v>42</v>
      </c>
      <c r="B1" s="489"/>
      <c r="C1" s="489"/>
      <c r="D1" s="489"/>
      <c r="E1" s="489"/>
    </row>
    <row r="2" spans="1:7" ht="15.75">
      <c r="A2" s="490" t="s">
        <v>454</v>
      </c>
      <c r="B2" s="489"/>
      <c r="C2" s="489"/>
      <c r="D2" s="489"/>
      <c r="E2" s="489"/>
    </row>
    <row r="3" spans="1:7" ht="15.75">
      <c r="A3" s="490" t="s">
        <v>455</v>
      </c>
      <c r="B3" s="489"/>
      <c r="C3" s="489"/>
      <c r="D3" s="489"/>
      <c r="E3" s="489"/>
    </row>
    <row r="4" spans="1:7" ht="15.75">
      <c r="A4" s="491" t="s">
        <v>456</v>
      </c>
      <c r="B4" s="491"/>
      <c r="C4" s="491"/>
      <c r="D4" s="491"/>
      <c r="E4" s="491"/>
    </row>
    <row r="5" spans="1:7">
      <c r="A5" s="416"/>
      <c r="B5" s="417"/>
      <c r="C5" s="417"/>
      <c r="D5" s="417"/>
      <c r="E5" s="418" t="s">
        <v>457</v>
      </c>
    </row>
    <row r="6" spans="1:7">
      <c r="A6" s="419" t="s">
        <v>458</v>
      </c>
      <c r="B6" s="420" t="s">
        <v>459</v>
      </c>
      <c r="C6" s="420" t="s">
        <v>245</v>
      </c>
      <c r="D6" s="419" t="s">
        <v>460</v>
      </c>
      <c r="E6" s="419" t="s">
        <v>48</v>
      </c>
    </row>
    <row r="7" spans="1:7">
      <c r="A7" s="421" t="s">
        <v>461</v>
      </c>
      <c r="B7" s="422"/>
      <c r="C7" s="422"/>
      <c r="D7" s="422"/>
      <c r="E7" s="422"/>
    </row>
    <row r="8" spans="1:7">
      <c r="A8" s="423" t="s">
        <v>462</v>
      </c>
      <c r="B8" s="424"/>
      <c r="C8" s="424"/>
      <c r="D8" s="424"/>
      <c r="E8" s="424"/>
    </row>
    <row r="9" spans="1:7">
      <c r="A9" s="423" t="s">
        <v>463</v>
      </c>
      <c r="B9" s="425">
        <v>39211971</v>
      </c>
      <c r="C9" s="426">
        <v>53783633.170000002</v>
      </c>
      <c r="D9" s="425">
        <v>14571662.170000002</v>
      </c>
      <c r="E9" s="427">
        <v>0.37161259172613387</v>
      </c>
      <c r="G9" s="428"/>
    </row>
    <row r="10" spans="1:7">
      <c r="A10" s="423" t="s">
        <v>464</v>
      </c>
      <c r="B10" s="425">
        <v>1397709.49</v>
      </c>
      <c r="C10" s="426">
        <v>1767708.51</v>
      </c>
      <c r="D10" s="425">
        <v>369999.02</v>
      </c>
      <c r="E10" s="427">
        <v>0.26471811391936678</v>
      </c>
      <c r="G10" s="428"/>
    </row>
    <row r="11" spans="1:7">
      <c r="A11" s="423" t="s">
        <v>465</v>
      </c>
      <c r="B11" s="425">
        <v>8833181.7100000009</v>
      </c>
      <c r="C11" s="426">
        <v>12249677.35</v>
      </c>
      <c r="D11" s="425">
        <v>3416495.6399999987</v>
      </c>
      <c r="E11" s="427">
        <v>0.38677973035833746</v>
      </c>
      <c r="G11" s="428"/>
    </row>
    <row r="12" spans="1:7">
      <c r="A12" s="423" t="s">
        <v>466</v>
      </c>
      <c r="B12" s="425">
        <v>3726048.96</v>
      </c>
      <c r="C12" s="426">
        <v>5576564.6100000003</v>
      </c>
      <c r="D12" s="425">
        <v>1850515.6500000004</v>
      </c>
      <c r="E12" s="427">
        <v>0.49664287019996656</v>
      </c>
      <c r="G12" s="428"/>
    </row>
    <row r="13" spans="1:7">
      <c r="A13" s="423" t="s">
        <v>467</v>
      </c>
      <c r="B13" s="425">
        <v>710681.25</v>
      </c>
      <c r="C13" s="426">
        <v>848648</v>
      </c>
      <c r="D13" s="425">
        <v>137966.75</v>
      </c>
      <c r="E13" s="427">
        <v>0.1941330941262345</v>
      </c>
      <c r="G13" s="428"/>
    </row>
    <row r="14" spans="1:7" ht="15.75">
      <c r="A14" s="429" t="s">
        <v>468</v>
      </c>
      <c r="B14" s="430">
        <v>53879592.410000004</v>
      </c>
      <c r="C14" s="431">
        <v>74226231.640000001</v>
      </c>
      <c r="D14" s="432">
        <v>20346639.229999997</v>
      </c>
      <c r="E14" s="433">
        <v>0.37763164715818598</v>
      </c>
      <c r="G14" s="428"/>
    </row>
    <row r="15" spans="1:7">
      <c r="A15" s="434" t="s">
        <v>469</v>
      </c>
      <c r="B15" s="435"/>
      <c r="C15" s="435"/>
      <c r="D15" s="436"/>
      <c r="E15" s="437"/>
      <c r="G15" s="428"/>
    </row>
    <row r="16" spans="1:7">
      <c r="A16" s="438" t="s">
        <v>470</v>
      </c>
      <c r="B16" s="425">
        <v>50963916.899999999</v>
      </c>
      <c r="C16" s="426">
        <v>62179116.979999997</v>
      </c>
      <c r="D16" s="425">
        <v>11215200.079999998</v>
      </c>
      <c r="E16" s="427">
        <v>0.22006158007843385</v>
      </c>
      <c r="G16" s="428"/>
    </row>
    <row r="17" spans="1:9">
      <c r="A17" s="438" t="s">
        <v>471</v>
      </c>
      <c r="B17" s="425">
        <v>2599490.7599999998</v>
      </c>
      <c r="C17" s="426">
        <v>2663310.4</v>
      </c>
      <c r="D17" s="425">
        <v>63819.64000000013</v>
      </c>
      <c r="E17" s="427">
        <v>2.4550823946764149E-2</v>
      </c>
      <c r="G17" s="428"/>
    </row>
    <row r="18" spans="1:9">
      <c r="A18" s="438" t="s">
        <v>472</v>
      </c>
      <c r="B18" s="425">
        <v>26333014.469999999</v>
      </c>
      <c r="C18" s="426">
        <v>29703901.920000002</v>
      </c>
      <c r="D18" s="425">
        <v>3370887.450000003</v>
      </c>
      <c r="E18" s="427">
        <v>0.12800993421548076</v>
      </c>
      <c r="G18" s="428"/>
    </row>
    <row r="19" spans="1:9" ht="15.75">
      <c r="A19" s="439" t="s">
        <v>468</v>
      </c>
      <c r="B19" s="430">
        <v>79896422.129999995</v>
      </c>
      <c r="C19" s="431">
        <v>94546329.299999997</v>
      </c>
      <c r="D19" s="432">
        <v>14649907.170000002</v>
      </c>
      <c r="E19" s="433">
        <v>0.18336124171071191</v>
      </c>
      <c r="G19" s="428"/>
    </row>
    <row r="20" spans="1:9">
      <c r="A20" s="434" t="s">
        <v>473</v>
      </c>
      <c r="B20" s="435"/>
      <c r="C20" s="435"/>
      <c r="D20" s="435"/>
      <c r="E20" s="437"/>
      <c r="G20" s="428"/>
    </row>
    <row r="21" spans="1:9">
      <c r="A21" s="438" t="s">
        <v>474</v>
      </c>
      <c r="B21" s="425">
        <v>56047724.590000004</v>
      </c>
      <c r="C21" s="426">
        <v>48516225.920000002</v>
      </c>
      <c r="D21" s="425">
        <v>-7531498.6700000018</v>
      </c>
      <c r="E21" s="427">
        <v>-0.13437652866542538</v>
      </c>
      <c r="G21" s="428"/>
    </row>
    <row r="22" spans="1:9">
      <c r="A22" s="438" t="s">
        <v>475</v>
      </c>
      <c r="B22" s="425">
        <v>200803.41</v>
      </c>
      <c r="C22" s="426">
        <v>217905.46</v>
      </c>
      <c r="D22" s="425">
        <v>17102.049999999988</v>
      </c>
      <c r="E22" s="427">
        <v>8.516812538193444E-2</v>
      </c>
      <c r="G22" s="428"/>
    </row>
    <row r="23" spans="1:9">
      <c r="A23" s="438" t="s">
        <v>476</v>
      </c>
      <c r="B23" s="425">
        <v>131309.13</v>
      </c>
      <c r="C23" s="426">
        <v>146376.24</v>
      </c>
      <c r="D23" s="425">
        <v>15067.109999999986</v>
      </c>
      <c r="E23" s="427">
        <v>0.11474533415917069</v>
      </c>
      <c r="G23" s="428"/>
    </row>
    <row r="24" spans="1:9">
      <c r="A24" s="438" t="s">
        <v>477</v>
      </c>
      <c r="B24" s="425">
        <v>105651.59</v>
      </c>
      <c r="C24" s="426">
        <v>253777.11</v>
      </c>
      <c r="D24" s="425">
        <v>148125.51999999999</v>
      </c>
      <c r="E24" s="427">
        <v>1.4020188432564054</v>
      </c>
      <c r="G24" s="428"/>
    </row>
    <row r="25" spans="1:9">
      <c r="A25" s="438" t="s">
        <v>478</v>
      </c>
      <c r="B25" s="425">
        <v>6066.03</v>
      </c>
      <c r="C25" s="428">
        <v>5838</v>
      </c>
      <c r="D25" s="425">
        <v>-228.02999999999975</v>
      </c>
      <c r="E25" s="427">
        <v>-3.759130765921035E-2</v>
      </c>
      <c r="G25" s="428"/>
    </row>
    <row r="26" spans="1:9">
      <c r="A26" s="438" t="s">
        <v>479</v>
      </c>
      <c r="B26" s="425">
        <v>685795.11</v>
      </c>
      <c r="C26" s="426">
        <v>1046766.32</v>
      </c>
      <c r="D26" s="425">
        <v>360971.20999999996</v>
      </c>
      <c r="E26" s="427">
        <v>0.52635430719242071</v>
      </c>
      <c r="G26" s="428"/>
    </row>
    <row r="27" spans="1:9">
      <c r="A27" s="438" t="s">
        <v>480</v>
      </c>
      <c r="B27" s="425">
        <v>2441000.09</v>
      </c>
      <c r="C27" s="426">
        <v>3337909.93</v>
      </c>
      <c r="D27" s="425">
        <v>896909.84000000032</v>
      </c>
      <c r="E27" s="427">
        <v>0.36743539816911697</v>
      </c>
      <c r="G27" s="428"/>
    </row>
    <row r="28" spans="1:9" ht="15.75">
      <c r="A28" s="439" t="s">
        <v>468</v>
      </c>
      <c r="B28" s="430">
        <v>59618349.950000003</v>
      </c>
      <c r="C28" s="431">
        <v>53524798.980000004</v>
      </c>
      <c r="D28" s="432">
        <v>-6093550.9699999988</v>
      </c>
      <c r="E28" s="440">
        <v>-0.10220931936409619</v>
      </c>
      <c r="G28" s="428"/>
    </row>
    <row r="29" spans="1:9">
      <c r="A29" s="434" t="s">
        <v>481</v>
      </c>
      <c r="B29" s="435"/>
      <c r="C29" s="435"/>
      <c r="D29" s="435"/>
      <c r="E29" s="441"/>
      <c r="G29" s="428"/>
      <c r="H29" s="428"/>
      <c r="I29" s="428"/>
    </row>
    <row r="30" spans="1:9">
      <c r="A30" s="438" t="s">
        <v>482</v>
      </c>
      <c r="B30" s="425">
        <v>50290285.18</v>
      </c>
      <c r="C30" s="426">
        <v>84910048.989999995</v>
      </c>
      <c r="D30" s="425">
        <v>34619763.809999995</v>
      </c>
      <c r="E30" s="427">
        <v>0.6883986377505763</v>
      </c>
      <c r="G30" s="428"/>
    </row>
    <row r="31" spans="1:9">
      <c r="A31" s="438" t="s">
        <v>483</v>
      </c>
      <c r="B31" s="425">
        <v>15860787.41</v>
      </c>
      <c r="C31" s="426">
        <v>29046323.399999999</v>
      </c>
      <c r="D31" s="425">
        <v>13185535.989999998</v>
      </c>
      <c r="E31" s="427">
        <v>0.83132921772135382</v>
      </c>
      <c r="G31" s="428"/>
    </row>
    <row r="32" spans="1:9">
      <c r="A32" s="438" t="s">
        <v>484</v>
      </c>
      <c r="B32" s="425">
        <v>10836835.43</v>
      </c>
      <c r="C32" s="426">
        <v>15365672.869999999</v>
      </c>
      <c r="D32" s="425">
        <v>4528837.4399999995</v>
      </c>
      <c r="E32" s="427">
        <v>0.41791143450076362</v>
      </c>
      <c r="G32" s="428"/>
    </row>
    <row r="33" spans="1:7">
      <c r="A33" s="438" t="s">
        <v>485</v>
      </c>
      <c r="B33" s="425">
        <v>12959034.74</v>
      </c>
      <c r="C33" s="426">
        <v>16799109.719999999</v>
      </c>
      <c r="D33" s="425">
        <v>3840074.9799999986</v>
      </c>
      <c r="E33" s="427">
        <v>0.29632415199467227</v>
      </c>
      <c r="G33" s="428"/>
    </row>
    <row r="34" spans="1:7">
      <c r="A34" s="438" t="s">
        <v>486</v>
      </c>
      <c r="B34" s="425">
        <v>858593.6</v>
      </c>
      <c r="C34" s="426">
        <v>1548523.96</v>
      </c>
      <c r="D34" s="425">
        <v>689930.36</v>
      </c>
      <c r="E34" s="427">
        <v>0.80355870344246683</v>
      </c>
      <c r="G34" s="428"/>
    </row>
    <row r="35" spans="1:7">
      <c r="A35" s="438" t="s">
        <v>487</v>
      </c>
      <c r="B35" s="425">
        <v>1136394.81</v>
      </c>
      <c r="C35" s="426">
        <v>2137573.4500000002</v>
      </c>
      <c r="D35" s="425">
        <v>1001178.6400000001</v>
      </c>
      <c r="E35" s="427">
        <v>0.88101303454562596</v>
      </c>
      <c r="G35" s="428"/>
    </row>
    <row r="36" spans="1:7">
      <c r="A36" s="438" t="s">
        <v>488</v>
      </c>
      <c r="B36" s="425">
        <v>5161255.6399999997</v>
      </c>
      <c r="C36" s="426">
        <v>8076955.9000000004</v>
      </c>
      <c r="D36" s="425">
        <v>2915700.2600000007</v>
      </c>
      <c r="E36" s="427">
        <v>0.56492072150101846</v>
      </c>
      <c r="G36" s="428"/>
    </row>
    <row r="37" spans="1:7" ht="15.75">
      <c r="A37" s="439" t="s">
        <v>468</v>
      </c>
      <c r="B37" s="430">
        <v>97103186.810000002</v>
      </c>
      <c r="C37" s="431">
        <v>157884208.28999999</v>
      </c>
      <c r="D37" s="432">
        <v>60781021.479999989</v>
      </c>
      <c r="E37" s="433">
        <v>0.62594260267615198</v>
      </c>
      <c r="G37" s="428"/>
    </row>
    <row r="38" spans="1:7">
      <c r="A38" s="434" t="s">
        <v>489</v>
      </c>
      <c r="B38" s="435"/>
      <c r="C38" s="435"/>
      <c r="D38" s="435"/>
      <c r="E38" s="437"/>
      <c r="G38" s="428"/>
    </row>
    <row r="39" spans="1:7">
      <c r="A39" s="438" t="s">
        <v>490</v>
      </c>
      <c r="B39" s="425">
        <v>434245.5</v>
      </c>
      <c r="C39" s="426">
        <v>1000131.33</v>
      </c>
      <c r="D39" s="425">
        <v>565885.82999999996</v>
      </c>
      <c r="E39" s="427">
        <v>1.3031472519577059</v>
      </c>
      <c r="G39" s="428"/>
    </row>
    <row r="40" spans="1:7">
      <c r="A40" s="438" t="s">
        <v>491</v>
      </c>
      <c r="B40" s="425">
        <v>2259506.7999999998</v>
      </c>
      <c r="C40" s="426">
        <v>4639707.17</v>
      </c>
      <c r="D40" s="425">
        <v>2380200.37</v>
      </c>
      <c r="E40" s="427">
        <v>1.0534158914679965</v>
      </c>
      <c r="G40" s="428"/>
    </row>
    <row r="41" spans="1:7">
      <c r="A41" s="438" t="s">
        <v>492</v>
      </c>
      <c r="B41" s="425">
        <v>491532.77</v>
      </c>
      <c r="C41" s="428">
        <v>1279954.6200000001</v>
      </c>
      <c r="D41" s="425">
        <v>788421.85000000009</v>
      </c>
      <c r="E41" s="427">
        <v>1.6040066870821248</v>
      </c>
      <c r="G41" s="428"/>
    </row>
    <row r="42" spans="1:7">
      <c r="A42" s="438" t="s">
        <v>493</v>
      </c>
      <c r="B42" s="425">
        <v>387264.79</v>
      </c>
      <c r="C42" s="426">
        <v>1144790.94</v>
      </c>
      <c r="D42" s="425">
        <v>757526.14999999991</v>
      </c>
      <c r="E42" s="427">
        <v>1.9560935297009572</v>
      </c>
      <c r="G42" s="428"/>
    </row>
    <row r="43" spans="1:7">
      <c r="A43" s="438" t="s">
        <v>494</v>
      </c>
      <c r="B43" s="425">
        <v>5325453.53</v>
      </c>
      <c r="C43" s="426">
        <v>13308052.59</v>
      </c>
      <c r="D43" s="425">
        <v>7982599.0599999996</v>
      </c>
      <c r="E43" s="427">
        <v>1.4989519700118386</v>
      </c>
      <c r="G43" s="428"/>
    </row>
    <row r="44" spans="1:7">
      <c r="A44" s="438" t="s">
        <v>495</v>
      </c>
      <c r="B44" s="425">
        <v>1918583.68</v>
      </c>
      <c r="C44" s="426">
        <v>4707326.26</v>
      </c>
      <c r="D44" s="425">
        <v>2788742.58</v>
      </c>
      <c r="E44" s="427">
        <v>1.4535423234706135</v>
      </c>
      <c r="G44" s="428"/>
    </row>
    <row r="45" spans="1:7">
      <c r="A45" s="438" t="s">
        <v>496</v>
      </c>
      <c r="B45" s="425">
        <v>2256181.2999999998</v>
      </c>
      <c r="C45" s="426">
        <v>4874490.8099999996</v>
      </c>
      <c r="D45" s="425">
        <v>2618309.5099999998</v>
      </c>
      <c r="E45" s="427">
        <v>1.1605049248480164</v>
      </c>
      <c r="G45" s="428"/>
    </row>
    <row r="46" spans="1:7" ht="15.75">
      <c r="A46" s="439" t="s">
        <v>468</v>
      </c>
      <c r="B46" s="430">
        <v>13072768.370000001</v>
      </c>
      <c r="C46" s="431">
        <v>30954453.719999995</v>
      </c>
      <c r="D46" s="432">
        <v>17881685.349999994</v>
      </c>
      <c r="E46" s="433">
        <v>1.3678575833283881</v>
      </c>
      <c r="G46" s="428"/>
    </row>
    <row r="47" spans="1:7">
      <c r="A47" s="434" t="s">
        <v>497</v>
      </c>
      <c r="B47" s="435"/>
      <c r="C47" s="435"/>
      <c r="D47" s="435"/>
      <c r="E47" s="437"/>
      <c r="G47" s="428"/>
    </row>
    <row r="48" spans="1:7">
      <c r="A48" s="438" t="s">
        <v>498</v>
      </c>
      <c r="B48" s="425">
        <v>6349824.2000000002</v>
      </c>
      <c r="C48" s="426">
        <v>10257471.609999999</v>
      </c>
      <c r="D48" s="425">
        <v>3907647.4099999992</v>
      </c>
      <c r="E48" s="427">
        <v>0.61539458210512332</v>
      </c>
      <c r="G48" s="428"/>
    </row>
    <row r="49" spans="1:7">
      <c r="A49" s="438" t="s">
        <v>499</v>
      </c>
      <c r="B49" s="425">
        <v>4273139.83</v>
      </c>
      <c r="C49" s="426">
        <v>6157585.54</v>
      </c>
      <c r="D49" s="425">
        <v>1884445.71</v>
      </c>
      <c r="E49" s="427">
        <v>0.44099790434426295</v>
      </c>
      <c r="G49" s="428"/>
    </row>
    <row r="50" spans="1:7">
      <c r="A50" s="438" t="s">
        <v>500</v>
      </c>
      <c r="B50" s="425">
        <v>758387.26</v>
      </c>
      <c r="C50" s="426">
        <v>1008056.67</v>
      </c>
      <c r="D50" s="425">
        <v>249669.41000000003</v>
      </c>
      <c r="E50" s="427">
        <v>0.32921097593332466</v>
      </c>
      <c r="G50" s="428"/>
    </row>
    <row r="51" spans="1:7">
      <c r="A51" s="438" t="s">
        <v>501</v>
      </c>
      <c r="B51" s="425">
        <v>11547914.550000001</v>
      </c>
      <c r="C51" s="426">
        <v>15875885.34</v>
      </c>
      <c r="D51" s="425">
        <v>4327970.7899999991</v>
      </c>
      <c r="E51" s="427">
        <v>0.37478375608520575</v>
      </c>
      <c r="G51" s="428"/>
    </row>
    <row r="52" spans="1:7" ht="15.75">
      <c r="A52" s="439" t="s">
        <v>468</v>
      </c>
      <c r="B52" s="430">
        <v>22929265.840000004</v>
      </c>
      <c r="C52" s="431">
        <v>33298999.16</v>
      </c>
      <c r="D52" s="432">
        <v>10369733.319999997</v>
      </c>
      <c r="E52" s="433">
        <v>0.45224881565593095</v>
      </c>
      <c r="G52" s="428"/>
    </row>
    <row r="53" spans="1:7">
      <c r="A53" s="434" t="s">
        <v>502</v>
      </c>
      <c r="B53" s="435"/>
      <c r="C53" s="435"/>
      <c r="D53" s="435"/>
      <c r="E53" s="437"/>
      <c r="G53" s="428"/>
    </row>
    <row r="54" spans="1:7">
      <c r="A54" s="438" t="s">
        <v>503</v>
      </c>
      <c r="B54" s="425">
        <v>60655577.420000002</v>
      </c>
      <c r="C54" s="442">
        <v>91966600.489999995</v>
      </c>
      <c r="D54" s="425">
        <v>31311023.069999993</v>
      </c>
      <c r="E54" s="427">
        <v>0.51621012282500811</v>
      </c>
      <c r="G54" s="428"/>
    </row>
    <row r="55" spans="1:7">
      <c r="A55" s="438" t="s">
        <v>504</v>
      </c>
      <c r="B55" s="425">
        <v>1016690.13</v>
      </c>
      <c r="C55" s="442">
        <v>1894490.6</v>
      </c>
      <c r="D55" s="425">
        <v>877800.47000000009</v>
      </c>
      <c r="E55" s="427">
        <v>0.86339037244317507</v>
      </c>
      <c r="G55" s="428"/>
    </row>
    <row r="56" spans="1:7" ht="15.75">
      <c r="A56" s="443" t="s">
        <v>468</v>
      </c>
      <c r="B56" s="430">
        <v>61672267.550000004</v>
      </c>
      <c r="C56" s="444">
        <v>93861091.089999989</v>
      </c>
      <c r="D56" s="430">
        <v>32188823.539999984</v>
      </c>
      <c r="E56" s="440">
        <v>0.52193351758800344</v>
      </c>
      <c r="G56" s="428"/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scale="7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03775-2135-435D-82AC-D25A2E266894}">
  <sheetPr codeName="Sheet19">
    <pageSetUpPr fitToPage="1"/>
  </sheetPr>
  <dimension ref="A1:I69"/>
  <sheetViews>
    <sheetView zoomScale="87" zoomScaleNormal="87" workbookViewId="0">
      <selection sqref="A1:E1"/>
    </sheetView>
  </sheetViews>
  <sheetFormatPr defaultRowHeight="15"/>
  <cols>
    <col min="1" max="1" width="47.28515625" style="415" customWidth="1"/>
    <col min="2" max="2" width="25.7109375" style="415" customWidth="1"/>
    <col min="3" max="3" width="24.140625" style="415" customWidth="1"/>
    <col min="4" max="4" width="20.7109375" style="415" customWidth="1"/>
    <col min="5" max="5" width="15.7109375" style="415" customWidth="1"/>
    <col min="6" max="6" width="9.140625" style="415"/>
    <col min="7" max="7" width="14.28515625" style="415" bestFit="1" customWidth="1"/>
    <col min="8" max="8" width="15.5703125" style="415" customWidth="1"/>
    <col min="9" max="9" width="13.5703125" style="415" customWidth="1"/>
    <col min="10" max="16384" width="9.140625" style="415"/>
  </cols>
  <sheetData>
    <row r="1" spans="1:5" ht="15.75">
      <c r="A1" s="488" t="s">
        <v>42</v>
      </c>
      <c r="B1" s="489"/>
      <c r="C1" s="489"/>
      <c r="D1" s="489"/>
      <c r="E1" s="489"/>
    </row>
    <row r="2" spans="1:5" ht="15.75">
      <c r="A2" s="490" t="s">
        <v>454</v>
      </c>
      <c r="B2" s="489"/>
      <c r="C2" s="489"/>
      <c r="D2" s="489"/>
      <c r="E2" s="489"/>
    </row>
    <row r="3" spans="1:5" ht="15.75">
      <c r="A3" s="490" t="s">
        <v>455</v>
      </c>
      <c r="B3" s="489"/>
      <c r="C3" s="489"/>
      <c r="D3" s="489"/>
      <c r="E3" s="489"/>
    </row>
    <row r="4" spans="1:5" ht="15.75">
      <c r="A4" s="491" t="s">
        <v>456</v>
      </c>
      <c r="B4" s="491"/>
      <c r="C4" s="491"/>
      <c r="D4" s="491"/>
      <c r="E4" s="491"/>
    </row>
    <row r="5" spans="1:5">
      <c r="A5" s="445"/>
      <c r="B5" s="417"/>
      <c r="C5" s="446"/>
      <c r="D5" s="417"/>
      <c r="E5" s="418" t="s">
        <v>505</v>
      </c>
    </row>
    <row r="6" spans="1:5">
      <c r="A6" s="447" t="s">
        <v>458</v>
      </c>
      <c r="B6" s="448" t="s">
        <v>459</v>
      </c>
      <c r="C6" s="449" t="s">
        <v>245</v>
      </c>
      <c r="D6" s="419" t="s">
        <v>460</v>
      </c>
      <c r="E6" s="419" t="s">
        <v>48</v>
      </c>
    </row>
    <row r="7" spans="1:5">
      <c r="A7" s="434" t="s">
        <v>506</v>
      </c>
      <c r="B7" s="450"/>
      <c r="C7" s="435"/>
      <c r="D7" s="435"/>
      <c r="E7" s="422"/>
    </row>
    <row r="8" spans="1:5">
      <c r="A8" s="438" t="s">
        <v>507</v>
      </c>
      <c r="B8" s="451">
        <v>5922582.1100000003</v>
      </c>
      <c r="C8" s="452">
        <v>5255727.67</v>
      </c>
      <c r="D8" s="425">
        <v>-666854.44000000041</v>
      </c>
      <c r="E8" s="427">
        <v>-0.1125952207355721</v>
      </c>
    </row>
    <row r="9" spans="1:5">
      <c r="A9" s="438" t="s">
        <v>508</v>
      </c>
      <c r="B9" s="451">
        <v>6749946.1900000004</v>
      </c>
      <c r="C9" s="452">
        <v>7138115.2800000003</v>
      </c>
      <c r="D9" s="425">
        <v>388169.08999999985</v>
      </c>
      <c r="E9" s="427">
        <v>5.7506990289058854E-2</v>
      </c>
    </row>
    <row r="10" spans="1:5">
      <c r="A10" s="438" t="s">
        <v>509</v>
      </c>
      <c r="B10" s="451">
        <v>861815.16</v>
      </c>
      <c r="C10" s="452">
        <v>1744373.92</v>
      </c>
      <c r="D10" s="425">
        <v>882558.75999999989</v>
      </c>
      <c r="E10" s="427">
        <v>1.0240696624552299</v>
      </c>
    </row>
    <row r="11" spans="1:5">
      <c r="A11" s="438" t="s">
        <v>510</v>
      </c>
      <c r="B11" s="451">
        <v>6421246.7300000004</v>
      </c>
      <c r="C11" s="452">
        <v>10349064.32</v>
      </c>
      <c r="D11" s="425">
        <v>3927817.59</v>
      </c>
      <c r="E11" s="427">
        <v>0.61169080634283612</v>
      </c>
    </row>
    <row r="12" spans="1:5">
      <c r="A12" s="438" t="s">
        <v>511</v>
      </c>
      <c r="B12" s="451">
        <v>692267.54</v>
      </c>
      <c r="C12" s="452">
        <v>1001778.9</v>
      </c>
      <c r="D12" s="425">
        <v>309511.36</v>
      </c>
      <c r="E12" s="427">
        <v>0.44709789512881098</v>
      </c>
    </row>
    <row r="13" spans="1:5">
      <c r="A13" s="438" t="s">
        <v>512</v>
      </c>
      <c r="B13" s="451">
        <v>1402473.87</v>
      </c>
      <c r="C13" s="452">
        <v>1197755.93</v>
      </c>
      <c r="D13" s="425">
        <v>-204717.94000000018</v>
      </c>
      <c r="E13" s="427">
        <v>-0.14596916518665703</v>
      </c>
    </row>
    <row r="14" spans="1:5">
      <c r="A14" s="438" t="s">
        <v>513</v>
      </c>
      <c r="B14" s="451">
        <v>1262126.8</v>
      </c>
      <c r="C14" s="452">
        <v>2789625.17</v>
      </c>
      <c r="D14" s="425">
        <v>1527498.3699999999</v>
      </c>
      <c r="E14" s="427">
        <v>1.2102574559069659</v>
      </c>
    </row>
    <row r="15" spans="1:5">
      <c r="A15" s="438" t="s">
        <v>514</v>
      </c>
      <c r="B15" s="451">
        <v>651574.37</v>
      </c>
      <c r="C15" s="452">
        <v>1144035.99</v>
      </c>
      <c r="D15" s="425">
        <v>492461.62</v>
      </c>
      <c r="E15" s="427">
        <v>0.75580262618371563</v>
      </c>
    </row>
    <row r="16" spans="1:5">
      <c r="A16" s="438" t="s">
        <v>515</v>
      </c>
      <c r="B16" s="451">
        <v>2131484.46</v>
      </c>
      <c r="C16" s="452">
        <v>3039193.66</v>
      </c>
      <c r="D16" s="425">
        <v>907709.20000000019</v>
      </c>
      <c r="E16" s="427">
        <v>0.42585776112109219</v>
      </c>
    </row>
    <row r="17" spans="1:9">
      <c r="A17" s="438" t="s">
        <v>516</v>
      </c>
      <c r="B17" s="451">
        <v>221533.94</v>
      </c>
      <c r="C17" s="452">
        <v>537686.53</v>
      </c>
      <c r="D17" s="425">
        <v>316152.59000000003</v>
      </c>
      <c r="E17" s="427">
        <v>1.4271067900476109</v>
      </c>
    </row>
    <row r="18" spans="1:9">
      <c r="A18" s="438" t="s">
        <v>517</v>
      </c>
      <c r="B18" s="451">
        <v>283624.87</v>
      </c>
      <c r="C18" s="452">
        <v>418867.88</v>
      </c>
      <c r="D18" s="425">
        <v>135243.01</v>
      </c>
      <c r="E18" s="427">
        <v>0.47683762710935756</v>
      </c>
    </row>
    <row r="19" spans="1:9">
      <c r="A19" s="438" t="s">
        <v>518</v>
      </c>
      <c r="B19" s="451">
        <v>21771595.5</v>
      </c>
      <c r="C19" s="452">
        <v>56211737.850000001</v>
      </c>
      <c r="D19" s="425">
        <v>34440142.350000001</v>
      </c>
      <c r="E19" s="427">
        <v>1.5818841733487103</v>
      </c>
    </row>
    <row r="20" spans="1:9">
      <c r="A20" s="438" t="s">
        <v>519</v>
      </c>
      <c r="B20" s="451">
        <v>659758.31999999995</v>
      </c>
      <c r="C20" s="452">
        <v>585874.12</v>
      </c>
      <c r="D20" s="425">
        <v>-73884.199999999953</v>
      </c>
      <c r="E20" s="427">
        <v>-0.11198676509301157</v>
      </c>
    </row>
    <row r="21" spans="1:9">
      <c r="A21" s="438" t="s">
        <v>520</v>
      </c>
      <c r="B21" s="451">
        <v>4687303.7699999996</v>
      </c>
      <c r="C21" s="452">
        <v>5263212.62</v>
      </c>
      <c r="D21" s="425">
        <v>575908.85000000056</v>
      </c>
      <c r="E21" s="427">
        <v>0.12286569811966776</v>
      </c>
    </row>
    <row r="22" spans="1:9">
      <c r="A22" s="438" t="s">
        <v>521</v>
      </c>
      <c r="B22" s="451">
        <v>1018231.99</v>
      </c>
      <c r="C22" s="452">
        <v>1151692.96</v>
      </c>
      <c r="D22" s="425">
        <v>133460.96999999997</v>
      </c>
      <c r="E22" s="427">
        <v>0.13107127973852006</v>
      </c>
    </row>
    <row r="23" spans="1:9">
      <c r="A23" s="438" t="s">
        <v>522</v>
      </c>
      <c r="B23" s="451">
        <v>354414.29</v>
      </c>
      <c r="C23" s="452">
        <v>578688.30000000005</v>
      </c>
      <c r="D23" s="425">
        <v>224274.01000000007</v>
      </c>
      <c r="E23" s="427">
        <v>0.63280182635976689</v>
      </c>
    </row>
    <row r="24" spans="1:9">
      <c r="A24" s="438" t="s">
        <v>523</v>
      </c>
      <c r="B24" s="451">
        <v>1672610.44</v>
      </c>
      <c r="C24" s="452">
        <v>2085013.66</v>
      </c>
      <c r="D24" s="425">
        <v>412403.22</v>
      </c>
      <c r="E24" s="427">
        <v>0.24656262458818562</v>
      </c>
    </row>
    <row r="25" spans="1:9">
      <c r="A25" s="438" t="s">
        <v>524</v>
      </c>
      <c r="B25" s="451">
        <v>51063.67</v>
      </c>
      <c r="C25" s="452">
        <v>41013.01</v>
      </c>
      <c r="D25" s="425">
        <v>-10050.659999999996</v>
      </c>
      <c r="E25" s="427">
        <v>-0.19682604090148625</v>
      </c>
    </row>
    <row r="26" spans="1:9">
      <c r="A26" s="438" t="s">
        <v>525</v>
      </c>
      <c r="B26" s="451">
        <v>119624.14</v>
      </c>
      <c r="C26" s="452">
        <v>212358.93</v>
      </c>
      <c r="D26" s="425">
        <v>92734.79</v>
      </c>
      <c r="E26" s="427">
        <v>0.77521802873567158</v>
      </c>
    </row>
    <row r="27" spans="1:9">
      <c r="A27" s="438" t="s">
        <v>526</v>
      </c>
      <c r="B27" s="451">
        <v>24313150</v>
      </c>
      <c r="C27" s="452">
        <v>33999184.619999997</v>
      </c>
      <c r="D27" s="425">
        <v>9686034.6199999973</v>
      </c>
      <c r="E27" s="427">
        <v>0.39838665989392563</v>
      </c>
    </row>
    <row r="28" spans="1:9" ht="15.75">
      <c r="A28" s="439" t="s">
        <v>468</v>
      </c>
      <c r="B28" s="453">
        <v>81248428.159999996</v>
      </c>
      <c r="C28" s="454">
        <v>134745001.31999999</v>
      </c>
      <c r="D28" s="430">
        <v>53496573.159999996</v>
      </c>
      <c r="E28" s="433">
        <v>0.65843209981429873</v>
      </c>
      <c r="G28" s="428"/>
    </row>
    <row r="29" spans="1:9" ht="15.75">
      <c r="A29" s="455" t="s">
        <v>527</v>
      </c>
      <c r="B29" s="456">
        <v>469420281.22000003</v>
      </c>
      <c r="C29" s="457">
        <v>673041113.5</v>
      </c>
      <c r="D29" s="458">
        <v>203620832.27999997</v>
      </c>
      <c r="E29" s="459">
        <v>0.43377084550075151</v>
      </c>
      <c r="G29" s="428"/>
      <c r="H29" s="428"/>
      <c r="I29" s="428"/>
    </row>
    <row r="30" spans="1:9">
      <c r="A30" s="434" t="s">
        <v>528</v>
      </c>
      <c r="B30" s="450"/>
      <c r="C30" s="435"/>
      <c r="D30" s="460"/>
      <c r="E30" s="437"/>
    </row>
    <row r="31" spans="1:9">
      <c r="A31" s="438" t="s">
        <v>529</v>
      </c>
      <c r="B31" s="451">
        <v>12731316.880000001</v>
      </c>
      <c r="C31" s="452">
        <v>23359336.079999998</v>
      </c>
      <c r="D31" s="425">
        <v>10628019.199999997</v>
      </c>
      <c r="E31" s="427">
        <v>0.83479339177362433</v>
      </c>
    </row>
    <row r="32" spans="1:9">
      <c r="A32" s="438" t="s">
        <v>530</v>
      </c>
      <c r="B32" s="451">
        <v>3997137.68</v>
      </c>
      <c r="C32" s="452">
        <v>4522916.99</v>
      </c>
      <c r="D32" s="425">
        <v>525779.31000000006</v>
      </c>
      <c r="E32" s="427">
        <v>0.13153895414480696</v>
      </c>
    </row>
    <row r="33" spans="1:5">
      <c r="A33" s="438" t="s">
        <v>531</v>
      </c>
      <c r="B33" s="451">
        <v>38754298.25</v>
      </c>
      <c r="C33" s="452">
        <v>55428542.640000001</v>
      </c>
      <c r="D33" s="425">
        <v>16674244.390000001</v>
      </c>
      <c r="E33" s="427">
        <v>0.43025535599783438</v>
      </c>
    </row>
    <row r="34" spans="1:5">
      <c r="A34" s="438" t="s">
        <v>532</v>
      </c>
      <c r="B34" s="451">
        <v>20111671.170000002</v>
      </c>
      <c r="C34" s="452">
        <v>25938252.800000001</v>
      </c>
      <c r="D34" s="425">
        <v>5826581.629999999</v>
      </c>
      <c r="E34" s="427">
        <v>0.28971146061155484</v>
      </c>
    </row>
    <row r="35" spans="1:5">
      <c r="A35" s="438" t="s">
        <v>533</v>
      </c>
      <c r="B35" s="451">
        <v>4429529.25</v>
      </c>
      <c r="C35" s="452">
        <v>5861588.2800000003</v>
      </c>
      <c r="D35" s="425">
        <v>1432059.0300000003</v>
      </c>
      <c r="E35" s="427">
        <v>0.32329824439019117</v>
      </c>
    </row>
    <row r="36" spans="1:5">
      <c r="A36" s="438" t="s">
        <v>534</v>
      </c>
      <c r="B36" s="451">
        <v>1584590.1</v>
      </c>
      <c r="C36" s="452">
        <v>1329464.78</v>
      </c>
      <c r="D36" s="425">
        <v>-255125.32000000007</v>
      </c>
      <c r="E36" s="427">
        <v>-0.16100398456357898</v>
      </c>
    </row>
    <row r="37" spans="1:5">
      <c r="A37" s="438" t="s">
        <v>535</v>
      </c>
      <c r="B37" s="451">
        <v>6093776.9800000004</v>
      </c>
      <c r="C37" s="452">
        <v>9695085.6699999999</v>
      </c>
      <c r="D37" s="425">
        <v>3601308.6899999995</v>
      </c>
      <c r="E37" s="427">
        <v>0.59098137359139113</v>
      </c>
    </row>
    <row r="38" spans="1:5">
      <c r="A38" s="438" t="s">
        <v>536</v>
      </c>
      <c r="B38" s="451">
        <v>1657571.95</v>
      </c>
      <c r="C38" s="452">
        <v>2148051.89</v>
      </c>
      <c r="D38" s="425">
        <v>490479.94000000018</v>
      </c>
      <c r="E38" s="427">
        <v>0.29590265448205744</v>
      </c>
    </row>
    <row r="39" spans="1:5">
      <c r="A39" s="438" t="s">
        <v>537</v>
      </c>
      <c r="B39" s="451">
        <v>4238349.78</v>
      </c>
      <c r="C39" s="452">
        <v>4873765.57</v>
      </c>
      <c r="D39" s="425">
        <v>635415.79</v>
      </c>
      <c r="E39" s="427">
        <v>0.14992056413050459</v>
      </c>
    </row>
    <row r="40" spans="1:5" ht="15.75">
      <c r="A40" s="429" t="s">
        <v>538</v>
      </c>
      <c r="B40" s="430">
        <v>93598242.040000007</v>
      </c>
      <c r="C40" s="461">
        <v>133157004.70000002</v>
      </c>
      <c r="D40" s="430">
        <v>39558762.660000011</v>
      </c>
      <c r="E40" s="440">
        <v>0.42264429115126156</v>
      </c>
    </row>
    <row r="41" spans="1:5">
      <c r="A41" s="434"/>
      <c r="B41" s="450"/>
      <c r="C41" s="435"/>
      <c r="D41" s="450"/>
      <c r="E41" s="437"/>
    </row>
    <row r="42" spans="1:5">
      <c r="A42" s="438" t="s">
        <v>539</v>
      </c>
      <c r="B42" s="451">
        <v>792643.17</v>
      </c>
      <c r="C42" s="452">
        <v>1138745.99</v>
      </c>
      <c r="D42" s="425">
        <v>346102.81999999995</v>
      </c>
      <c r="E42" s="427">
        <v>0.43664391885190901</v>
      </c>
    </row>
    <row r="43" spans="1:5">
      <c r="A43" s="438" t="s">
        <v>540</v>
      </c>
      <c r="B43" s="451">
        <v>662939.26</v>
      </c>
      <c r="C43" s="452">
        <v>1241837.23</v>
      </c>
      <c r="D43" s="425">
        <v>578897.97</v>
      </c>
      <c r="E43" s="427">
        <v>0.87322927593698396</v>
      </c>
    </row>
    <row r="44" spans="1:5">
      <c r="A44" s="438" t="s">
        <v>541</v>
      </c>
      <c r="B44" s="451">
        <v>5719187.7199999997</v>
      </c>
      <c r="C44" s="452">
        <v>7626704.0300000003</v>
      </c>
      <c r="D44" s="425">
        <v>1907516.3100000005</v>
      </c>
      <c r="E44" s="427">
        <v>0.33352923586148708</v>
      </c>
    </row>
    <row r="45" spans="1:5">
      <c r="A45" s="438" t="s">
        <v>542</v>
      </c>
      <c r="B45" s="451">
        <v>35402228.240000002</v>
      </c>
      <c r="C45" s="452">
        <v>45885021.479999997</v>
      </c>
      <c r="D45" s="425">
        <v>10482793.239999995</v>
      </c>
      <c r="E45" s="427">
        <v>0.29610546457513021</v>
      </c>
    </row>
    <row r="46" spans="1:5">
      <c r="A46" s="438" t="s">
        <v>543</v>
      </c>
      <c r="B46" s="451">
        <v>3526188.67</v>
      </c>
      <c r="C46" s="452">
        <v>3625230.15</v>
      </c>
      <c r="D46" s="425">
        <v>99041.479999999981</v>
      </c>
      <c r="E46" s="427">
        <v>2.8087402368064437E-2</v>
      </c>
    </row>
    <row r="47" spans="1:5">
      <c r="A47" s="438" t="s">
        <v>544</v>
      </c>
      <c r="B47" s="451">
        <v>41369416.359999999</v>
      </c>
      <c r="C47" s="452">
        <v>44252105.350000001</v>
      </c>
      <c r="D47" s="425">
        <v>2882688.9900000021</v>
      </c>
      <c r="E47" s="427">
        <v>6.9681645129208727E-2</v>
      </c>
    </row>
    <row r="48" spans="1:5">
      <c r="A48" s="438" t="s">
        <v>545</v>
      </c>
      <c r="B48" s="451">
        <v>20704003.059999999</v>
      </c>
      <c r="C48" s="452">
        <v>22160891.289999999</v>
      </c>
      <c r="D48" s="425">
        <v>1456888.2300000004</v>
      </c>
      <c r="E48" s="427">
        <v>7.0367465932938314E-2</v>
      </c>
    </row>
    <row r="49" spans="1:7">
      <c r="A49" s="438" t="s">
        <v>546</v>
      </c>
      <c r="B49" s="451">
        <v>48814096.060000002</v>
      </c>
      <c r="C49" s="452">
        <v>67666354.349999994</v>
      </c>
      <c r="D49" s="425">
        <v>18852258.289999992</v>
      </c>
      <c r="E49" s="427">
        <v>0.38620521143785347</v>
      </c>
    </row>
    <row r="50" spans="1:7">
      <c r="A50" s="438" t="s">
        <v>547</v>
      </c>
      <c r="B50" s="451">
        <v>3230324.62</v>
      </c>
      <c r="C50" s="452">
        <v>4228554.97</v>
      </c>
      <c r="D50" s="425">
        <v>998230.34999999963</v>
      </c>
      <c r="E50" s="427">
        <v>0.309018587116486</v>
      </c>
    </row>
    <row r="51" spans="1:7" ht="15.75">
      <c r="A51" s="462" t="s">
        <v>548</v>
      </c>
      <c r="B51" s="430">
        <v>160221027.16000003</v>
      </c>
      <c r="C51" s="461">
        <v>197825444.83999997</v>
      </c>
      <c r="D51" s="430">
        <v>37604417.679999948</v>
      </c>
      <c r="E51" s="440">
        <v>0.23470338660634973</v>
      </c>
    </row>
    <row r="52" spans="1:7">
      <c r="A52" s="438" t="s">
        <v>549</v>
      </c>
      <c r="B52" s="463">
        <v>15854703.02</v>
      </c>
      <c r="C52" s="464">
        <v>27434966.609999999</v>
      </c>
      <c r="D52" s="465">
        <v>11580263.59</v>
      </c>
      <c r="E52" s="466">
        <v>0.73039927492757284</v>
      </c>
      <c r="G52" s="428"/>
    </row>
    <row r="53" spans="1:7">
      <c r="A53" s="434" t="s">
        <v>550</v>
      </c>
      <c r="B53" s="463">
        <v>322718.09999999998</v>
      </c>
      <c r="C53" s="467">
        <v>824761.84</v>
      </c>
      <c r="D53" s="465">
        <v>502043.74</v>
      </c>
      <c r="E53" s="466">
        <v>1.5556727063031173</v>
      </c>
    </row>
    <row r="54" spans="1:7">
      <c r="A54" s="434" t="s">
        <v>551</v>
      </c>
      <c r="B54" s="463">
        <v>26351256.010000002</v>
      </c>
      <c r="C54" s="463">
        <v>41348988.229999997</v>
      </c>
      <c r="D54" s="465">
        <v>14997732.219999995</v>
      </c>
      <c r="E54" s="466">
        <v>0.56914676910688911</v>
      </c>
    </row>
    <row r="55" spans="1:7" ht="15.75">
      <c r="A55" s="468" t="s">
        <v>552</v>
      </c>
      <c r="B55" s="469">
        <v>765768227.54999995</v>
      </c>
      <c r="C55" s="469">
        <v>1073632279.72</v>
      </c>
      <c r="D55" s="430">
        <v>307864052.17000008</v>
      </c>
      <c r="E55" s="440">
        <v>0.40203294037803161</v>
      </c>
    </row>
    <row r="57" spans="1:7">
      <c r="A57" s="470"/>
      <c r="B57" s="471"/>
      <c r="C57" s="471"/>
    </row>
    <row r="69" spans="1:3">
      <c r="A69" s="472" t="s">
        <v>553</v>
      </c>
      <c r="C69" s="473">
        <v>0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scale="8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80BAE-C788-4163-8EBD-FD3A1C9BEC83}">
  <sheetPr codeName="Sheet20">
    <pageSetUpPr fitToPage="1"/>
  </sheetPr>
  <dimension ref="A1:I56"/>
  <sheetViews>
    <sheetView zoomScale="87" zoomScaleNormal="87" workbookViewId="0">
      <selection sqref="A1:E1"/>
    </sheetView>
  </sheetViews>
  <sheetFormatPr defaultRowHeight="15"/>
  <cols>
    <col min="1" max="1" width="47.28515625" style="415" customWidth="1"/>
    <col min="2" max="3" width="25.7109375" style="415" customWidth="1"/>
    <col min="4" max="4" width="20.7109375" style="415" customWidth="1"/>
    <col min="5" max="5" width="15.7109375" style="415" customWidth="1"/>
    <col min="6" max="6" width="9.140625" style="415"/>
    <col min="7" max="7" width="14.140625" style="415" customWidth="1"/>
    <col min="8" max="8" width="15.5703125" style="415" customWidth="1"/>
    <col min="9" max="9" width="13.5703125" style="415" customWidth="1"/>
    <col min="10" max="16384" width="9.140625" style="415"/>
  </cols>
  <sheetData>
    <row r="1" spans="1:7" ht="15.75">
      <c r="A1" s="488" t="s">
        <v>42</v>
      </c>
      <c r="B1" s="489"/>
      <c r="C1" s="489"/>
      <c r="D1" s="489"/>
      <c r="E1" s="489"/>
    </row>
    <row r="2" spans="1:7" ht="15.75">
      <c r="A2" s="490" t="s">
        <v>454</v>
      </c>
      <c r="B2" s="489"/>
      <c r="C2" s="489"/>
      <c r="D2" s="489"/>
      <c r="E2" s="489"/>
    </row>
    <row r="3" spans="1:7" ht="15.75">
      <c r="A3" s="490" t="s">
        <v>455</v>
      </c>
      <c r="B3" s="489"/>
      <c r="C3" s="489"/>
      <c r="D3" s="489"/>
      <c r="E3" s="489"/>
    </row>
    <row r="4" spans="1:7" ht="15.75">
      <c r="A4" s="490" t="s">
        <v>554</v>
      </c>
      <c r="B4" s="489"/>
      <c r="C4" s="489"/>
      <c r="D4" s="489"/>
      <c r="E4" s="489"/>
    </row>
    <row r="5" spans="1:7">
      <c r="A5" s="416"/>
      <c r="B5" s="417"/>
      <c r="C5" s="417"/>
      <c r="D5" s="417"/>
      <c r="E5" s="418" t="s">
        <v>555</v>
      </c>
    </row>
    <row r="6" spans="1:7">
      <c r="A6" s="419" t="s">
        <v>458</v>
      </c>
      <c r="B6" s="474" t="s">
        <v>95</v>
      </c>
      <c r="C6" s="474" t="s">
        <v>96</v>
      </c>
      <c r="D6" s="419" t="s">
        <v>460</v>
      </c>
      <c r="E6" s="419" t="s">
        <v>48</v>
      </c>
    </row>
    <row r="7" spans="1:7">
      <c r="A7" s="421" t="s">
        <v>461</v>
      </c>
      <c r="B7" s="422"/>
      <c r="C7" s="422"/>
      <c r="D7" s="422"/>
      <c r="E7" s="422"/>
    </row>
    <row r="8" spans="1:7">
      <c r="A8" s="423" t="s">
        <v>462</v>
      </c>
      <c r="B8" s="424"/>
      <c r="C8" s="424"/>
      <c r="D8" s="424"/>
      <c r="E8" s="424"/>
    </row>
    <row r="9" spans="1:7">
      <c r="A9" s="423" t="s">
        <v>463</v>
      </c>
      <c r="B9" s="425">
        <v>337514003.75</v>
      </c>
      <c r="C9" s="425">
        <v>430193806.06</v>
      </c>
      <c r="D9" s="425">
        <v>92679802.310000002</v>
      </c>
      <c r="E9" s="427">
        <v>0.27459542798303815</v>
      </c>
      <c r="G9" s="428"/>
    </row>
    <row r="10" spans="1:7">
      <c r="A10" s="423" t="s">
        <v>464</v>
      </c>
      <c r="B10" s="425">
        <v>13699661.709999999</v>
      </c>
      <c r="C10" s="425">
        <v>15348872.239999998</v>
      </c>
      <c r="D10" s="425">
        <v>1649210.5299999993</v>
      </c>
      <c r="E10" s="427">
        <v>0.1203833032458142</v>
      </c>
      <c r="G10" s="428"/>
    </row>
    <row r="11" spans="1:7">
      <c r="A11" s="423" t="s">
        <v>465</v>
      </c>
      <c r="B11" s="425">
        <v>70408122.149999991</v>
      </c>
      <c r="C11" s="425">
        <v>94022298.529999986</v>
      </c>
      <c r="D11" s="425">
        <v>23614176.379999995</v>
      </c>
      <c r="E11" s="427">
        <v>0.33538994733720501</v>
      </c>
      <c r="G11" s="428"/>
    </row>
    <row r="12" spans="1:7">
      <c r="A12" s="423" t="s">
        <v>466</v>
      </c>
      <c r="B12" s="425">
        <v>27093446.050000004</v>
      </c>
      <c r="C12" s="425">
        <v>35459641.280000001</v>
      </c>
      <c r="D12" s="425">
        <v>8366195.2299999967</v>
      </c>
      <c r="E12" s="427">
        <v>0.30879036998691406</v>
      </c>
      <c r="G12" s="428"/>
    </row>
    <row r="13" spans="1:7">
      <c r="A13" s="423" t="s">
        <v>467</v>
      </c>
      <c r="B13" s="425">
        <v>6955871.6200000001</v>
      </c>
      <c r="C13" s="425">
        <v>8648035.3600000013</v>
      </c>
      <c r="D13" s="425">
        <v>1692163.7400000012</v>
      </c>
      <c r="E13" s="427">
        <v>0.24327127245054031</v>
      </c>
      <c r="G13" s="428"/>
    </row>
    <row r="14" spans="1:7" ht="15.75">
      <c r="A14" s="429" t="s">
        <v>468</v>
      </c>
      <c r="B14" s="430">
        <v>455671105.28000003</v>
      </c>
      <c r="C14" s="430">
        <v>583672653.47000003</v>
      </c>
      <c r="D14" s="432">
        <v>128001548.19</v>
      </c>
      <c r="E14" s="433">
        <v>0.28090775716697203</v>
      </c>
      <c r="G14" s="428"/>
    </row>
    <row r="15" spans="1:7">
      <c r="A15" s="434" t="s">
        <v>469</v>
      </c>
      <c r="B15" s="450"/>
      <c r="C15" s="435"/>
      <c r="D15" s="436"/>
      <c r="E15" s="437"/>
      <c r="G15" s="428"/>
    </row>
    <row r="16" spans="1:7">
      <c r="A16" s="438" t="s">
        <v>470</v>
      </c>
      <c r="B16" s="451">
        <v>512231281.12999994</v>
      </c>
      <c r="C16" s="425">
        <v>531779626.48000002</v>
      </c>
      <c r="D16" s="425">
        <v>19548345.350000083</v>
      </c>
      <c r="E16" s="427">
        <v>3.8163122929305987E-2</v>
      </c>
      <c r="G16" s="428"/>
    </row>
    <row r="17" spans="1:9">
      <c r="A17" s="438" t="s">
        <v>471</v>
      </c>
      <c r="B17" s="451">
        <v>21779433.789999999</v>
      </c>
      <c r="C17" s="425">
        <v>22669083.199999996</v>
      </c>
      <c r="D17" s="425">
        <v>889649.40999999642</v>
      </c>
      <c r="E17" s="427">
        <v>4.0848142269358623E-2</v>
      </c>
      <c r="G17" s="428"/>
    </row>
    <row r="18" spans="1:9">
      <c r="A18" s="438" t="s">
        <v>472</v>
      </c>
      <c r="B18" s="451">
        <v>223965366.44999999</v>
      </c>
      <c r="C18" s="425">
        <v>260274697.49000001</v>
      </c>
      <c r="D18" s="425">
        <v>36309331.040000021</v>
      </c>
      <c r="E18" s="427">
        <v>0.16212029393440186</v>
      </c>
      <c r="G18" s="428"/>
    </row>
    <row r="19" spans="1:9" ht="15.75">
      <c r="A19" s="439" t="s">
        <v>468</v>
      </c>
      <c r="B19" s="456">
        <v>757976081.37</v>
      </c>
      <c r="C19" s="430">
        <v>814723407.17000008</v>
      </c>
      <c r="D19" s="432">
        <v>56747325.800000072</v>
      </c>
      <c r="E19" s="433">
        <v>7.4866908329656534E-2</v>
      </c>
      <c r="G19" s="428"/>
    </row>
    <row r="20" spans="1:9">
      <c r="A20" s="434" t="s">
        <v>473</v>
      </c>
      <c r="B20" s="450"/>
      <c r="C20" s="435"/>
      <c r="D20" s="435"/>
      <c r="E20" s="437"/>
      <c r="G20" s="428"/>
    </row>
    <row r="21" spans="1:9">
      <c r="A21" s="438" t="s">
        <v>474</v>
      </c>
      <c r="B21" s="451">
        <v>476943883.35000002</v>
      </c>
      <c r="C21" s="425">
        <v>505626279.92999995</v>
      </c>
      <c r="D21" s="425">
        <v>28682396.579999924</v>
      </c>
      <c r="E21" s="427">
        <v>6.0137885359883445E-2</v>
      </c>
      <c r="G21" s="428"/>
    </row>
    <row r="22" spans="1:9">
      <c r="A22" s="438" t="s">
        <v>475</v>
      </c>
      <c r="B22" s="451">
        <v>1682759.69</v>
      </c>
      <c r="C22" s="425">
        <v>2181908.7900000005</v>
      </c>
      <c r="D22" s="425">
        <v>499149.10000000056</v>
      </c>
      <c r="E22" s="427">
        <v>0.29662530126330788</v>
      </c>
      <c r="G22" s="428"/>
    </row>
    <row r="23" spans="1:9">
      <c r="A23" s="438" t="s">
        <v>476</v>
      </c>
      <c r="B23" s="451">
        <v>1519843.69</v>
      </c>
      <c r="C23" s="425">
        <v>1845588.2900000003</v>
      </c>
      <c r="D23" s="425">
        <v>325744.60000000033</v>
      </c>
      <c r="E23" s="427">
        <v>0.2143276983964057</v>
      </c>
      <c r="G23" s="428"/>
    </row>
    <row r="24" spans="1:9">
      <c r="A24" s="438" t="s">
        <v>477</v>
      </c>
      <c r="B24" s="451">
        <v>1927349.28</v>
      </c>
      <c r="C24" s="425">
        <v>2104994.46</v>
      </c>
      <c r="D24" s="425">
        <v>177645.17999999993</v>
      </c>
      <c r="E24" s="427">
        <v>9.2170724758306358E-2</v>
      </c>
      <c r="G24" s="428"/>
    </row>
    <row r="25" spans="1:9">
      <c r="A25" s="438" t="s">
        <v>478</v>
      </c>
      <c r="B25" s="451">
        <v>116011.47</v>
      </c>
      <c r="C25" s="425">
        <v>55650.290000000008</v>
      </c>
      <c r="D25" s="425">
        <v>-60361.179999999993</v>
      </c>
      <c r="E25" s="427">
        <v>-0.52030355274353468</v>
      </c>
      <c r="G25" s="428"/>
    </row>
    <row r="26" spans="1:9">
      <c r="A26" s="438" t="s">
        <v>479</v>
      </c>
      <c r="B26" s="451">
        <v>8607733.3200000003</v>
      </c>
      <c r="C26" s="425">
        <v>8976373.6699999999</v>
      </c>
      <c r="D26" s="425">
        <v>368640.34999999963</v>
      </c>
      <c r="E26" s="427">
        <v>4.282664626045822E-2</v>
      </c>
      <c r="G26" s="428"/>
    </row>
    <row r="27" spans="1:9">
      <c r="A27" s="438" t="s">
        <v>480</v>
      </c>
      <c r="B27" s="451">
        <v>26316717.179999996</v>
      </c>
      <c r="C27" s="425">
        <v>27859043.920000002</v>
      </c>
      <c r="D27" s="425">
        <v>1542326.7400000058</v>
      </c>
      <c r="E27" s="427">
        <v>5.8606350079717887E-2</v>
      </c>
      <c r="G27" s="428"/>
    </row>
    <row r="28" spans="1:9" ht="15.75">
      <c r="A28" s="439" t="s">
        <v>468</v>
      </c>
      <c r="B28" s="456">
        <v>517114297.98000002</v>
      </c>
      <c r="C28" s="430">
        <v>548649839.35000002</v>
      </c>
      <c r="D28" s="432">
        <v>31535541.370000005</v>
      </c>
      <c r="E28" s="440">
        <v>6.0983696434593032E-2</v>
      </c>
      <c r="G28" s="428"/>
    </row>
    <row r="29" spans="1:9">
      <c r="A29" s="434" t="s">
        <v>481</v>
      </c>
      <c r="B29" s="450"/>
      <c r="C29" s="435"/>
      <c r="D29" s="435"/>
      <c r="E29" s="441"/>
      <c r="G29" s="428"/>
      <c r="H29" s="428"/>
      <c r="I29" s="428"/>
    </row>
    <row r="30" spans="1:9">
      <c r="A30" s="438" t="s">
        <v>482</v>
      </c>
      <c r="B30" s="451">
        <v>583564050.06999993</v>
      </c>
      <c r="C30" s="425">
        <v>653338812.16999996</v>
      </c>
      <c r="D30" s="425">
        <v>69774762.100000024</v>
      </c>
      <c r="E30" s="427">
        <v>0.11956658757788519</v>
      </c>
      <c r="G30" s="428"/>
    </row>
    <row r="31" spans="1:9">
      <c r="A31" s="438" t="s">
        <v>483</v>
      </c>
      <c r="B31" s="451">
        <v>169541297.85999998</v>
      </c>
      <c r="C31" s="425">
        <v>189201791.31000003</v>
      </c>
      <c r="D31" s="425">
        <v>19660493.450000048</v>
      </c>
      <c r="E31" s="427">
        <v>0.11596285800663653</v>
      </c>
      <c r="G31" s="428"/>
    </row>
    <row r="32" spans="1:9">
      <c r="A32" s="438" t="s">
        <v>484</v>
      </c>
      <c r="B32" s="451">
        <v>94781604.590000004</v>
      </c>
      <c r="C32" s="425">
        <v>106794411.88000001</v>
      </c>
      <c r="D32" s="425">
        <v>12012807.290000007</v>
      </c>
      <c r="E32" s="427">
        <v>0.12674197004750251</v>
      </c>
      <c r="G32" s="428"/>
    </row>
    <row r="33" spans="1:7">
      <c r="A33" s="438" t="s">
        <v>485</v>
      </c>
      <c r="B33" s="451">
        <v>135973947.42999998</v>
      </c>
      <c r="C33" s="425">
        <v>152061000.59999999</v>
      </c>
      <c r="D33" s="425">
        <v>16087053.170000017</v>
      </c>
      <c r="E33" s="427">
        <v>0.11830981944744751</v>
      </c>
      <c r="G33" s="428"/>
    </row>
    <row r="34" spans="1:7">
      <c r="A34" s="438" t="s">
        <v>486</v>
      </c>
      <c r="B34" s="451">
        <v>6471112.6500000004</v>
      </c>
      <c r="C34" s="425">
        <v>9645650.3599999994</v>
      </c>
      <c r="D34" s="425">
        <v>3174537.709999999</v>
      </c>
      <c r="E34" s="427">
        <v>0.49057061462220086</v>
      </c>
      <c r="G34" s="428"/>
    </row>
    <row r="35" spans="1:7">
      <c r="A35" s="438" t="s">
        <v>487</v>
      </c>
      <c r="B35" s="451">
        <v>11259278.430000002</v>
      </c>
      <c r="C35" s="425">
        <v>16550718.649999999</v>
      </c>
      <c r="D35" s="425">
        <v>5291440.2199999969</v>
      </c>
      <c r="E35" s="427">
        <v>0.46996264040341318</v>
      </c>
      <c r="G35" s="428"/>
    </row>
    <row r="36" spans="1:7">
      <c r="A36" s="438" t="s">
        <v>488</v>
      </c>
      <c r="B36" s="451">
        <v>51103107.910000004</v>
      </c>
      <c r="C36" s="425">
        <v>63117316.760000005</v>
      </c>
      <c r="D36" s="425">
        <v>12014208.850000001</v>
      </c>
      <c r="E36" s="427">
        <v>0.23509742051616056</v>
      </c>
      <c r="G36" s="428"/>
    </row>
    <row r="37" spans="1:7" ht="15.75">
      <c r="A37" s="439" t="s">
        <v>468</v>
      </c>
      <c r="B37" s="456">
        <v>1052694398.9400001</v>
      </c>
      <c r="C37" s="430">
        <v>1190709701.73</v>
      </c>
      <c r="D37" s="432">
        <v>138015302.78999996</v>
      </c>
      <c r="E37" s="433">
        <v>0.13110671333387264</v>
      </c>
      <c r="G37" s="428"/>
    </row>
    <row r="38" spans="1:7">
      <c r="A38" s="434" t="s">
        <v>489</v>
      </c>
      <c r="B38" s="450"/>
      <c r="C38" s="435"/>
      <c r="D38" s="435"/>
      <c r="E38" s="437"/>
      <c r="G38" s="428"/>
    </row>
    <row r="39" spans="1:7">
      <c r="A39" s="438" t="s">
        <v>490</v>
      </c>
      <c r="B39" s="451">
        <v>8864584.870000001</v>
      </c>
      <c r="C39" s="425">
        <v>7341223.0699999994</v>
      </c>
      <c r="D39" s="425">
        <v>-1523361.8000000017</v>
      </c>
      <c r="E39" s="427">
        <v>-0.17184806985778248</v>
      </c>
      <c r="G39" s="428"/>
    </row>
    <row r="40" spans="1:7">
      <c r="A40" s="438" t="s">
        <v>491</v>
      </c>
      <c r="B40" s="451">
        <v>35251872.319999993</v>
      </c>
      <c r="C40" s="425">
        <v>33641569.019999996</v>
      </c>
      <c r="D40" s="425">
        <v>-1610303.299999997</v>
      </c>
      <c r="E40" s="427">
        <v>-4.5679936809665526E-2</v>
      </c>
      <c r="G40" s="428"/>
    </row>
    <row r="41" spans="1:7">
      <c r="A41" s="438" t="s">
        <v>492</v>
      </c>
      <c r="B41" s="451">
        <v>9388296.0600000005</v>
      </c>
      <c r="C41" s="425">
        <v>8507584.0099999998</v>
      </c>
      <c r="D41" s="425">
        <v>-880712.05000000075</v>
      </c>
      <c r="E41" s="427">
        <v>-9.3809573576656119E-2</v>
      </c>
      <c r="G41" s="428"/>
    </row>
    <row r="42" spans="1:7">
      <c r="A42" s="438" t="s">
        <v>493</v>
      </c>
      <c r="B42" s="451">
        <v>6987310.0700000012</v>
      </c>
      <c r="C42" s="425">
        <v>7514802.1699999999</v>
      </c>
      <c r="D42" s="425">
        <v>527492.0999999987</v>
      </c>
      <c r="E42" s="427">
        <v>7.5492871321795885E-2</v>
      </c>
      <c r="G42" s="428"/>
    </row>
    <row r="43" spans="1:7">
      <c r="A43" s="438" t="s">
        <v>494</v>
      </c>
      <c r="B43" s="451">
        <v>90048172.980000004</v>
      </c>
      <c r="C43" s="425">
        <v>98002536.76000002</v>
      </c>
      <c r="D43" s="425">
        <v>7954363.7800000161</v>
      </c>
      <c r="E43" s="427">
        <v>8.833453824506475E-2</v>
      </c>
      <c r="G43" s="428"/>
    </row>
    <row r="44" spans="1:7">
      <c r="A44" s="438" t="s">
        <v>495</v>
      </c>
      <c r="B44" s="451">
        <v>29494306.580000002</v>
      </c>
      <c r="C44" s="425">
        <v>31888088.329999998</v>
      </c>
      <c r="D44" s="425">
        <v>2393781.7499999963</v>
      </c>
      <c r="E44" s="427">
        <v>8.1160807883620914E-2</v>
      </c>
      <c r="G44" s="428"/>
    </row>
    <row r="45" spans="1:7">
      <c r="A45" s="438" t="s">
        <v>496</v>
      </c>
      <c r="B45" s="451">
        <v>31519643.119999997</v>
      </c>
      <c r="C45" s="425">
        <v>38745661.920000002</v>
      </c>
      <c r="D45" s="425">
        <v>7226018.8000000045</v>
      </c>
      <c r="E45" s="427">
        <v>0.22925446117804918</v>
      </c>
      <c r="G45" s="428"/>
    </row>
    <row r="46" spans="1:7" ht="15.75">
      <c r="A46" s="439" t="s">
        <v>468</v>
      </c>
      <c r="B46" s="456">
        <v>211554186</v>
      </c>
      <c r="C46" s="430">
        <v>225641465.28000003</v>
      </c>
      <c r="D46" s="432">
        <v>14087279.280000031</v>
      </c>
      <c r="E46" s="433">
        <v>6.6589461292909755E-2</v>
      </c>
      <c r="G46" s="428"/>
    </row>
    <row r="47" spans="1:7">
      <c r="A47" s="434" t="s">
        <v>497</v>
      </c>
      <c r="B47" s="450"/>
      <c r="C47" s="435"/>
      <c r="D47" s="435"/>
      <c r="E47" s="437"/>
      <c r="G47" s="428"/>
    </row>
    <row r="48" spans="1:7">
      <c r="A48" s="438" t="s">
        <v>498</v>
      </c>
      <c r="B48" s="451">
        <v>73270103.00999999</v>
      </c>
      <c r="C48" s="425">
        <v>85754945.609999999</v>
      </c>
      <c r="D48" s="425">
        <v>12484842.600000009</v>
      </c>
      <c r="E48" s="427">
        <v>0.17039477340841275</v>
      </c>
      <c r="G48" s="428"/>
    </row>
    <row r="49" spans="1:7">
      <c r="A49" s="438" t="s">
        <v>499</v>
      </c>
      <c r="B49" s="451">
        <v>46378271.229999997</v>
      </c>
      <c r="C49" s="425">
        <v>52565990.990000002</v>
      </c>
      <c r="D49" s="425">
        <v>6187719.7600000054</v>
      </c>
      <c r="E49" s="427">
        <v>0.13341850819134135</v>
      </c>
      <c r="G49" s="428"/>
    </row>
    <row r="50" spans="1:7">
      <c r="A50" s="438" t="s">
        <v>500</v>
      </c>
      <c r="B50" s="451">
        <v>7350419.2300000014</v>
      </c>
      <c r="C50" s="425">
        <v>9172913.290000001</v>
      </c>
      <c r="D50" s="425">
        <v>1822494.0599999996</v>
      </c>
      <c r="E50" s="427">
        <v>0.2479442332434145</v>
      </c>
      <c r="G50" s="428"/>
    </row>
    <row r="51" spans="1:7">
      <c r="A51" s="438" t="s">
        <v>501</v>
      </c>
      <c r="B51" s="451">
        <v>133879734.28999999</v>
      </c>
      <c r="C51" s="425">
        <v>134902554.09</v>
      </c>
      <c r="D51" s="425">
        <v>1022819.8000000119</v>
      </c>
      <c r="E51" s="427">
        <v>7.6398403793098233E-3</v>
      </c>
      <c r="G51" s="428"/>
    </row>
    <row r="52" spans="1:7" ht="15.75">
      <c r="A52" s="439" t="s">
        <v>468</v>
      </c>
      <c r="B52" s="456">
        <v>260878527.75999999</v>
      </c>
      <c r="C52" s="430">
        <v>282396403.98000002</v>
      </c>
      <c r="D52" s="432">
        <v>21517876.220000029</v>
      </c>
      <c r="E52" s="433">
        <v>8.2482358378669615E-2</v>
      </c>
      <c r="G52" s="428"/>
    </row>
    <row r="53" spans="1:7">
      <c r="A53" s="434" t="s">
        <v>502</v>
      </c>
      <c r="B53" s="450"/>
      <c r="C53" s="435"/>
      <c r="D53" s="435"/>
      <c r="E53" s="437"/>
      <c r="G53" s="428"/>
    </row>
    <row r="54" spans="1:7">
      <c r="A54" s="438" t="s">
        <v>503</v>
      </c>
      <c r="B54" s="451">
        <v>777174982.04999995</v>
      </c>
      <c r="C54" s="425">
        <v>758492428.83000004</v>
      </c>
      <c r="D54" s="425">
        <v>-18682553.219999909</v>
      </c>
      <c r="E54" s="427">
        <v>-2.4039056392062243E-2</v>
      </c>
      <c r="G54" s="428"/>
    </row>
    <row r="55" spans="1:7">
      <c r="A55" s="438" t="s">
        <v>504</v>
      </c>
      <c r="B55" s="451">
        <v>16706442.540000003</v>
      </c>
      <c r="C55" s="425">
        <v>14131334.189999998</v>
      </c>
      <c r="D55" s="425">
        <v>-2575108.3500000052</v>
      </c>
      <c r="E55" s="427">
        <v>-0.15413864105625474</v>
      </c>
      <c r="G55" s="428"/>
    </row>
    <row r="56" spans="1:7" ht="15.75">
      <c r="A56" s="443" t="s">
        <v>468</v>
      </c>
      <c r="B56" s="453">
        <v>793881424.58999991</v>
      </c>
      <c r="C56" s="430">
        <v>772623763.0200001</v>
      </c>
      <c r="D56" s="430">
        <v>-21257661.569999814</v>
      </c>
      <c r="E56" s="440">
        <v>-2.6776872353422722E-2</v>
      </c>
      <c r="G56" s="428"/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scale="7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2FE45-9A97-4584-9170-45BCE4A6FE3D}">
  <sheetPr codeName="Sheet21">
    <pageSetUpPr fitToPage="1"/>
  </sheetPr>
  <dimension ref="A1:K69"/>
  <sheetViews>
    <sheetView zoomScale="87" zoomScaleNormal="87" workbookViewId="0">
      <selection sqref="A1:E1"/>
    </sheetView>
  </sheetViews>
  <sheetFormatPr defaultRowHeight="15"/>
  <cols>
    <col min="1" max="1" width="47.28515625" style="415" customWidth="1"/>
    <col min="2" max="3" width="25.7109375" style="415" customWidth="1"/>
    <col min="4" max="4" width="20.7109375" style="415" customWidth="1"/>
    <col min="5" max="5" width="15.7109375" style="415" customWidth="1"/>
    <col min="6" max="6" width="9.140625" style="415"/>
    <col min="7" max="7" width="16.42578125" style="415" bestFit="1" customWidth="1"/>
    <col min="8" max="8" width="15.5703125" style="415" customWidth="1"/>
    <col min="9" max="9" width="13.5703125" style="415" customWidth="1"/>
    <col min="10" max="10" width="9.140625" style="415"/>
    <col min="11" max="11" width="16.42578125" style="415" bestFit="1" customWidth="1"/>
    <col min="12" max="16384" width="9.140625" style="415"/>
  </cols>
  <sheetData>
    <row r="1" spans="1:9" ht="15.75">
      <c r="A1" s="488" t="s">
        <v>42</v>
      </c>
      <c r="B1" s="489"/>
      <c r="C1" s="489"/>
      <c r="D1" s="489"/>
      <c r="E1" s="489"/>
    </row>
    <row r="2" spans="1:9" ht="15.75">
      <c r="A2" s="490" t="s">
        <v>454</v>
      </c>
      <c r="B2" s="489"/>
      <c r="C2" s="489"/>
      <c r="D2" s="489"/>
      <c r="E2" s="489"/>
    </row>
    <row r="3" spans="1:9" ht="15.75">
      <c r="A3" s="490" t="s">
        <v>455</v>
      </c>
      <c r="B3" s="489"/>
      <c r="C3" s="489"/>
      <c r="D3" s="489"/>
      <c r="E3" s="489"/>
    </row>
    <row r="4" spans="1:9" ht="15.75">
      <c r="A4" s="490" t="s">
        <v>554</v>
      </c>
      <c r="B4" s="489"/>
      <c r="C4" s="489"/>
      <c r="D4" s="489"/>
      <c r="E4" s="489"/>
    </row>
    <row r="5" spans="1:9">
      <c r="A5" s="445"/>
      <c r="B5" s="417"/>
      <c r="C5" s="446"/>
      <c r="D5" s="417"/>
      <c r="E5" s="418" t="s">
        <v>556</v>
      </c>
    </row>
    <row r="6" spans="1:9">
      <c r="A6" s="447" t="s">
        <v>458</v>
      </c>
      <c r="B6" s="474" t="s">
        <v>95</v>
      </c>
      <c r="C6" s="474" t="s">
        <v>96</v>
      </c>
      <c r="D6" s="419" t="s">
        <v>460</v>
      </c>
      <c r="E6" s="419" t="s">
        <v>48</v>
      </c>
    </row>
    <row r="7" spans="1:9">
      <c r="A7" s="434" t="s">
        <v>506</v>
      </c>
      <c r="B7" s="450"/>
      <c r="C7" s="450"/>
      <c r="D7" s="450"/>
      <c r="E7" s="422"/>
    </row>
    <row r="8" spans="1:9">
      <c r="A8" s="438" t="s">
        <v>507</v>
      </c>
      <c r="B8" s="451">
        <v>50846587.930000007</v>
      </c>
      <c r="C8" s="451">
        <v>51273493.199999996</v>
      </c>
      <c r="D8" s="451">
        <v>426905.26999998838</v>
      </c>
      <c r="E8" s="427">
        <v>8.3959472479786575E-3</v>
      </c>
      <c r="G8" s="428"/>
      <c r="H8" s="428"/>
      <c r="I8" s="428"/>
    </row>
    <row r="9" spans="1:9">
      <c r="A9" s="438" t="s">
        <v>508</v>
      </c>
      <c r="B9" s="451">
        <v>60256273.849999994</v>
      </c>
      <c r="C9" s="451">
        <v>73144452.939999998</v>
      </c>
      <c r="D9" s="451">
        <v>12888179.090000004</v>
      </c>
      <c r="E9" s="427">
        <v>0.21388941377429704</v>
      </c>
      <c r="G9" s="428"/>
      <c r="H9" s="428"/>
      <c r="I9" s="428"/>
    </row>
    <row r="10" spans="1:9">
      <c r="A10" s="438" t="s">
        <v>509</v>
      </c>
      <c r="B10" s="451">
        <v>11923750.620000001</v>
      </c>
      <c r="C10" s="451">
        <v>13727498.41</v>
      </c>
      <c r="D10" s="451">
        <v>1803747.7899999991</v>
      </c>
      <c r="E10" s="427">
        <v>0.15127352520896642</v>
      </c>
      <c r="G10" s="428"/>
      <c r="H10" s="428"/>
      <c r="I10" s="428"/>
    </row>
    <row r="11" spans="1:9">
      <c r="A11" s="438" t="s">
        <v>510</v>
      </c>
      <c r="B11" s="451">
        <v>61598554.5</v>
      </c>
      <c r="C11" s="451">
        <v>81751104.360000014</v>
      </c>
      <c r="D11" s="451">
        <v>20152549.860000014</v>
      </c>
      <c r="E11" s="427">
        <v>0.32715946053571782</v>
      </c>
      <c r="G11" s="428"/>
      <c r="H11" s="428"/>
      <c r="I11" s="428"/>
    </row>
    <row r="12" spans="1:9">
      <c r="A12" s="438" t="s">
        <v>511</v>
      </c>
      <c r="B12" s="451">
        <v>11265548.759999998</v>
      </c>
      <c r="C12" s="451">
        <v>9134749.5800000001</v>
      </c>
      <c r="D12" s="451">
        <v>-2130799.1799999978</v>
      </c>
      <c r="E12" s="427">
        <v>-0.18914295480799981</v>
      </c>
      <c r="G12" s="428"/>
      <c r="H12" s="428"/>
      <c r="I12" s="428"/>
    </row>
    <row r="13" spans="1:9">
      <c r="A13" s="438" t="s">
        <v>512</v>
      </c>
      <c r="B13" s="451">
        <v>13198937.130000003</v>
      </c>
      <c r="C13" s="451">
        <v>12081925.309999999</v>
      </c>
      <c r="D13" s="451">
        <v>-1117011.820000004</v>
      </c>
      <c r="E13" s="427">
        <v>-8.4628921935019766E-2</v>
      </c>
      <c r="G13" s="428"/>
      <c r="H13" s="428"/>
      <c r="I13" s="428"/>
    </row>
    <row r="14" spans="1:9">
      <c r="A14" s="438" t="s">
        <v>513</v>
      </c>
      <c r="B14" s="451">
        <v>22037839.669999998</v>
      </c>
      <c r="C14" s="451">
        <v>27412558.880000003</v>
      </c>
      <c r="D14" s="451">
        <v>5374719.2100000046</v>
      </c>
      <c r="E14" s="427">
        <v>0.24388593848046655</v>
      </c>
      <c r="G14" s="428"/>
      <c r="H14" s="428"/>
      <c r="I14" s="428"/>
    </row>
    <row r="15" spans="1:9">
      <c r="A15" s="438" t="s">
        <v>514</v>
      </c>
      <c r="B15" s="451">
        <v>9334946.4799999986</v>
      </c>
      <c r="C15" s="451">
        <v>9875069.0199999996</v>
      </c>
      <c r="D15" s="451">
        <v>540122.54000000097</v>
      </c>
      <c r="E15" s="427">
        <v>5.786027173880498E-2</v>
      </c>
      <c r="G15" s="428"/>
      <c r="H15" s="428"/>
      <c r="I15" s="428"/>
    </row>
    <row r="16" spans="1:9">
      <c r="A16" s="438" t="s">
        <v>515</v>
      </c>
      <c r="B16" s="451">
        <v>26069232.219999999</v>
      </c>
      <c r="C16" s="451">
        <v>23994335.279999997</v>
      </c>
      <c r="D16" s="451">
        <v>-2074896.9400000013</v>
      </c>
      <c r="E16" s="427">
        <v>-7.9591793210087927E-2</v>
      </c>
      <c r="G16" s="428"/>
      <c r="H16" s="428"/>
      <c r="I16" s="428"/>
    </row>
    <row r="17" spans="1:9">
      <c r="A17" s="438" t="s">
        <v>516</v>
      </c>
      <c r="B17" s="451">
        <v>4643884.16</v>
      </c>
      <c r="C17" s="451">
        <v>4749909.0600000005</v>
      </c>
      <c r="D17" s="451">
        <v>106024.90000000037</v>
      </c>
      <c r="E17" s="427">
        <v>2.283108198805725E-2</v>
      </c>
      <c r="G17" s="428"/>
      <c r="H17" s="428"/>
      <c r="I17" s="428"/>
    </row>
    <row r="18" spans="1:9">
      <c r="A18" s="438" t="s">
        <v>517</v>
      </c>
      <c r="B18" s="451">
        <v>3410814.54</v>
      </c>
      <c r="C18" s="451">
        <v>3959506.3299999996</v>
      </c>
      <c r="D18" s="451">
        <v>548691.78999999957</v>
      </c>
      <c r="E18" s="427">
        <v>0.16086825699998322</v>
      </c>
      <c r="G18" s="428"/>
      <c r="H18" s="428"/>
      <c r="I18" s="428"/>
    </row>
    <row r="19" spans="1:9">
      <c r="A19" s="438" t="s">
        <v>518</v>
      </c>
      <c r="B19" s="451">
        <v>195582712.98999998</v>
      </c>
      <c r="C19" s="451">
        <v>426134732.87</v>
      </c>
      <c r="D19" s="451">
        <v>230552019.88000003</v>
      </c>
      <c r="E19" s="427">
        <v>1.1787954894141794</v>
      </c>
      <c r="G19" s="428"/>
      <c r="H19" s="428"/>
      <c r="I19" s="428"/>
    </row>
    <row r="20" spans="1:9">
      <c r="A20" s="438" t="s">
        <v>519</v>
      </c>
      <c r="B20" s="451">
        <v>5398722.4500000002</v>
      </c>
      <c r="C20" s="451">
        <v>4649126.0999999996</v>
      </c>
      <c r="D20" s="451">
        <v>-749596.35000000056</v>
      </c>
      <c r="E20" s="427">
        <v>-0.13884698777207941</v>
      </c>
      <c r="G20" s="428"/>
      <c r="H20" s="428"/>
      <c r="I20" s="428"/>
    </row>
    <row r="21" spans="1:9">
      <c r="A21" s="438" t="s">
        <v>520</v>
      </c>
      <c r="B21" s="451">
        <v>49867618.859999999</v>
      </c>
      <c r="C21" s="451">
        <v>50667173.629999995</v>
      </c>
      <c r="D21" s="451">
        <v>799554.76999999583</v>
      </c>
      <c r="E21" s="427">
        <v>1.6033546182437391E-2</v>
      </c>
      <c r="G21" s="428"/>
      <c r="H21" s="428"/>
      <c r="I21" s="428"/>
    </row>
    <row r="22" spans="1:9">
      <c r="A22" s="438" t="s">
        <v>521</v>
      </c>
      <c r="B22" s="451">
        <v>10383782.450000001</v>
      </c>
      <c r="C22" s="451">
        <v>9004676.25</v>
      </c>
      <c r="D22" s="451">
        <v>-1379106.2000000011</v>
      </c>
      <c r="E22" s="427">
        <v>-0.13281347203109026</v>
      </c>
      <c r="G22" s="428"/>
      <c r="H22" s="428"/>
      <c r="I22" s="428"/>
    </row>
    <row r="23" spans="1:9">
      <c r="A23" s="438" t="s">
        <v>522</v>
      </c>
      <c r="B23" s="451">
        <v>4853981.88</v>
      </c>
      <c r="C23" s="451">
        <v>5391054.04</v>
      </c>
      <c r="D23" s="451">
        <v>537072.16000000015</v>
      </c>
      <c r="E23" s="427">
        <v>0.11064568704158413</v>
      </c>
      <c r="G23" s="428"/>
      <c r="H23" s="428"/>
      <c r="I23" s="428"/>
    </row>
    <row r="24" spans="1:9">
      <c r="A24" s="438" t="s">
        <v>523</v>
      </c>
      <c r="B24" s="451">
        <v>15497455.639999999</v>
      </c>
      <c r="C24" s="451">
        <v>18730221.529999997</v>
      </c>
      <c r="D24" s="451">
        <v>3232765.8899999987</v>
      </c>
      <c r="E24" s="427">
        <v>0.20859978341580199</v>
      </c>
      <c r="G24" s="428"/>
      <c r="H24" s="428"/>
      <c r="I24" s="428"/>
    </row>
    <row r="25" spans="1:9">
      <c r="A25" s="438" t="s">
        <v>524</v>
      </c>
      <c r="B25" s="451">
        <v>1173486.6399999999</v>
      </c>
      <c r="C25" s="451">
        <v>374862.2</v>
      </c>
      <c r="D25" s="451">
        <v>-798624.44</v>
      </c>
      <c r="E25" s="427">
        <v>-0.68055690859846518</v>
      </c>
      <c r="G25" s="428"/>
      <c r="H25" s="428"/>
      <c r="I25" s="428"/>
    </row>
    <row r="26" spans="1:9">
      <c r="A26" s="438" t="s">
        <v>525</v>
      </c>
      <c r="B26" s="451">
        <v>1518755.0399999998</v>
      </c>
      <c r="C26" s="451">
        <v>1865409.4399999997</v>
      </c>
      <c r="D26" s="451">
        <v>346654.39999999991</v>
      </c>
      <c r="E26" s="427">
        <v>0.22824905325087841</v>
      </c>
      <c r="G26" s="428"/>
      <c r="H26" s="428"/>
      <c r="I26" s="428"/>
    </row>
    <row r="27" spans="1:9">
      <c r="A27" s="438" t="s">
        <v>526</v>
      </c>
      <c r="B27" s="451">
        <v>253035930.07000002</v>
      </c>
      <c r="C27" s="451">
        <v>289302210.81</v>
      </c>
      <c r="D27" s="451">
        <v>36266280.73999998</v>
      </c>
      <c r="E27" s="427">
        <v>0.14332462875911436</v>
      </c>
      <c r="G27" s="428"/>
      <c r="H27" s="428"/>
      <c r="I27" s="428"/>
    </row>
    <row r="28" spans="1:9" ht="15.75">
      <c r="A28" s="439" t="s">
        <v>468</v>
      </c>
      <c r="B28" s="475">
        <v>811898815.88</v>
      </c>
      <c r="C28" s="475">
        <v>1117224069.24</v>
      </c>
      <c r="D28" s="456">
        <v>305325253.36000001</v>
      </c>
      <c r="E28" s="433">
        <v>0.37606318347571971</v>
      </c>
      <c r="G28" s="428"/>
      <c r="H28" s="428"/>
      <c r="I28" s="428"/>
    </row>
    <row r="29" spans="1:9" ht="15.75">
      <c r="A29" s="455" t="s">
        <v>527</v>
      </c>
      <c r="B29" s="456">
        <v>4861668837.8000011</v>
      </c>
      <c r="C29" s="456">
        <v>5535641303.2399998</v>
      </c>
      <c r="D29" s="476">
        <v>673972465.43999863</v>
      </c>
      <c r="E29" s="459">
        <v>0.13862985898993979</v>
      </c>
      <c r="G29" s="428"/>
      <c r="H29" s="428"/>
      <c r="I29" s="428"/>
    </row>
    <row r="30" spans="1:9">
      <c r="A30" s="434" t="s">
        <v>528</v>
      </c>
      <c r="B30" s="450"/>
      <c r="C30" s="450"/>
      <c r="D30" s="460"/>
      <c r="E30" s="437"/>
    </row>
    <row r="31" spans="1:9">
      <c r="A31" s="438" t="s">
        <v>529</v>
      </c>
      <c r="B31" s="451">
        <v>244364936.57000002</v>
      </c>
      <c r="C31" s="451">
        <v>173198947.75</v>
      </c>
      <c r="D31" s="451">
        <v>-71165988.820000023</v>
      </c>
      <c r="E31" s="427">
        <v>-0.29122831539955418</v>
      </c>
    </row>
    <row r="32" spans="1:9">
      <c r="A32" s="438" t="s">
        <v>530</v>
      </c>
      <c r="B32" s="451">
        <v>45031132.450000003</v>
      </c>
      <c r="C32" s="451">
        <v>41649847.109999999</v>
      </c>
      <c r="D32" s="451">
        <v>-3381285.3400000036</v>
      </c>
      <c r="E32" s="427">
        <v>-7.5087726113803377E-2</v>
      </c>
    </row>
    <row r="33" spans="1:5">
      <c r="A33" s="438" t="s">
        <v>531</v>
      </c>
      <c r="B33" s="451">
        <v>349893197.75999999</v>
      </c>
      <c r="C33" s="451">
        <v>457654432.56</v>
      </c>
      <c r="D33" s="451">
        <v>107761234.80000001</v>
      </c>
      <c r="E33" s="427">
        <v>0.30798322313746718</v>
      </c>
    </row>
    <row r="34" spans="1:5">
      <c r="A34" s="438" t="s">
        <v>532</v>
      </c>
      <c r="B34" s="451">
        <v>217327865.94</v>
      </c>
      <c r="C34" s="451">
        <v>214202003.71000001</v>
      </c>
      <c r="D34" s="451">
        <v>-3125862.2299999893</v>
      </c>
      <c r="E34" s="427">
        <v>-1.4383163504964333E-2</v>
      </c>
    </row>
    <row r="35" spans="1:5">
      <c r="A35" s="438" t="s">
        <v>533</v>
      </c>
      <c r="B35" s="451">
        <v>33077769.25</v>
      </c>
      <c r="C35" s="451">
        <v>50833856.170000002</v>
      </c>
      <c r="D35" s="451">
        <v>17756086.920000002</v>
      </c>
      <c r="E35" s="427">
        <v>0.53679819778052296</v>
      </c>
    </row>
    <row r="36" spans="1:5">
      <c r="A36" s="438" t="s">
        <v>534</v>
      </c>
      <c r="B36" s="451">
        <v>19378787.280000001</v>
      </c>
      <c r="C36" s="451">
        <v>11615578.449999997</v>
      </c>
      <c r="D36" s="451">
        <v>-7763208.8300000038</v>
      </c>
      <c r="E36" s="427">
        <v>-0.400603439102305</v>
      </c>
    </row>
    <row r="37" spans="1:5">
      <c r="A37" s="438" t="s">
        <v>535</v>
      </c>
      <c r="B37" s="451">
        <v>103745009.79000001</v>
      </c>
      <c r="C37" s="451">
        <v>79973039.799999997</v>
      </c>
      <c r="D37" s="451">
        <v>-23771969.99000001</v>
      </c>
      <c r="E37" s="427">
        <v>-0.22913844278504653</v>
      </c>
    </row>
    <row r="38" spans="1:5">
      <c r="A38" s="438" t="s">
        <v>536</v>
      </c>
      <c r="B38" s="451">
        <v>19080410.91</v>
      </c>
      <c r="C38" s="451">
        <v>20575512.870000001</v>
      </c>
      <c r="D38" s="451">
        <v>1495101.9600000009</v>
      </c>
      <c r="E38" s="427">
        <v>7.8357953979723852E-2</v>
      </c>
    </row>
    <row r="39" spans="1:5">
      <c r="A39" s="438" t="s">
        <v>537</v>
      </c>
      <c r="B39" s="451">
        <v>56589571.850000009</v>
      </c>
      <c r="C39" s="451">
        <v>49387843.519999996</v>
      </c>
      <c r="D39" s="451">
        <v>-7201728.3300000131</v>
      </c>
      <c r="E39" s="427">
        <v>-0.12726246364064003</v>
      </c>
    </row>
    <row r="40" spans="1:5" ht="15.75">
      <c r="A40" s="439" t="s">
        <v>538</v>
      </c>
      <c r="B40" s="456">
        <v>1088488681.8</v>
      </c>
      <c r="C40" s="456">
        <v>1099091061.9400001</v>
      </c>
      <c r="D40" s="456">
        <v>10602380.140000105</v>
      </c>
      <c r="E40" s="440">
        <v>9.7404597009380731E-3</v>
      </c>
    </row>
    <row r="41" spans="1:5">
      <c r="A41" s="434"/>
      <c r="B41" s="450"/>
      <c r="C41" s="450"/>
      <c r="D41" s="450"/>
      <c r="E41" s="437"/>
    </row>
    <row r="42" spans="1:5">
      <c r="A42" s="438" t="s">
        <v>539</v>
      </c>
      <c r="B42" s="451">
        <v>6984183.5200000005</v>
      </c>
      <c r="C42" s="451">
        <v>8741957.620000001</v>
      </c>
      <c r="D42" s="451">
        <v>1757774.1000000006</v>
      </c>
      <c r="E42" s="427">
        <v>0.25167925427022575</v>
      </c>
    </row>
    <row r="43" spans="1:5">
      <c r="A43" s="438" t="s">
        <v>540</v>
      </c>
      <c r="B43" s="451">
        <v>8241561.8500000015</v>
      </c>
      <c r="C43" s="451">
        <v>11388266.220000001</v>
      </c>
      <c r="D43" s="451">
        <v>3146704.3699999992</v>
      </c>
      <c r="E43" s="427">
        <v>0.38180922830785996</v>
      </c>
    </row>
    <row r="44" spans="1:5">
      <c r="A44" s="438" t="s">
        <v>541</v>
      </c>
      <c r="B44" s="451">
        <v>81542986.38000001</v>
      </c>
      <c r="C44" s="451">
        <v>78282534.469999999</v>
      </c>
      <c r="D44" s="451">
        <v>-3260451.9100000113</v>
      </c>
      <c r="E44" s="427">
        <v>-3.9984455496956145E-2</v>
      </c>
    </row>
    <row r="45" spans="1:5">
      <c r="A45" s="438" t="s">
        <v>542</v>
      </c>
      <c r="B45" s="451">
        <v>353070144.46000004</v>
      </c>
      <c r="C45" s="451">
        <v>402957617.92999995</v>
      </c>
      <c r="D45" s="451">
        <v>49887473.469999909</v>
      </c>
      <c r="E45" s="427">
        <v>0.14129621054847291</v>
      </c>
    </row>
    <row r="46" spans="1:5">
      <c r="A46" s="438" t="s">
        <v>543</v>
      </c>
      <c r="B46" s="451">
        <v>56604165.010000013</v>
      </c>
      <c r="C46" s="451">
        <v>35308553.580000006</v>
      </c>
      <c r="D46" s="451">
        <v>-21295611.430000007</v>
      </c>
      <c r="E46" s="427">
        <v>-0.37621986696982113</v>
      </c>
    </row>
    <row r="47" spans="1:5">
      <c r="A47" s="438" t="s">
        <v>544</v>
      </c>
      <c r="B47" s="451">
        <v>418781120.56999999</v>
      </c>
      <c r="C47" s="451">
        <v>396522447.16000003</v>
      </c>
      <c r="D47" s="451">
        <v>-22258673.409999967</v>
      </c>
      <c r="E47" s="427">
        <v>-5.315109090807113E-2</v>
      </c>
    </row>
    <row r="48" spans="1:5">
      <c r="A48" s="438" t="s">
        <v>545</v>
      </c>
      <c r="B48" s="451">
        <v>226212578.84999999</v>
      </c>
      <c r="C48" s="451">
        <v>223402822.57999998</v>
      </c>
      <c r="D48" s="451">
        <v>-2809756.2700000107</v>
      </c>
      <c r="E48" s="427">
        <v>-1.242086662149385E-2</v>
      </c>
    </row>
    <row r="49" spans="1:11">
      <c r="A49" s="438" t="s">
        <v>546</v>
      </c>
      <c r="B49" s="451">
        <v>527304844.92000002</v>
      </c>
      <c r="C49" s="451">
        <v>576982456.72000003</v>
      </c>
      <c r="D49" s="451">
        <v>49677611.800000012</v>
      </c>
      <c r="E49" s="427">
        <v>9.4210421691719601E-2</v>
      </c>
    </row>
    <row r="50" spans="1:11">
      <c r="A50" s="438" t="s">
        <v>547</v>
      </c>
      <c r="B50" s="451">
        <v>34797768.890000001</v>
      </c>
      <c r="C50" s="451">
        <v>39307570.149999999</v>
      </c>
      <c r="D50" s="451">
        <v>4509801.2599999979</v>
      </c>
      <c r="E50" s="427">
        <v>0.12960029921044738</v>
      </c>
    </row>
    <row r="51" spans="1:11" ht="15.75">
      <c r="A51" s="477" t="s">
        <v>548</v>
      </c>
      <c r="B51" s="475">
        <v>1713539354.45</v>
      </c>
      <c r="C51" s="475">
        <v>1772894226.4300001</v>
      </c>
      <c r="D51" s="456">
        <v>59354871.980000019</v>
      </c>
      <c r="E51" s="440">
        <v>3.4638756224569661E-2</v>
      </c>
    </row>
    <row r="52" spans="1:11">
      <c r="A52" s="434" t="s">
        <v>549</v>
      </c>
      <c r="B52" s="463">
        <v>176026271.62</v>
      </c>
      <c r="C52" s="463">
        <v>232738428.86000001</v>
      </c>
      <c r="D52" s="478">
        <v>56712157.24000001</v>
      </c>
      <c r="E52" s="466">
        <v>0.32218007413364091</v>
      </c>
      <c r="G52" s="428"/>
    </row>
    <row r="53" spans="1:11">
      <c r="A53" s="434" t="s">
        <v>550</v>
      </c>
      <c r="B53" s="463">
        <v>14093616.129999999</v>
      </c>
      <c r="C53" s="463">
        <v>10591838.050000001</v>
      </c>
      <c r="D53" s="463">
        <v>-3501778.0799999982</v>
      </c>
      <c r="E53" s="466">
        <v>-0.24846554977086627</v>
      </c>
    </row>
    <row r="54" spans="1:11">
      <c r="A54" s="434" t="s">
        <v>551</v>
      </c>
      <c r="B54" s="463">
        <v>306407333.48999977</v>
      </c>
      <c r="C54" s="463">
        <v>338869694.91000003</v>
      </c>
      <c r="D54" s="463">
        <v>32462361.420000255</v>
      </c>
      <c r="E54" s="466">
        <v>0.10594511903566999</v>
      </c>
    </row>
    <row r="55" spans="1:11" ht="15.75">
      <c r="A55" s="468" t="s">
        <v>552</v>
      </c>
      <c r="B55" s="469">
        <v>8160224095.29</v>
      </c>
      <c r="C55" s="469">
        <v>8989826553.4299984</v>
      </c>
      <c r="D55" s="469">
        <v>829602458.13999844</v>
      </c>
      <c r="E55" s="440">
        <v>0.10166417594080986</v>
      </c>
      <c r="G55" s="428"/>
      <c r="H55" s="428"/>
      <c r="K55" s="428"/>
    </row>
    <row r="57" spans="1:11">
      <c r="A57" s="470"/>
      <c r="C57" s="479"/>
    </row>
    <row r="58" spans="1:11">
      <c r="C58" s="480"/>
    </row>
    <row r="59" spans="1:11">
      <c r="B59" s="428"/>
      <c r="C59" s="428"/>
    </row>
    <row r="69" spans="1:3" hidden="1">
      <c r="A69" s="472" t="s">
        <v>553</v>
      </c>
      <c r="B69" s="481">
        <v>0</v>
      </c>
      <c r="C69" s="473">
        <v>0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3EF50-DCDD-474E-B9FB-A79F555EF303}">
  <sheetPr codeName="Sheet7">
    <pageSetUpPr fitToPage="1"/>
  </sheetPr>
  <dimension ref="A1:T236"/>
  <sheetViews>
    <sheetView showGridLines="0" showOutlineSymbols="0" zoomScale="87" zoomScaleNormal="87" workbookViewId="0"/>
  </sheetViews>
  <sheetFormatPr defaultColWidth="25.7109375" defaultRowHeight="20.100000000000001" customHeight="1"/>
  <cols>
    <col min="1" max="1" width="38.85546875" style="1" customWidth="1"/>
    <col min="2" max="2" width="25" style="1" customWidth="1"/>
    <col min="3" max="3" width="24.5703125" style="1" customWidth="1"/>
    <col min="4" max="4" width="25" style="1" customWidth="1"/>
    <col min="5" max="5" width="25.7109375" style="1" bestFit="1" customWidth="1"/>
    <col min="6" max="6" width="26.140625" style="1" bestFit="1" customWidth="1"/>
    <col min="7" max="7" width="25.7109375" style="1" bestFit="1" customWidth="1"/>
    <col min="8" max="8" width="26.140625" style="1" bestFit="1" customWidth="1"/>
    <col min="9" max="9" width="27.140625" style="1" customWidth="1"/>
    <col min="10" max="10" width="25.7109375" style="1" customWidth="1"/>
    <col min="11" max="11" width="45.42578125" style="1" customWidth="1"/>
    <col min="12" max="14" width="25.7109375" style="1"/>
    <col min="15" max="15" width="20.140625" style="1" customWidth="1"/>
    <col min="16" max="16384" width="25.7109375" style="1"/>
  </cols>
  <sheetData>
    <row r="1" spans="1:20" ht="20.100000000000001" customHeight="1">
      <c r="A1" s="1" t="s">
        <v>0</v>
      </c>
      <c r="K1" s="2"/>
      <c r="L1" s="3"/>
      <c r="M1" s="3"/>
      <c r="N1" s="3"/>
      <c r="O1" s="4"/>
    </row>
    <row r="2" spans="1:20" ht="20.100000000000001" customHeight="1">
      <c r="D2" s="1" t="s">
        <v>1</v>
      </c>
      <c r="K2" s="4"/>
      <c r="L2" s="3"/>
      <c r="M2" s="3"/>
      <c r="N2" s="3"/>
      <c r="O2" s="4"/>
    </row>
    <row r="3" spans="1:20" ht="20.100000000000001" customHeight="1">
      <c r="D3" s="1" t="s">
        <v>1</v>
      </c>
      <c r="E3" s="1" t="s">
        <v>1</v>
      </c>
      <c r="K3" s="5"/>
      <c r="L3" s="3"/>
      <c r="M3" s="3"/>
      <c r="N3" s="3"/>
      <c r="O3" s="6"/>
    </row>
    <row r="4" spans="1:20" ht="20.100000000000001" customHeight="1">
      <c r="D4" s="1" t="s">
        <v>1</v>
      </c>
      <c r="K4" s="7"/>
      <c r="L4" s="8"/>
      <c r="M4" s="8"/>
      <c r="N4" s="7"/>
      <c r="O4" s="7"/>
    </row>
    <row r="5" spans="1:20" ht="19.5" customHeight="1">
      <c r="K5" s="9"/>
      <c r="L5" s="10"/>
      <c r="M5" s="11"/>
      <c r="N5" s="4"/>
      <c r="O5" s="12"/>
      <c r="P5" s="13"/>
    </row>
    <row r="6" spans="1:20" ht="19.5" customHeight="1">
      <c r="K6" s="4"/>
      <c r="L6" s="10"/>
      <c r="M6" s="11"/>
      <c r="N6" s="4"/>
      <c r="O6" s="12"/>
      <c r="P6" s="13"/>
      <c r="Q6" s="14"/>
      <c r="R6" s="15"/>
      <c r="S6" s="16"/>
      <c r="T6" s="17"/>
    </row>
    <row r="7" spans="1:20" s="29" customFormat="1" ht="24.75" customHeight="1">
      <c r="A7" s="18" t="s">
        <v>0</v>
      </c>
      <c r="B7" s="14" t="s">
        <v>0</v>
      </c>
      <c r="C7" s="19" t="s">
        <v>2</v>
      </c>
      <c r="D7" s="19"/>
      <c r="E7" s="19"/>
      <c r="F7" s="1"/>
      <c r="G7" s="14"/>
      <c r="H7" s="14"/>
      <c r="I7" s="20"/>
      <c r="J7" s="20"/>
      <c r="K7" s="21"/>
      <c r="L7" s="22"/>
      <c r="M7" s="23"/>
      <c r="N7" s="24"/>
      <c r="O7" s="25"/>
      <c r="P7" s="26"/>
      <c r="Q7" s="20"/>
      <c r="R7" s="27"/>
      <c r="S7" s="20"/>
      <c r="T7" s="28"/>
    </row>
    <row r="8" spans="1:20" s="29" customFormat="1" ht="20.100000000000001" customHeight="1">
      <c r="A8" s="1" t="s">
        <v>0</v>
      </c>
      <c r="B8" s="14"/>
      <c r="C8" s="19" t="s">
        <v>3</v>
      </c>
      <c r="D8" s="19"/>
      <c r="E8" s="19"/>
      <c r="F8" s="1"/>
      <c r="G8" s="14"/>
      <c r="H8" s="14"/>
      <c r="I8" s="20"/>
      <c r="J8" s="20"/>
      <c r="K8" s="24"/>
      <c r="L8" s="22"/>
      <c r="M8" s="23"/>
      <c r="N8" s="24"/>
      <c r="O8" s="25"/>
      <c r="P8" s="26"/>
      <c r="Q8" s="20"/>
      <c r="R8" s="27"/>
      <c r="S8" s="20"/>
      <c r="T8" s="28"/>
    </row>
    <row r="9" spans="1:20" ht="20.100000000000001" customHeight="1">
      <c r="A9" s="30" t="s">
        <v>228</v>
      </c>
      <c r="B9" s="14" t="s">
        <v>0</v>
      </c>
      <c r="C9" s="19"/>
      <c r="D9" s="19" t="s">
        <v>4</v>
      </c>
      <c r="E9" s="19"/>
      <c r="F9" s="14"/>
      <c r="G9" s="14"/>
      <c r="H9" s="31" t="s">
        <v>229</v>
      </c>
      <c r="I9" s="31"/>
      <c r="J9" s="14"/>
      <c r="K9" s="4"/>
      <c r="L9" s="10"/>
      <c r="M9" s="11"/>
      <c r="N9" s="4"/>
      <c r="O9" s="12"/>
      <c r="P9" s="13"/>
      <c r="Q9" s="32"/>
      <c r="R9" s="15"/>
      <c r="S9" s="32"/>
      <c r="T9" s="17"/>
    </row>
    <row r="10" spans="1:20" ht="50.25" customHeight="1">
      <c r="A10" s="33" t="s">
        <v>6</v>
      </c>
      <c r="B10" s="34" t="s">
        <v>230</v>
      </c>
      <c r="C10" s="34" t="s">
        <v>231</v>
      </c>
      <c r="D10" s="34" t="s">
        <v>232</v>
      </c>
      <c r="E10" s="35" t="s">
        <v>233</v>
      </c>
      <c r="F10" s="35" t="s">
        <v>234</v>
      </c>
      <c r="G10" s="35" t="s">
        <v>235</v>
      </c>
      <c r="H10" s="35" t="s">
        <v>236</v>
      </c>
      <c r="I10" s="36"/>
      <c r="J10" s="14"/>
      <c r="K10" s="37"/>
      <c r="L10" s="10"/>
      <c r="M10" s="11"/>
      <c r="N10" s="4"/>
      <c r="O10" s="12"/>
      <c r="P10" s="13"/>
      <c r="Q10" s="14"/>
      <c r="R10" s="15"/>
      <c r="S10" s="16"/>
      <c r="T10" s="17"/>
    </row>
    <row r="11" spans="1:20" s="54" customFormat="1" ht="20.100000000000001" customHeight="1">
      <c r="A11" s="38" t="s">
        <v>14</v>
      </c>
      <c r="B11" s="250">
        <v>7798190032.0600004</v>
      </c>
      <c r="C11" s="39">
        <f>+[1]Pg6!C15</f>
        <v>8160224095.289999</v>
      </c>
      <c r="D11" s="39">
        <f>+[1]Pg6!D15</f>
        <v>8989826553.4300003</v>
      </c>
      <c r="E11" s="40">
        <f>+C11-B11</f>
        <v>362034063.22999859</v>
      </c>
      <c r="F11" s="41">
        <f t="shared" ref="F11:F24" si="0">E11/B11</f>
        <v>4.6425396372953259E-2</v>
      </c>
      <c r="G11" s="40">
        <f>D11-C11</f>
        <v>829602458.1400013</v>
      </c>
      <c r="H11" s="251">
        <f>G11/C11</f>
        <v>0.10166417594081022</v>
      </c>
      <c r="I11" s="43"/>
      <c r="J11" s="43"/>
      <c r="K11" s="44"/>
      <c r="L11" s="45"/>
      <c r="M11" s="46"/>
      <c r="N11" s="47"/>
      <c r="O11" s="48"/>
      <c r="P11" s="49"/>
      <c r="Q11" s="50"/>
      <c r="R11" s="51"/>
      <c r="S11" s="52"/>
      <c r="T11" s="53"/>
    </row>
    <row r="12" spans="1:20" s="54" customFormat="1" ht="20.100000000000001" customHeight="1">
      <c r="A12" s="38" t="s">
        <v>15</v>
      </c>
      <c r="B12" s="250">
        <v>2199745781.4900002</v>
      </c>
      <c r="C12" s="39">
        <f>+[1]Pg6!C20</f>
        <v>1860044449.7400002</v>
      </c>
      <c r="D12" s="39">
        <f>+[1]Pg6!D20</f>
        <v>3224195850.3600001</v>
      </c>
      <c r="E12" s="40">
        <f t="shared" ref="E12:E28" si="1">+C12-B12</f>
        <v>-339701331.75</v>
      </c>
      <c r="F12" s="41">
        <f t="shared" si="0"/>
        <v>-0.15442754094971053</v>
      </c>
      <c r="G12" s="40">
        <f t="shared" ref="G12:G28" si="2">D12-C12</f>
        <v>1364151400.6199999</v>
      </c>
      <c r="H12" s="251">
        <f t="shared" ref="H12:H38" si="3">G12/C12</f>
        <v>0.73339720500264549</v>
      </c>
      <c r="I12" s="43"/>
      <c r="J12" s="43"/>
      <c r="K12" s="55"/>
      <c r="L12" s="56"/>
      <c r="M12" s="56"/>
      <c r="N12" s="56"/>
      <c r="O12" s="57"/>
      <c r="P12" s="49"/>
      <c r="Q12" s="50"/>
      <c r="R12" s="51"/>
      <c r="S12" s="52"/>
      <c r="T12" s="53"/>
    </row>
    <row r="13" spans="1:20" s="54" customFormat="1" ht="20.100000000000001" customHeight="1">
      <c r="A13" s="58" t="s">
        <v>16</v>
      </c>
      <c r="B13" s="250">
        <v>166387806.56</v>
      </c>
      <c r="C13" s="39">
        <f>+[1]Pg6!C32</f>
        <v>127695175.95999999</v>
      </c>
      <c r="D13" s="39">
        <f>+[1]Pg6!D32</f>
        <v>212773686.28000003</v>
      </c>
      <c r="E13" s="40">
        <f t="shared" si="1"/>
        <v>-38692630.600000009</v>
      </c>
      <c r="F13" s="41">
        <f t="shared" si="0"/>
        <v>-0.23254486852104345</v>
      </c>
      <c r="G13" s="40">
        <f t="shared" si="2"/>
        <v>85078510.320000038</v>
      </c>
      <c r="H13" s="251">
        <f t="shared" si="3"/>
        <v>0.66626252464423985</v>
      </c>
      <c r="I13" s="43"/>
      <c r="J13" s="43"/>
      <c r="K13" s="56"/>
      <c r="L13" s="47"/>
      <c r="M13" s="47"/>
      <c r="N13" s="47"/>
      <c r="O13" s="47"/>
      <c r="P13" s="49"/>
      <c r="Q13" s="50"/>
      <c r="R13" s="51"/>
      <c r="S13" s="52"/>
      <c r="T13" s="53"/>
    </row>
    <row r="14" spans="1:20" s="54" customFormat="1" ht="20.100000000000001" customHeight="1">
      <c r="A14" s="38" t="s">
        <v>17</v>
      </c>
      <c r="B14" s="250">
        <v>695262637.17999995</v>
      </c>
      <c r="C14" s="39">
        <f>+[1]Pg6!C38</f>
        <v>723669987.00000012</v>
      </c>
      <c r="D14" s="39">
        <f>+[1]Pg6!D38</f>
        <v>679952168.52999997</v>
      </c>
      <c r="E14" s="40">
        <f t="shared" si="1"/>
        <v>28407349.820000172</v>
      </c>
      <c r="F14" s="41">
        <f t="shared" si="0"/>
        <v>4.0858444422126564E-2</v>
      </c>
      <c r="G14" s="40">
        <f t="shared" si="2"/>
        <v>-43717818.470000148</v>
      </c>
      <c r="H14" s="251">
        <f t="shared" si="3"/>
        <v>-6.0411263774022096E-2</v>
      </c>
      <c r="I14" s="43"/>
      <c r="J14" s="43"/>
      <c r="K14" s="47"/>
      <c r="L14" s="59"/>
      <c r="M14" s="46"/>
      <c r="N14" s="47"/>
      <c r="O14" s="48"/>
      <c r="P14" s="49"/>
      <c r="Q14" s="50"/>
      <c r="R14" s="51"/>
      <c r="S14" s="52"/>
      <c r="T14" s="53"/>
    </row>
    <row r="15" spans="1:20" s="54" customFormat="1" ht="20.100000000000001" customHeight="1">
      <c r="A15" s="38" t="s">
        <v>18</v>
      </c>
      <c r="B15" s="252">
        <v>213300140.71000004</v>
      </c>
      <c r="C15" s="40">
        <f>+[1]Pg6!C47</f>
        <v>266056893</v>
      </c>
      <c r="D15" s="40">
        <f>+[1]Pg6!D47</f>
        <v>257165112.38000005</v>
      </c>
      <c r="E15" s="40">
        <f t="shared" si="1"/>
        <v>52756752.289999962</v>
      </c>
      <c r="F15" s="41">
        <f t="shared" si="0"/>
        <v>0.24733575943452996</v>
      </c>
      <c r="G15" s="40">
        <f t="shared" si="2"/>
        <v>-8891780.6199999452</v>
      </c>
      <c r="H15" s="251">
        <f t="shared" si="3"/>
        <v>-3.3420598578515107E-2</v>
      </c>
      <c r="I15" s="43"/>
      <c r="J15" s="43"/>
      <c r="K15" s="47"/>
      <c r="L15" s="59"/>
      <c r="M15" s="46"/>
      <c r="N15" s="47"/>
      <c r="O15" s="48"/>
      <c r="P15" s="49"/>
      <c r="Q15" s="50"/>
      <c r="R15" s="51"/>
      <c r="S15" s="52"/>
      <c r="T15" s="53"/>
    </row>
    <row r="16" spans="1:20" s="54" customFormat="1" ht="20.100000000000001" customHeight="1">
      <c r="A16" s="38" t="s">
        <v>19</v>
      </c>
      <c r="B16" s="252">
        <v>57770419.149999999</v>
      </c>
      <c r="C16" s="40">
        <f>+[1]Pg6!C52</f>
        <v>57899761.489999995</v>
      </c>
      <c r="D16" s="40">
        <f>+[1]Pg6!D52</f>
        <v>55486922.460000008</v>
      </c>
      <c r="E16" s="40">
        <f t="shared" si="1"/>
        <v>129342.33999999613</v>
      </c>
      <c r="F16" s="41">
        <f t="shared" si="0"/>
        <v>2.2389025716458926E-3</v>
      </c>
      <c r="G16" s="40">
        <f t="shared" si="2"/>
        <v>-2412839.0299999863</v>
      </c>
      <c r="H16" s="251">
        <f t="shared" si="3"/>
        <v>-4.1672693771229327E-2</v>
      </c>
      <c r="I16" s="43"/>
      <c r="J16" s="43"/>
      <c r="K16" s="47"/>
      <c r="L16" s="59"/>
      <c r="M16" s="46"/>
      <c r="N16" s="47"/>
      <c r="O16" s="60"/>
      <c r="P16" s="49"/>
      <c r="Q16" s="50"/>
      <c r="R16" s="51"/>
      <c r="S16" s="52"/>
      <c r="T16" s="53"/>
    </row>
    <row r="17" spans="1:20" s="54" customFormat="1" ht="20.100000000000001" customHeight="1">
      <c r="A17" s="61" t="s">
        <v>20</v>
      </c>
      <c r="B17" s="252">
        <v>281969229.04999995</v>
      </c>
      <c r="C17" s="40">
        <f>+[1]Pg7!D21</f>
        <v>278706983.97000009</v>
      </c>
      <c r="D17" s="40">
        <f>+[1]Pg7!E21</f>
        <v>300054105.514</v>
      </c>
      <c r="E17" s="40">
        <f t="shared" si="1"/>
        <v>-3262245.0799998641</v>
      </c>
      <c r="F17" s="41">
        <f t="shared" si="0"/>
        <v>-1.1569507392671522E-2</v>
      </c>
      <c r="G17" s="40">
        <f t="shared" si="2"/>
        <v>21347121.54399991</v>
      </c>
      <c r="H17" s="251">
        <f t="shared" si="3"/>
        <v>7.6593421664301414E-2</v>
      </c>
      <c r="I17" s="43"/>
      <c r="J17" s="43"/>
      <c r="K17" s="55"/>
      <c r="L17" s="56"/>
      <c r="M17" s="56"/>
      <c r="N17" s="56"/>
      <c r="O17" s="57"/>
      <c r="P17" s="49"/>
      <c r="Q17" s="50"/>
      <c r="R17" s="51"/>
      <c r="S17" s="52"/>
      <c r="T17" s="53"/>
    </row>
    <row r="18" spans="1:20" s="54" customFormat="1" ht="20.100000000000001" customHeight="1">
      <c r="A18" s="38" t="s">
        <v>21</v>
      </c>
      <c r="B18" s="252">
        <v>19574662.489999998</v>
      </c>
      <c r="C18" s="40">
        <f>+[1]Pg7!D23</f>
        <v>19012094.32</v>
      </c>
      <c r="D18" s="40">
        <f>+[1]Pg7!E23</f>
        <v>19265485.790000003</v>
      </c>
      <c r="E18" s="40">
        <f t="shared" si="1"/>
        <v>-562568.16999999806</v>
      </c>
      <c r="F18" s="41">
        <f t="shared" si="0"/>
        <v>-2.8739610212303493E-2</v>
      </c>
      <c r="G18" s="40">
        <f t="shared" si="2"/>
        <v>253391.47000000253</v>
      </c>
      <c r="H18" s="251">
        <f t="shared" si="3"/>
        <v>1.3327909368377388E-2</v>
      </c>
      <c r="I18" s="43"/>
      <c r="J18" s="43"/>
      <c r="K18" s="56"/>
      <c r="L18" s="47"/>
      <c r="M18" s="47"/>
      <c r="N18" s="47"/>
      <c r="O18" s="47"/>
      <c r="P18" s="49"/>
      <c r="Q18" s="50"/>
      <c r="R18" s="51"/>
      <c r="S18" s="52"/>
      <c r="T18" s="53"/>
    </row>
    <row r="19" spans="1:20" s="54" customFormat="1" ht="20.100000000000001" customHeight="1">
      <c r="A19" s="38" t="s">
        <v>22</v>
      </c>
      <c r="B19" s="252">
        <v>198730393.16</v>
      </c>
      <c r="C19" s="40">
        <f>+[1]Pg7!D30</f>
        <v>45328310.219999999</v>
      </c>
      <c r="D19" s="40">
        <f>+[1]Pg7!E30</f>
        <v>138555551.06999999</v>
      </c>
      <c r="E19" s="40">
        <f t="shared" si="1"/>
        <v>-153402082.94</v>
      </c>
      <c r="F19" s="41">
        <f t="shared" si="0"/>
        <v>-0.77191052913831004</v>
      </c>
      <c r="G19" s="40">
        <f t="shared" si="2"/>
        <v>93227240.849999994</v>
      </c>
      <c r="H19" s="251">
        <f t="shared" si="3"/>
        <v>2.0567111458054259</v>
      </c>
      <c r="I19" s="43"/>
      <c r="J19" s="43"/>
      <c r="K19" s="47"/>
      <c r="L19" s="62"/>
      <c r="M19" s="46"/>
      <c r="N19" s="47"/>
      <c r="O19" s="48"/>
      <c r="P19" s="49"/>
      <c r="Q19" s="50"/>
      <c r="R19" s="51"/>
      <c r="S19" s="52"/>
      <c r="T19" s="53"/>
    </row>
    <row r="20" spans="1:20" s="54" customFormat="1" ht="20.100000000000001" customHeight="1">
      <c r="A20" s="38" t="s">
        <v>23</v>
      </c>
      <c r="B20" s="252">
        <v>2231633.8700000006</v>
      </c>
      <c r="C20" s="40">
        <f>+[1]Pg7!D39</f>
        <v>-1440217.7199999997</v>
      </c>
      <c r="D20" s="40">
        <f>+[1]Pg7!E39</f>
        <v>1422260.23</v>
      </c>
      <c r="E20" s="40">
        <f t="shared" si="1"/>
        <v>-3671851.5900000003</v>
      </c>
      <c r="F20" s="41">
        <f t="shared" si="0"/>
        <v>-1.6453646986456607</v>
      </c>
      <c r="G20" s="40">
        <f t="shared" si="2"/>
        <v>2862477.9499999997</v>
      </c>
      <c r="H20" s="251">
        <f>-G20/C20</f>
        <v>1.9875314060154741</v>
      </c>
      <c r="I20" s="43"/>
      <c r="J20" s="43"/>
      <c r="K20" s="47"/>
      <c r="L20" s="62"/>
      <c r="M20" s="46"/>
      <c r="N20" s="47"/>
      <c r="O20" s="60"/>
      <c r="P20" s="49"/>
      <c r="Q20" s="50"/>
      <c r="R20" s="51"/>
      <c r="S20" s="52"/>
      <c r="T20" s="53"/>
    </row>
    <row r="21" spans="1:20" s="54" customFormat="1" ht="20.100000000000001" customHeight="1">
      <c r="A21" s="63" t="s">
        <v>24</v>
      </c>
      <c r="B21" s="252">
        <v>199691230.02999997</v>
      </c>
      <c r="C21" s="40">
        <f>+[1]Pg7!D48</f>
        <v>195882341.81999999</v>
      </c>
      <c r="D21" s="40">
        <f>+[1]Pg7!E48</f>
        <v>197479633.93000001</v>
      </c>
      <c r="E21" s="40">
        <f t="shared" si="1"/>
        <v>-3808888.2099999785</v>
      </c>
      <c r="F21" s="41">
        <f t="shared" si="0"/>
        <v>-1.9073888269543746E-2</v>
      </c>
      <c r="G21" s="40">
        <f t="shared" si="2"/>
        <v>1597292.1100000143</v>
      </c>
      <c r="H21" s="251">
        <f t="shared" si="3"/>
        <v>8.1543445680662546E-3</v>
      </c>
      <c r="I21" s="43"/>
      <c r="J21" s="43"/>
      <c r="K21" s="47"/>
      <c r="L21" s="62"/>
      <c r="M21" s="46"/>
      <c r="N21" s="47"/>
      <c r="O21" s="48"/>
      <c r="P21" s="49"/>
      <c r="Q21" s="50"/>
      <c r="R21" s="51"/>
      <c r="S21" s="52"/>
      <c r="T21" s="53"/>
    </row>
    <row r="22" spans="1:20" s="54" customFormat="1" ht="20.100000000000001" customHeight="1">
      <c r="A22" s="38" t="s">
        <v>25</v>
      </c>
      <c r="B22" s="252">
        <v>58702687.260000013</v>
      </c>
      <c r="C22" s="40">
        <f>+[1]Pg7!D60</f>
        <v>62245115.579999998</v>
      </c>
      <c r="D22" s="40">
        <f>+[1]Pg7!E60</f>
        <v>70104585.569999993</v>
      </c>
      <c r="E22" s="40">
        <f t="shared" si="1"/>
        <v>3542428.3199999854</v>
      </c>
      <c r="F22" s="41">
        <f t="shared" si="0"/>
        <v>6.0345249686955892E-2</v>
      </c>
      <c r="G22" s="40">
        <f t="shared" si="2"/>
        <v>7859469.9899999946</v>
      </c>
      <c r="H22" s="251">
        <f t="shared" si="3"/>
        <v>0.12626645346812279</v>
      </c>
      <c r="I22" s="43"/>
      <c r="J22" s="43"/>
      <c r="K22" s="47"/>
      <c r="L22" s="62"/>
      <c r="M22" s="46"/>
      <c r="N22" s="47"/>
      <c r="O22" s="48"/>
      <c r="P22" s="49"/>
      <c r="Q22" s="50"/>
      <c r="R22" s="51"/>
      <c r="S22" s="52"/>
      <c r="T22" s="53"/>
    </row>
    <row r="23" spans="1:20" s="54" customFormat="1" ht="20.100000000000001" customHeight="1">
      <c r="A23" s="38" t="s">
        <v>26</v>
      </c>
      <c r="B23" s="252">
        <v>14505205.720000001</v>
      </c>
      <c r="C23" s="40">
        <f>+[1]Pg7!D67</f>
        <v>14651147.549999999</v>
      </c>
      <c r="D23" s="40">
        <f>+[1]Pg7!E67</f>
        <v>15277731.799999999</v>
      </c>
      <c r="E23" s="40">
        <f t="shared" si="1"/>
        <v>145941.82999999821</v>
      </c>
      <c r="F23" s="41">
        <f t="shared" si="0"/>
        <v>1.0061341618807335E-2</v>
      </c>
      <c r="G23" s="40">
        <f t="shared" si="2"/>
        <v>626584.25</v>
      </c>
      <c r="H23" s="251">
        <f t="shared" si="3"/>
        <v>4.2766905995701342E-2</v>
      </c>
      <c r="I23" s="43"/>
      <c r="J23" s="43"/>
      <c r="K23" s="47"/>
      <c r="L23" s="62"/>
      <c r="M23" s="46"/>
      <c r="N23" s="47"/>
      <c r="O23" s="48"/>
      <c r="P23" s="49"/>
      <c r="Q23" s="50"/>
      <c r="R23" s="51"/>
      <c r="S23" s="52"/>
      <c r="T23" s="53"/>
    </row>
    <row r="24" spans="1:20" s="54" customFormat="1" ht="20.100000000000001" customHeight="1">
      <c r="A24" s="38" t="s">
        <v>27</v>
      </c>
      <c r="B24" s="252">
        <v>109175019.47</v>
      </c>
      <c r="C24" s="40">
        <f>+[1]Pg7!D70</f>
        <v>115132713.66</v>
      </c>
      <c r="D24" s="40">
        <f>+[1]Pg7!E70</f>
        <v>80898485.579999998</v>
      </c>
      <c r="E24" s="40">
        <f t="shared" si="1"/>
        <v>5957694.1899999976</v>
      </c>
      <c r="F24" s="41">
        <f t="shared" si="0"/>
        <v>5.4570122532811648E-2</v>
      </c>
      <c r="G24" s="40">
        <f t="shared" si="2"/>
        <v>-34234228.079999998</v>
      </c>
      <c r="H24" s="251">
        <f t="shared" si="3"/>
        <v>-0.29734579331724575</v>
      </c>
      <c r="I24" s="43"/>
      <c r="J24" s="43"/>
      <c r="K24" s="47"/>
      <c r="L24" s="62"/>
      <c r="M24" s="46"/>
      <c r="N24" s="47"/>
      <c r="O24" s="48"/>
      <c r="P24" s="49"/>
      <c r="Q24" s="50"/>
      <c r="R24" s="51"/>
      <c r="S24" s="52"/>
      <c r="T24" s="53"/>
    </row>
    <row r="25" spans="1:20" s="54" customFormat="1" ht="20.100000000000001" customHeight="1">
      <c r="A25" s="64" t="s">
        <v>28</v>
      </c>
      <c r="B25" s="252">
        <v>297924237.25999999</v>
      </c>
      <c r="C25" s="40">
        <f>+[1]Pg8!D55</f>
        <v>322284252.72999996</v>
      </c>
      <c r="D25" s="40">
        <f>+[1]Pg8!E55</f>
        <v>390411267.79999995</v>
      </c>
      <c r="E25" s="40">
        <f t="shared" si="1"/>
        <v>24360015.469999969</v>
      </c>
      <c r="F25" s="41">
        <f>E25/B25</f>
        <v>8.176580628027541E-2</v>
      </c>
      <c r="G25" s="40">
        <f t="shared" si="2"/>
        <v>68127015.069999993</v>
      </c>
      <c r="H25" s="251">
        <f t="shared" si="3"/>
        <v>0.21138797348275887</v>
      </c>
      <c r="I25" s="43"/>
      <c r="J25" s="43"/>
      <c r="K25" s="47"/>
      <c r="L25" s="62"/>
      <c r="M25" s="46"/>
      <c r="N25" s="47"/>
      <c r="O25" s="48"/>
      <c r="P25" s="49"/>
      <c r="R25" s="53"/>
      <c r="T25" s="53"/>
    </row>
    <row r="26" spans="1:20" s="54" customFormat="1" ht="20.100000000000001" customHeight="1">
      <c r="A26" s="65" t="s">
        <v>29</v>
      </c>
      <c r="B26" s="252">
        <v>656973.76</v>
      </c>
      <c r="C26" s="40">
        <f>+[1]Pg8!D58</f>
        <v>393552.19</v>
      </c>
      <c r="D26" s="40">
        <f>+[1]Pg8!E58</f>
        <v>283344.99</v>
      </c>
      <c r="E26" s="40">
        <f t="shared" si="1"/>
        <v>-263421.57</v>
      </c>
      <c r="F26" s="41">
        <f>E26/B26</f>
        <v>-0.40096208713115117</v>
      </c>
      <c r="G26" s="40">
        <f t="shared" si="2"/>
        <v>-110207.20000000001</v>
      </c>
      <c r="H26" s="251">
        <f>G26/C26</f>
        <v>-0.28003198254340805</v>
      </c>
      <c r="I26" s="43"/>
      <c r="J26" s="43"/>
      <c r="K26" s="55"/>
      <c r="L26" s="56"/>
      <c r="M26" s="56"/>
      <c r="N26" s="56"/>
      <c r="O26" s="57"/>
      <c r="P26" s="49"/>
    </row>
    <row r="27" spans="1:20" s="54" customFormat="1" ht="20.100000000000001" customHeight="1">
      <c r="A27" s="65" t="s">
        <v>30</v>
      </c>
      <c r="B27" s="252">
        <v>299238649.73000002</v>
      </c>
      <c r="C27" s="40">
        <f>+[1]Pg8!D60</f>
        <v>307653538.31999999</v>
      </c>
      <c r="D27" s="40">
        <f>+[1]Pg8!E60</f>
        <v>290105563.32000005</v>
      </c>
      <c r="E27" s="40">
        <f t="shared" si="1"/>
        <v>8414888.5899999738</v>
      </c>
      <c r="F27" s="41">
        <f>E27/B27</f>
        <v>2.812099505726497E-2</v>
      </c>
      <c r="G27" s="40">
        <f t="shared" si="2"/>
        <v>-17547974.99999994</v>
      </c>
      <c r="H27" s="251">
        <f t="shared" si="3"/>
        <v>-5.7038105577540105E-2</v>
      </c>
      <c r="I27" s="43"/>
      <c r="J27" s="43"/>
      <c r="K27" s="56"/>
      <c r="L27" s="47"/>
      <c r="M27" s="47"/>
      <c r="N27" s="47"/>
      <c r="O27" s="48"/>
      <c r="P27" s="49"/>
    </row>
    <row r="28" spans="1:20" s="54" customFormat="1" ht="20.100000000000001" customHeight="1">
      <c r="A28" s="58" t="s">
        <v>31</v>
      </c>
      <c r="B28" s="252">
        <v>27622909.75</v>
      </c>
      <c r="C28" s="40">
        <f>+[1]Pg8!D82</f>
        <v>26851869.219999999</v>
      </c>
      <c r="D28" s="40">
        <f>+[1]Pg8!E82</f>
        <v>29590647.77</v>
      </c>
      <c r="E28" s="40">
        <f t="shared" si="1"/>
        <v>-771040.53000000119</v>
      </c>
      <c r="F28" s="41">
        <f>E28/B28</f>
        <v>-2.7913081459494005E-2</v>
      </c>
      <c r="G28" s="40">
        <f t="shared" si="2"/>
        <v>2738778.5500000007</v>
      </c>
      <c r="H28" s="251">
        <f t="shared" si="3"/>
        <v>0.10199582485527989</v>
      </c>
      <c r="I28" s="43"/>
      <c r="J28" s="43"/>
      <c r="K28" s="47"/>
      <c r="L28" s="66"/>
      <c r="M28" s="46"/>
      <c r="N28" s="47"/>
      <c r="O28" s="60"/>
      <c r="P28" s="49"/>
    </row>
    <row r="29" spans="1:20" s="86" customFormat="1" ht="20.100000000000001" customHeight="1" thickBot="1">
      <c r="A29" s="67" t="s">
        <v>32</v>
      </c>
      <c r="B29" s="68">
        <f>SUM(B11:B28)</f>
        <v>12640679648.699999</v>
      </c>
      <c r="C29" s="68">
        <f>SUM(C11:C28)</f>
        <v>12582292064.339994</v>
      </c>
      <c r="D29" s="68">
        <f>SUM(D11:D28)</f>
        <v>14952848956.803999</v>
      </c>
      <c r="E29" s="68">
        <f>SUM(E11:E28)</f>
        <v>-58387584.360001199</v>
      </c>
      <c r="F29" s="69">
        <f>E29/B29</f>
        <v>-4.6190225512127373E-3</v>
      </c>
      <c r="G29" s="68">
        <f>SUM(G11:G28)</f>
        <v>2370556892.4640007</v>
      </c>
      <c r="H29" s="69">
        <f t="shared" si="3"/>
        <v>0.1884042176371423</v>
      </c>
      <c r="I29" s="71"/>
      <c r="J29" s="71"/>
      <c r="K29" s="4"/>
      <c r="L29" s="72"/>
      <c r="M29" s="11"/>
      <c r="N29" s="4"/>
      <c r="O29" s="73"/>
      <c r="P29" s="85"/>
    </row>
    <row r="30" spans="1:20" s="255" customFormat="1" ht="20.100000000000001" customHeight="1" thickTop="1">
      <c r="A30" s="253" t="s">
        <v>33</v>
      </c>
      <c r="B30" s="40"/>
      <c r="C30" s="40"/>
      <c r="D30" s="40"/>
      <c r="E30" s="40" t="s">
        <v>1</v>
      </c>
      <c r="F30" s="41" t="s">
        <v>4</v>
      </c>
      <c r="G30" s="40" t="s">
        <v>1</v>
      </c>
      <c r="H30" s="251"/>
      <c r="I30" s="43"/>
      <c r="J30" s="43"/>
      <c r="K30" s="47"/>
      <c r="L30" s="66"/>
      <c r="M30" s="46"/>
      <c r="N30" s="47"/>
      <c r="O30" s="60"/>
      <c r="P30" s="254"/>
    </row>
    <row r="31" spans="1:20" s="54" customFormat="1" ht="20.100000000000001" customHeight="1">
      <c r="A31" s="79" t="s">
        <v>34</v>
      </c>
      <c r="B31" s="256">
        <v>2348010313.48</v>
      </c>
      <c r="C31" s="256">
        <v>2487442332.0999999</v>
      </c>
      <c r="D31" s="80">
        <v>2811468041.21</v>
      </c>
      <c r="E31" s="40">
        <f>+C31-B31</f>
        <v>139432018.61999989</v>
      </c>
      <c r="F31" s="41">
        <f t="shared" ref="F31:F36" si="4">E31/B31</f>
        <v>5.9383052033254002E-2</v>
      </c>
      <c r="G31" s="40">
        <f>D31-C31</f>
        <v>324025709.11000013</v>
      </c>
      <c r="H31" s="251">
        <f t="shared" si="3"/>
        <v>0.1302646115363183</v>
      </c>
      <c r="I31" s="43"/>
      <c r="J31" s="43"/>
      <c r="K31" s="47"/>
      <c r="L31" s="66"/>
      <c r="M31" s="46"/>
      <c r="N31" s="47"/>
      <c r="O31" s="60"/>
      <c r="P31" s="49"/>
    </row>
    <row r="32" spans="1:20" s="54" customFormat="1" ht="20.100000000000001" customHeight="1">
      <c r="A32" s="79" t="s">
        <v>35</v>
      </c>
      <c r="B32" s="256">
        <v>173247831.38999999</v>
      </c>
      <c r="C32" s="256">
        <v>127180476.31</v>
      </c>
      <c r="D32" s="80">
        <v>200347460.73000002</v>
      </c>
      <c r="E32" s="40">
        <f>+C32-B32</f>
        <v>-46067355.079999983</v>
      </c>
      <c r="F32" s="41">
        <f t="shared" si="4"/>
        <v>-0.26590436780877957</v>
      </c>
      <c r="G32" s="40">
        <f>D32-C32</f>
        <v>73166984.420000017</v>
      </c>
      <c r="H32" s="251">
        <f t="shared" si="3"/>
        <v>0.57530044345530584</v>
      </c>
      <c r="I32" s="43"/>
      <c r="J32" s="43"/>
      <c r="K32" s="47"/>
      <c r="L32" s="66"/>
      <c r="M32" s="46"/>
      <c r="N32" s="47"/>
      <c r="O32" s="60"/>
      <c r="P32" s="49"/>
    </row>
    <row r="33" spans="1:16" s="54" customFormat="1" ht="20.100000000000001" customHeight="1">
      <c r="A33" s="79" t="s">
        <v>36</v>
      </c>
      <c r="B33" s="256">
        <v>18704874.16</v>
      </c>
      <c r="C33" s="256">
        <v>13719386.960000001</v>
      </c>
      <c r="D33" s="80">
        <v>21302300.859999999</v>
      </c>
      <c r="E33" s="40">
        <f>+C33-B33</f>
        <v>-4985487.1999999993</v>
      </c>
      <c r="F33" s="41">
        <f t="shared" si="4"/>
        <v>-0.2665341213928808</v>
      </c>
      <c r="G33" s="40">
        <f>D33-C33</f>
        <v>7582913.8999999985</v>
      </c>
      <c r="H33" s="251">
        <f t="shared" si="3"/>
        <v>0.55271521403314938</v>
      </c>
      <c r="I33" s="43"/>
      <c r="J33" s="43"/>
      <c r="K33" s="47"/>
      <c r="L33" s="66"/>
      <c r="M33" s="46"/>
      <c r="N33" s="47"/>
      <c r="O33" s="60"/>
      <c r="P33" s="49"/>
    </row>
    <row r="34" spans="1:16" s="54" customFormat="1" ht="20.100000000000001" customHeight="1">
      <c r="A34" s="79" t="s">
        <v>37</v>
      </c>
      <c r="B34" s="256">
        <v>4960130.29</v>
      </c>
      <c r="C34" s="256">
        <v>5105652.55</v>
      </c>
      <c r="D34" s="80">
        <v>5430062.3399999999</v>
      </c>
      <c r="E34" s="40">
        <f>+C34-B34</f>
        <v>145522.25999999978</v>
      </c>
      <c r="F34" s="41">
        <f t="shared" si="4"/>
        <v>2.9338394657370939E-2</v>
      </c>
      <c r="G34" s="40">
        <f>D34-C34</f>
        <v>324409.79000000004</v>
      </c>
      <c r="H34" s="251">
        <f t="shared" si="3"/>
        <v>6.3539339354378915E-2</v>
      </c>
      <c r="I34" s="43"/>
      <c r="J34" s="43"/>
      <c r="K34" s="47"/>
      <c r="L34" s="66"/>
      <c r="M34" s="46"/>
      <c r="N34" s="47"/>
      <c r="O34" s="60"/>
      <c r="P34" s="49"/>
    </row>
    <row r="35" spans="1:16" s="54" customFormat="1" ht="20.100000000000001" customHeight="1">
      <c r="A35" s="79" t="s">
        <v>38</v>
      </c>
      <c r="B35" s="256">
        <v>168794.04</v>
      </c>
      <c r="C35" s="256">
        <v>320543.03000000003</v>
      </c>
      <c r="D35" s="80">
        <v>10036.379999999999</v>
      </c>
      <c r="E35" s="40">
        <f>+C35-B35</f>
        <v>151748.99000000002</v>
      </c>
      <c r="F35" s="41">
        <f t="shared" si="4"/>
        <v>0.89901865018456817</v>
      </c>
      <c r="G35" s="40">
        <f>D35-C35</f>
        <v>-310506.65000000002</v>
      </c>
      <c r="H35" s="251">
        <f t="shared" si="3"/>
        <v>-0.9686894455324766</v>
      </c>
      <c r="I35" s="43"/>
      <c r="J35" s="43"/>
      <c r="K35" s="47"/>
      <c r="L35" s="66"/>
      <c r="M35" s="46"/>
      <c r="N35" s="47"/>
      <c r="O35" s="60"/>
      <c r="P35" s="49"/>
    </row>
    <row r="36" spans="1:16" s="86" customFormat="1" ht="20.100000000000001" customHeight="1" thickBot="1">
      <c r="A36" s="67" t="s">
        <v>39</v>
      </c>
      <c r="B36" s="81">
        <f>SUM(B31:B35)</f>
        <v>2545091943.3599997</v>
      </c>
      <c r="C36" s="82">
        <f>SUM(C31:C35)</f>
        <v>2633768390.9500003</v>
      </c>
      <c r="D36" s="82">
        <f>SUM(D31:D35)</f>
        <v>3038557901.5200005</v>
      </c>
      <c r="E36" s="82">
        <f>SUM(E31:E35)</f>
        <v>88676447.589999899</v>
      </c>
      <c r="F36" s="69">
        <f t="shared" si="4"/>
        <v>3.4842139130317751E-2</v>
      </c>
      <c r="G36" s="82">
        <f>SUM(G31:G35)</f>
        <v>404789510.57000017</v>
      </c>
      <c r="H36" s="69">
        <f t="shared" si="3"/>
        <v>0.15369214391095057</v>
      </c>
      <c r="I36" s="71"/>
      <c r="J36" s="71"/>
      <c r="K36" s="83"/>
      <c r="L36" s="3"/>
      <c r="M36" s="3"/>
      <c r="N36" s="3"/>
      <c r="O36" s="84"/>
      <c r="P36" s="85"/>
    </row>
    <row r="37" spans="1:16" ht="20.100000000000001" customHeight="1" thickTop="1">
      <c r="A37" s="88" t="s">
        <v>0</v>
      </c>
      <c r="B37" s="14"/>
      <c r="C37" s="88"/>
      <c r="D37" s="88"/>
      <c r="E37" s="14"/>
      <c r="F37" s="14"/>
      <c r="G37" s="14"/>
      <c r="H37" s="251"/>
      <c r="I37" s="71"/>
      <c r="J37" s="71"/>
      <c r="K37" s="3"/>
      <c r="L37" s="4"/>
      <c r="M37" s="4"/>
      <c r="N37" s="4"/>
      <c r="O37" s="4"/>
      <c r="P37" s="13"/>
    </row>
    <row r="38" spans="1:16" s="86" customFormat="1" ht="20.100000000000001" customHeight="1" thickBot="1">
      <c r="A38" s="90" t="s">
        <v>40</v>
      </c>
      <c r="B38" s="91">
        <f>B29+B36</f>
        <v>15185771592.059998</v>
      </c>
      <c r="C38" s="91">
        <f>C29+C36</f>
        <v>15216060455.289995</v>
      </c>
      <c r="D38" s="91">
        <f>D29+D36</f>
        <v>17991406858.323997</v>
      </c>
      <c r="E38" s="91">
        <f>E29+E36</f>
        <v>30288863.2299987</v>
      </c>
      <c r="F38" s="92">
        <f>E38/B38</f>
        <v>1.9945554327865352E-3</v>
      </c>
      <c r="G38" s="91">
        <f>+G29+G36</f>
        <v>2775346403.0340009</v>
      </c>
      <c r="H38" s="92">
        <f t="shared" si="3"/>
        <v>0.18239585805990458</v>
      </c>
      <c r="I38" s="71"/>
      <c r="J38" s="71"/>
      <c r="K38" s="4"/>
      <c r="L38" s="11"/>
      <c r="M38" s="11"/>
      <c r="N38" s="4"/>
      <c r="O38" s="73"/>
      <c r="P38" s="85"/>
    </row>
    <row r="39" spans="1:16" ht="20.100000000000001" customHeight="1" thickTop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4"/>
      <c r="L39" s="11"/>
      <c r="M39" s="11"/>
      <c r="N39" s="4"/>
      <c r="O39" s="73"/>
      <c r="P39" s="13"/>
    </row>
    <row r="40" spans="1:16" ht="20.100000000000001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4"/>
      <c r="L40" s="11"/>
      <c r="M40" s="11"/>
      <c r="N40" s="4"/>
      <c r="O40" s="73"/>
      <c r="P40" s="13"/>
    </row>
    <row r="41" spans="1:16" ht="20.100000000000001" customHeight="1">
      <c r="B41" s="14"/>
      <c r="C41" s="15"/>
      <c r="E41" s="14"/>
      <c r="F41" s="14"/>
      <c r="G41" s="14"/>
      <c r="H41" s="14"/>
      <c r="I41" s="14"/>
      <c r="J41" s="14"/>
      <c r="K41" s="4"/>
      <c r="L41" s="11"/>
      <c r="M41" s="11"/>
      <c r="N41" s="4"/>
      <c r="O41" s="73"/>
      <c r="P41" s="13"/>
    </row>
    <row r="42" spans="1:16" ht="20.100000000000001" customHeight="1">
      <c r="A42" s="94"/>
      <c r="B42" s="95"/>
      <c r="C42" s="95"/>
      <c r="E42" s="14"/>
      <c r="F42" s="14"/>
      <c r="G42" s="14"/>
      <c r="H42" s="14"/>
      <c r="I42" s="14"/>
      <c r="J42" s="14"/>
      <c r="K42" s="4"/>
      <c r="L42" s="11"/>
      <c r="M42" s="11"/>
      <c r="N42" s="4"/>
      <c r="O42" s="73"/>
      <c r="P42" s="13"/>
    </row>
    <row r="43" spans="1:16" ht="20.100000000000001" customHeight="1">
      <c r="A43" s="95"/>
      <c r="B43" s="11"/>
      <c r="C43" s="11"/>
      <c r="E43" s="14"/>
      <c r="F43" s="14"/>
      <c r="G43" s="14"/>
      <c r="H43" s="14"/>
      <c r="I43" s="14"/>
      <c r="J43" s="14"/>
      <c r="K43" s="4"/>
      <c r="L43" s="11"/>
      <c r="M43" s="11"/>
      <c r="N43" s="4"/>
      <c r="O43" s="73"/>
      <c r="P43" s="13"/>
    </row>
    <row r="44" spans="1:16" ht="20.100000000000001" customHeight="1">
      <c r="A44" s="95"/>
      <c r="B44" s="11"/>
      <c r="C44" s="11"/>
      <c r="I44" s="14"/>
      <c r="J44" s="14"/>
      <c r="K44" s="4"/>
      <c r="L44" s="11"/>
      <c r="M44" s="11"/>
      <c r="N44" s="4"/>
      <c r="O44" s="73"/>
      <c r="P44" s="13"/>
    </row>
    <row r="45" spans="1:16" ht="20.100000000000001" customHeight="1">
      <c r="A45" s="95"/>
      <c r="B45" s="11"/>
      <c r="C45" s="11"/>
      <c r="F45" s="13"/>
      <c r="I45" s="14"/>
      <c r="J45" s="14"/>
      <c r="K45" s="4"/>
      <c r="L45" s="11"/>
      <c r="M45" s="11"/>
      <c r="N45" s="4"/>
      <c r="O45" s="73"/>
      <c r="P45" s="13"/>
    </row>
    <row r="46" spans="1:16" ht="20.100000000000001" customHeight="1">
      <c r="A46" s="95"/>
      <c r="B46" s="11"/>
      <c r="C46" s="11"/>
      <c r="I46" s="14"/>
      <c r="K46" s="96"/>
      <c r="L46" s="11"/>
      <c r="M46" s="11"/>
      <c r="N46" s="4"/>
      <c r="O46" s="73"/>
      <c r="P46" s="13"/>
    </row>
    <row r="47" spans="1:16" ht="20.100000000000001" customHeight="1">
      <c r="A47" s="94"/>
      <c r="B47" s="97"/>
      <c r="C47" s="98"/>
      <c r="K47" s="83"/>
      <c r="L47" s="3"/>
      <c r="M47" s="3"/>
      <c r="N47" s="3"/>
      <c r="O47" s="84"/>
      <c r="P47" s="13"/>
    </row>
    <row r="48" spans="1:16" ht="20.100000000000001" customHeight="1">
      <c r="A48" s="88" t="s">
        <v>1</v>
      </c>
      <c r="K48" s="3"/>
      <c r="L48" s="4"/>
      <c r="M48" s="4"/>
      <c r="N48" s="4"/>
      <c r="O48" s="12"/>
      <c r="P48" s="13"/>
    </row>
    <row r="49" spans="1:16" ht="20.100000000000001" customHeight="1">
      <c r="A49" s="88" t="s">
        <v>1</v>
      </c>
      <c r="K49" s="4"/>
      <c r="L49" s="11"/>
      <c r="M49" s="11"/>
      <c r="N49" s="4"/>
      <c r="O49" s="12"/>
      <c r="P49" s="13"/>
    </row>
    <row r="50" spans="1:16" ht="20.100000000000001" customHeight="1">
      <c r="A50" s="88" t="s">
        <v>1</v>
      </c>
      <c r="K50" s="4"/>
      <c r="L50" s="11"/>
      <c r="M50" s="11"/>
      <c r="N50" s="4"/>
      <c r="O50" s="12"/>
      <c r="P50" s="13"/>
    </row>
    <row r="51" spans="1:16" ht="20.100000000000001" customHeight="1">
      <c r="A51" s="99" t="s">
        <v>1</v>
      </c>
      <c r="K51" s="4"/>
      <c r="L51" s="11"/>
      <c r="M51" s="11"/>
      <c r="N51" s="4"/>
      <c r="O51" s="12"/>
      <c r="P51" s="13"/>
    </row>
    <row r="52" spans="1:16" ht="20.100000000000001" customHeight="1">
      <c r="A52" s="99" t="s">
        <v>1</v>
      </c>
      <c r="K52" s="83"/>
      <c r="L52" s="3"/>
      <c r="M52" s="3"/>
      <c r="N52" s="3"/>
      <c r="O52" s="84"/>
      <c r="P52" s="13"/>
    </row>
    <row r="53" spans="1:16" ht="20.100000000000001" customHeight="1">
      <c r="A53" s="99" t="s">
        <v>1</v>
      </c>
      <c r="K53" s="97"/>
      <c r="L53" s="4"/>
      <c r="M53" s="4"/>
      <c r="N53" s="4"/>
      <c r="O53" s="12"/>
      <c r="P53" s="13"/>
    </row>
    <row r="54" spans="1:16" ht="20.100000000000001" customHeight="1">
      <c r="A54" s="99" t="s">
        <v>1</v>
      </c>
      <c r="K54" s="83"/>
      <c r="L54" s="4"/>
      <c r="M54" s="4"/>
      <c r="N54" s="4"/>
      <c r="O54" s="12"/>
      <c r="P54" s="13"/>
    </row>
    <row r="55" spans="1:16" ht="20.100000000000001" customHeight="1">
      <c r="A55" s="99" t="s">
        <v>1</v>
      </c>
      <c r="K55" s="4"/>
      <c r="L55" s="3"/>
      <c r="M55" s="3"/>
      <c r="N55" s="3"/>
      <c r="O55" s="4"/>
      <c r="P55" s="13"/>
    </row>
    <row r="56" spans="1:16" ht="20.100000000000001" customHeight="1">
      <c r="A56" s="99" t="s">
        <v>1</v>
      </c>
      <c r="K56" s="4"/>
      <c r="L56" s="3"/>
      <c r="M56" s="3"/>
      <c r="N56" s="3"/>
      <c r="O56" s="4"/>
      <c r="P56" s="13"/>
    </row>
    <row r="57" spans="1:16" ht="20.100000000000001" customHeight="1">
      <c r="A57" s="99" t="s">
        <v>1</v>
      </c>
      <c r="K57" s="100"/>
      <c r="L57" s="3"/>
      <c r="M57" s="3"/>
      <c r="N57" s="3"/>
      <c r="O57" s="6"/>
      <c r="P57" s="13"/>
    </row>
    <row r="58" spans="1:16" ht="20.100000000000001" customHeight="1">
      <c r="A58" s="99" t="s">
        <v>1</v>
      </c>
      <c r="K58" s="7"/>
      <c r="L58" s="8"/>
      <c r="M58" s="8"/>
      <c r="N58" s="7"/>
      <c r="O58" s="7"/>
      <c r="P58" s="13"/>
    </row>
    <row r="59" spans="1:16" ht="20.100000000000001" customHeight="1">
      <c r="A59" s="99" t="s">
        <v>1</v>
      </c>
      <c r="K59" s="3"/>
      <c r="L59" s="4"/>
      <c r="M59" s="4"/>
      <c r="N59" s="4"/>
      <c r="O59" s="4"/>
      <c r="P59" s="13"/>
    </row>
    <row r="60" spans="1:16" ht="20.100000000000001" customHeight="1">
      <c r="A60" s="99" t="s">
        <v>1</v>
      </c>
      <c r="K60" s="4"/>
      <c r="L60" s="11"/>
      <c r="M60" s="11"/>
      <c r="N60" s="4"/>
      <c r="O60" s="73"/>
      <c r="P60" s="13"/>
    </row>
    <row r="61" spans="1:16" ht="20.100000000000001" customHeight="1">
      <c r="A61" s="99" t="s">
        <v>1</v>
      </c>
      <c r="K61" s="4"/>
      <c r="L61" s="11"/>
      <c r="M61" s="11"/>
      <c r="N61" s="4"/>
      <c r="O61" s="73"/>
      <c r="P61" s="13"/>
    </row>
    <row r="62" spans="1:16" ht="20.100000000000001" customHeight="1">
      <c r="A62" s="99" t="s">
        <v>1</v>
      </c>
      <c r="K62" s="4"/>
      <c r="L62" s="11"/>
      <c r="M62" s="11"/>
      <c r="N62" s="4"/>
      <c r="O62" s="73"/>
      <c r="P62" s="13"/>
    </row>
    <row r="63" spans="1:16" ht="20.100000000000001" customHeight="1">
      <c r="A63" s="99" t="s">
        <v>41</v>
      </c>
      <c r="K63" s="4"/>
      <c r="L63" s="11"/>
      <c r="M63" s="11"/>
      <c r="N63" s="4"/>
      <c r="O63" s="73"/>
      <c r="P63" s="13"/>
    </row>
    <row r="64" spans="1:16" ht="20.100000000000001" customHeight="1">
      <c r="A64" s="99" t="s">
        <v>1</v>
      </c>
      <c r="K64" s="4"/>
      <c r="L64" s="11"/>
      <c r="M64" s="11"/>
      <c r="N64" s="4"/>
      <c r="O64" s="73"/>
      <c r="P64" s="13"/>
    </row>
    <row r="65" spans="1:16" ht="20.100000000000001" customHeight="1">
      <c r="A65" s="99" t="s">
        <v>1</v>
      </c>
      <c r="K65" s="4"/>
      <c r="L65" s="11"/>
      <c r="M65" s="11"/>
      <c r="N65" s="4"/>
      <c r="O65" s="73"/>
      <c r="P65" s="13"/>
    </row>
    <row r="66" spans="1:16" ht="20.100000000000001" customHeight="1">
      <c r="A66" s="99" t="s">
        <v>1</v>
      </c>
      <c r="K66" s="4"/>
      <c r="L66" s="11"/>
      <c r="M66" s="11"/>
      <c r="N66" s="4"/>
      <c r="O66" s="73"/>
      <c r="P66" s="13"/>
    </row>
    <row r="67" spans="1:16" ht="20.100000000000001" customHeight="1">
      <c r="A67" s="99" t="s">
        <v>1</v>
      </c>
      <c r="K67" s="4"/>
      <c r="L67" s="11"/>
      <c r="M67" s="11"/>
      <c r="N67" s="4"/>
      <c r="O67" s="73"/>
      <c r="P67" s="13"/>
    </row>
    <row r="68" spans="1:16" ht="20.100000000000001" customHeight="1">
      <c r="A68" s="99" t="s">
        <v>1</v>
      </c>
      <c r="K68" s="4"/>
      <c r="L68" s="11"/>
      <c r="M68" s="11"/>
      <c r="N68" s="4"/>
      <c r="O68" s="73"/>
      <c r="P68" s="13"/>
    </row>
    <row r="69" spans="1:16" ht="20.100000000000001" customHeight="1">
      <c r="A69" s="99" t="s">
        <v>1</v>
      </c>
      <c r="K69" s="4"/>
      <c r="L69" s="11"/>
      <c r="M69" s="11"/>
      <c r="N69" s="4"/>
      <c r="O69" s="73"/>
      <c r="P69" s="13"/>
    </row>
    <row r="70" spans="1:16" ht="20.100000000000001" customHeight="1">
      <c r="A70" s="99" t="s">
        <v>1</v>
      </c>
      <c r="K70" s="4"/>
      <c r="L70" s="11"/>
      <c r="M70" s="11"/>
      <c r="N70" s="4"/>
      <c r="O70" s="73"/>
      <c r="P70" s="13"/>
    </row>
    <row r="71" spans="1:16" ht="20.100000000000001" customHeight="1">
      <c r="A71" s="99" t="s">
        <v>1</v>
      </c>
      <c r="K71" s="4"/>
      <c r="L71" s="11"/>
      <c r="M71" s="11"/>
      <c r="N71" s="4"/>
      <c r="O71" s="73"/>
      <c r="P71" s="13"/>
    </row>
    <row r="72" spans="1:16" ht="20.100000000000001" customHeight="1">
      <c r="A72" s="99" t="s">
        <v>41</v>
      </c>
      <c r="K72" s="4"/>
      <c r="L72" s="11"/>
      <c r="M72" s="11"/>
      <c r="N72" s="4"/>
      <c r="O72" s="73"/>
      <c r="P72" s="13"/>
    </row>
    <row r="73" spans="1:16" ht="20.100000000000001" customHeight="1">
      <c r="A73" s="99" t="s">
        <v>1</v>
      </c>
      <c r="K73" s="4"/>
      <c r="L73" s="11"/>
      <c r="M73" s="11"/>
      <c r="N73" s="4"/>
      <c r="O73" s="73"/>
      <c r="P73" s="13"/>
    </row>
    <row r="74" spans="1:16" ht="20.100000000000001" customHeight="1">
      <c r="A74" s="99" t="s">
        <v>1</v>
      </c>
      <c r="K74" s="4"/>
      <c r="L74" s="11"/>
      <c r="M74" s="11"/>
      <c r="N74" s="4"/>
      <c r="O74" s="73"/>
      <c r="P74" s="13"/>
    </row>
    <row r="75" spans="1:16" ht="20.100000000000001" customHeight="1">
      <c r="A75" s="99" t="s">
        <v>1</v>
      </c>
      <c r="K75" s="4"/>
      <c r="L75" s="11"/>
      <c r="M75" s="11"/>
      <c r="N75" s="4"/>
      <c r="O75" s="73"/>
      <c r="P75" s="13"/>
    </row>
    <row r="76" spans="1:16" ht="20.100000000000001" customHeight="1">
      <c r="A76" s="99" t="s">
        <v>1</v>
      </c>
      <c r="K76" s="83"/>
      <c r="L76" s="3"/>
      <c r="M76" s="3"/>
      <c r="N76" s="3"/>
      <c r="O76" s="84"/>
      <c r="P76" s="13"/>
    </row>
    <row r="77" spans="1:16" ht="20.100000000000001" customHeight="1">
      <c r="A77" s="99" t="s">
        <v>1</v>
      </c>
      <c r="K77" s="3"/>
      <c r="L77" s="11"/>
      <c r="M77" s="11"/>
      <c r="N77" s="4"/>
      <c r="O77" s="12"/>
      <c r="P77" s="13"/>
    </row>
    <row r="78" spans="1:16" ht="20.100000000000001" customHeight="1">
      <c r="A78" s="99" t="s">
        <v>1</v>
      </c>
      <c r="K78" s="83"/>
      <c r="L78" s="3"/>
      <c r="M78" s="3"/>
      <c r="N78" s="3"/>
      <c r="O78" s="84"/>
      <c r="P78" s="13"/>
    </row>
    <row r="79" spans="1:16" ht="20.100000000000001" customHeight="1">
      <c r="A79" s="99" t="s">
        <v>1</v>
      </c>
      <c r="K79" s="9"/>
      <c r="L79" s="4"/>
      <c r="M79" s="4"/>
      <c r="N79" s="4"/>
      <c r="O79" s="12"/>
      <c r="P79" s="13"/>
    </row>
    <row r="80" spans="1:16" ht="20.100000000000001" customHeight="1">
      <c r="A80" s="99" t="s">
        <v>1</v>
      </c>
      <c r="K80" s="37"/>
      <c r="L80" s="11"/>
      <c r="M80" s="11"/>
      <c r="N80" s="4"/>
      <c r="O80" s="12"/>
      <c r="P80" s="13"/>
    </row>
    <row r="81" spans="1:16" ht="20.100000000000001" customHeight="1">
      <c r="A81" s="99" t="s">
        <v>1</v>
      </c>
      <c r="K81" s="37"/>
      <c r="L81" s="11"/>
      <c r="M81" s="11"/>
      <c r="N81" s="4"/>
      <c r="O81" s="12"/>
      <c r="P81" s="13"/>
    </row>
    <row r="82" spans="1:16" ht="20.100000000000001" customHeight="1">
      <c r="A82" s="99" t="s">
        <v>1</v>
      </c>
      <c r="K82" s="4"/>
      <c r="L82" s="11"/>
      <c r="M82" s="11"/>
      <c r="N82" s="4"/>
      <c r="O82" s="12"/>
      <c r="P82" s="13"/>
    </row>
    <row r="83" spans="1:16" ht="20.100000000000001" customHeight="1">
      <c r="A83" s="99" t="s">
        <v>1</v>
      </c>
      <c r="K83" s="83"/>
      <c r="L83" s="3"/>
      <c r="M83" s="3"/>
      <c r="N83" s="3"/>
      <c r="O83" s="84"/>
      <c r="P83" s="13"/>
    </row>
    <row r="84" spans="1:16" ht="20.100000000000001" customHeight="1">
      <c r="A84" s="99" t="s">
        <v>1</v>
      </c>
      <c r="K84" s="3"/>
      <c r="L84" s="4"/>
      <c r="M84" s="4"/>
      <c r="N84" s="4"/>
      <c r="O84" s="12"/>
      <c r="P84" s="13"/>
    </row>
    <row r="85" spans="1:16" ht="20.100000000000001" customHeight="1">
      <c r="A85" s="99" t="s">
        <v>1</v>
      </c>
      <c r="K85" s="4"/>
      <c r="L85" s="11"/>
      <c r="M85" s="11"/>
      <c r="N85" s="4"/>
      <c r="O85" s="12"/>
      <c r="P85" s="13"/>
    </row>
    <row r="86" spans="1:16" ht="20.100000000000001" customHeight="1">
      <c r="A86" s="99" t="s">
        <v>1</v>
      </c>
      <c r="K86" s="4"/>
      <c r="L86" s="11"/>
      <c r="M86" s="11"/>
      <c r="N86" s="4"/>
      <c r="O86" s="12"/>
      <c r="P86" s="13"/>
    </row>
    <row r="87" spans="1:16" ht="20.100000000000001" customHeight="1">
      <c r="A87" s="99" t="s">
        <v>1</v>
      </c>
      <c r="K87" s="4"/>
      <c r="L87" s="11"/>
      <c r="M87" s="11"/>
      <c r="N87" s="4"/>
      <c r="O87" s="12"/>
      <c r="P87" s="13"/>
    </row>
    <row r="88" spans="1:16" ht="20.100000000000001" customHeight="1">
      <c r="A88" s="99" t="s">
        <v>1</v>
      </c>
      <c r="K88" s="4"/>
      <c r="L88" s="11"/>
      <c r="M88" s="11"/>
      <c r="N88" s="4"/>
      <c r="O88" s="12"/>
      <c r="P88" s="13"/>
    </row>
    <row r="89" spans="1:16" ht="20.100000000000001" customHeight="1">
      <c r="K89" s="4"/>
      <c r="L89" s="11"/>
      <c r="M89" s="11"/>
      <c r="N89" s="4"/>
      <c r="O89" s="12"/>
      <c r="P89" s="13"/>
    </row>
    <row r="90" spans="1:16" ht="20.100000000000001" customHeight="1">
      <c r="K90" s="4"/>
      <c r="L90" s="11"/>
      <c r="M90" s="11"/>
      <c r="N90" s="4"/>
      <c r="O90" s="12"/>
      <c r="P90" s="13"/>
    </row>
    <row r="91" spans="1:16" ht="20.100000000000001" customHeight="1">
      <c r="K91" s="4"/>
      <c r="L91" s="11"/>
      <c r="M91" s="11"/>
      <c r="N91" s="4"/>
      <c r="O91" s="12"/>
      <c r="P91" s="13"/>
    </row>
    <row r="92" spans="1:16" ht="20.100000000000001" customHeight="1">
      <c r="K92" s="83"/>
      <c r="L92" s="3"/>
      <c r="M92" s="3"/>
      <c r="N92" s="3"/>
      <c r="O92" s="84"/>
      <c r="P92" s="13"/>
    </row>
    <row r="93" spans="1:16" ht="20.100000000000001" customHeight="1">
      <c r="K93" s="3"/>
      <c r="L93" s="4"/>
      <c r="M93" s="4"/>
      <c r="N93" s="4"/>
      <c r="O93" s="12"/>
      <c r="P93" s="13"/>
    </row>
    <row r="94" spans="1:16" ht="20.100000000000001" customHeight="1">
      <c r="K94" s="4"/>
      <c r="L94" s="11"/>
      <c r="M94" s="11"/>
      <c r="N94" s="4"/>
      <c r="O94" s="12"/>
      <c r="P94" s="13"/>
    </row>
    <row r="95" spans="1:16" ht="20.100000000000001" customHeight="1">
      <c r="K95" s="101"/>
      <c r="L95" s="11"/>
      <c r="M95" s="11"/>
      <c r="N95" s="4"/>
      <c r="O95" s="12"/>
      <c r="P95" s="13"/>
    </row>
    <row r="96" spans="1:16" ht="20.100000000000001" customHeight="1">
      <c r="K96" s="4"/>
      <c r="L96" s="11"/>
      <c r="M96" s="11"/>
      <c r="N96" s="4"/>
      <c r="O96" s="12"/>
      <c r="P96" s="13"/>
    </row>
    <row r="97" spans="11:16" ht="20.100000000000001" customHeight="1">
      <c r="K97" s="4"/>
      <c r="L97" s="11"/>
      <c r="M97" s="11"/>
      <c r="N97" s="4"/>
      <c r="O97" s="12"/>
      <c r="P97" s="13"/>
    </row>
    <row r="98" spans="11:16" ht="20.100000000000001" customHeight="1">
      <c r="K98" s="4"/>
      <c r="L98" s="11"/>
      <c r="M98" s="11"/>
      <c r="N98" s="4"/>
      <c r="O98" s="73"/>
      <c r="P98" s="13"/>
    </row>
    <row r="99" spans="11:16" ht="20.100000000000001" customHeight="1">
      <c r="K99" s="4"/>
      <c r="L99" s="11"/>
      <c r="M99" s="11"/>
      <c r="N99" s="4"/>
      <c r="O99" s="73"/>
      <c r="P99" s="13"/>
    </row>
    <row r="100" spans="11:16" ht="20.100000000000001" customHeight="1">
      <c r="K100" s="4"/>
      <c r="L100" s="11"/>
      <c r="M100" s="11"/>
      <c r="N100" s="4"/>
      <c r="O100" s="73"/>
      <c r="P100" s="13"/>
    </row>
    <row r="101" spans="11:16" ht="20.100000000000001" customHeight="1">
      <c r="K101" s="4"/>
      <c r="L101" s="11"/>
      <c r="M101" s="11"/>
      <c r="N101" s="4"/>
      <c r="O101" s="12"/>
      <c r="P101" s="13"/>
    </row>
    <row r="102" spans="11:16" ht="20.100000000000001" customHeight="1">
      <c r="K102" s="83"/>
      <c r="L102" s="3"/>
      <c r="M102" s="3"/>
      <c r="N102" s="3"/>
      <c r="O102" s="84"/>
      <c r="P102" s="13"/>
    </row>
    <row r="103" spans="11:16" ht="20.100000000000001" customHeight="1">
      <c r="K103" s="3"/>
      <c r="L103" s="4"/>
      <c r="M103" s="4"/>
      <c r="N103" s="4"/>
      <c r="O103" s="4"/>
      <c r="P103" s="13"/>
    </row>
    <row r="104" spans="11:16" ht="20.100000000000001" customHeight="1">
      <c r="K104" s="4"/>
      <c r="L104" s="11"/>
      <c r="M104" s="11"/>
      <c r="N104" s="4"/>
      <c r="O104" s="73"/>
      <c r="P104" s="13"/>
    </row>
    <row r="105" spans="11:16" ht="20.100000000000001" customHeight="1">
      <c r="K105" s="4"/>
      <c r="L105" s="11"/>
      <c r="M105" s="11"/>
      <c r="N105" s="4"/>
      <c r="O105" s="73"/>
      <c r="P105" s="13"/>
    </row>
    <row r="106" spans="11:16" ht="20.100000000000001" customHeight="1">
      <c r="K106" s="4"/>
      <c r="L106" s="11"/>
      <c r="M106" s="11"/>
      <c r="N106" s="4"/>
      <c r="O106" s="73"/>
      <c r="P106" s="13"/>
    </row>
    <row r="107" spans="11:16" ht="20.100000000000001" customHeight="1">
      <c r="K107" s="4"/>
      <c r="L107" s="11"/>
      <c r="M107" s="11"/>
      <c r="N107" s="4"/>
      <c r="O107" s="73"/>
      <c r="P107" s="13"/>
    </row>
    <row r="108" spans="11:16" ht="20.100000000000001" customHeight="1">
      <c r="K108" s="4"/>
      <c r="L108" s="11"/>
      <c r="M108" s="11"/>
      <c r="N108" s="4"/>
      <c r="O108" s="73"/>
      <c r="P108" s="13"/>
    </row>
    <row r="109" spans="11:16" ht="20.100000000000001" customHeight="1">
      <c r="K109" s="4"/>
      <c r="L109" s="11"/>
      <c r="M109" s="11"/>
      <c r="N109" s="4"/>
      <c r="O109" s="73"/>
      <c r="P109" s="13"/>
    </row>
    <row r="110" spans="11:16" ht="20.100000000000001" customHeight="1">
      <c r="K110" s="102"/>
      <c r="L110" s="11"/>
      <c r="M110" s="11"/>
      <c r="N110" s="4"/>
      <c r="O110" s="73"/>
      <c r="P110" s="13"/>
    </row>
    <row r="111" spans="11:16" ht="20.100000000000001" customHeight="1">
      <c r="K111" s="102"/>
      <c r="L111" s="11"/>
      <c r="M111" s="11"/>
      <c r="N111" s="4"/>
      <c r="O111" s="73"/>
      <c r="P111" s="13"/>
    </row>
    <row r="112" spans="11:16" ht="20.100000000000001" customHeight="1">
      <c r="K112" s="102"/>
      <c r="L112" s="11"/>
      <c r="M112" s="11"/>
      <c r="N112" s="4"/>
      <c r="O112" s="73"/>
      <c r="P112" s="13"/>
    </row>
    <row r="113" spans="11:16" ht="20.100000000000001" customHeight="1">
      <c r="K113" s="102"/>
      <c r="L113" s="11"/>
      <c r="M113" s="11"/>
      <c r="N113" s="4"/>
      <c r="O113" s="73"/>
      <c r="P113" s="13"/>
    </row>
    <row r="114" spans="11:16" ht="20.100000000000001" customHeight="1">
      <c r="K114" s="4"/>
      <c r="L114" s="11"/>
      <c r="M114" s="11"/>
      <c r="N114" s="4"/>
      <c r="O114" s="73"/>
      <c r="P114" s="13"/>
    </row>
    <row r="115" spans="11:16" ht="20.100000000000001" customHeight="1">
      <c r="K115" s="4"/>
      <c r="L115" s="11"/>
      <c r="M115" s="11"/>
      <c r="N115" s="4"/>
      <c r="O115" s="73"/>
      <c r="P115" s="13"/>
    </row>
    <row r="116" spans="11:16" ht="20.100000000000001" customHeight="1">
      <c r="K116" s="4"/>
      <c r="L116" s="11"/>
      <c r="M116" s="11"/>
      <c r="N116" s="4"/>
      <c r="O116" s="73"/>
      <c r="P116" s="13"/>
    </row>
    <row r="117" spans="11:16" ht="20.100000000000001" customHeight="1">
      <c r="K117" s="4"/>
      <c r="L117" s="11"/>
      <c r="M117" s="11"/>
      <c r="N117" s="4"/>
      <c r="O117" s="73"/>
      <c r="P117" s="13"/>
    </row>
    <row r="118" spans="11:16" ht="20.100000000000001" customHeight="1">
      <c r="K118" s="4"/>
      <c r="L118" s="11"/>
      <c r="M118" s="11"/>
      <c r="N118" s="4"/>
      <c r="O118" s="73"/>
      <c r="P118" s="13"/>
    </row>
    <row r="119" spans="11:16" ht="20.100000000000001" customHeight="1">
      <c r="K119" s="4"/>
      <c r="L119" s="11"/>
      <c r="M119" s="11"/>
      <c r="N119" s="4"/>
      <c r="O119" s="73"/>
      <c r="P119" s="13"/>
    </row>
    <row r="120" spans="11:16" ht="20.100000000000001" customHeight="1">
      <c r="K120" s="4"/>
      <c r="L120" s="11"/>
      <c r="M120" s="11"/>
      <c r="N120" s="4"/>
      <c r="O120" s="73"/>
      <c r="P120" s="13"/>
    </row>
    <row r="121" spans="11:16" ht="20.100000000000001" customHeight="1">
      <c r="K121" s="4"/>
      <c r="L121" s="11"/>
      <c r="M121" s="11"/>
      <c r="N121" s="4"/>
      <c r="O121" s="73"/>
      <c r="P121" s="13"/>
    </row>
    <row r="122" spans="11:16" ht="20.100000000000001" customHeight="1">
      <c r="K122" s="83"/>
      <c r="L122" s="3"/>
      <c r="M122" s="3"/>
      <c r="N122" s="3"/>
      <c r="O122" s="84"/>
      <c r="P122" s="13"/>
    </row>
    <row r="123" spans="11:16" ht="20.100000000000001" customHeight="1">
      <c r="K123" s="3"/>
      <c r="L123" s="4"/>
      <c r="M123" s="4"/>
      <c r="N123" s="4"/>
      <c r="O123" s="4"/>
      <c r="P123" s="13"/>
    </row>
    <row r="124" spans="11:16" ht="20.100000000000001" customHeight="1">
      <c r="K124" s="4"/>
      <c r="L124" s="11"/>
      <c r="M124" s="11"/>
      <c r="N124" s="4"/>
      <c r="O124" s="73"/>
      <c r="P124" s="13"/>
    </row>
    <row r="125" spans="11:16" ht="20.100000000000001" customHeight="1">
      <c r="K125" s="4"/>
      <c r="L125" s="11"/>
      <c r="M125" s="11"/>
      <c r="N125" s="4"/>
      <c r="O125" s="73"/>
      <c r="P125" s="13"/>
    </row>
    <row r="126" spans="11:16" ht="20.100000000000001" customHeight="1">
      <c r="K126" s="4"/>
      <c r="L126" s="11"/>
      <c r="M126" s="11"/>
      <c r="N126" s="4"/>
      <c r="O126" s="73"/>
      <c r="P126" s="13"/>
    </row>
    <row r="127" spans="11:16" ht="20.100000000000001" customHeight="1">
      <c r="K127" s="4"/>
      <c r="L127" s="11"/>
      <c r="M127" s="11"/>
      <c r="N127" s="4"/>
      <c r="O127" s="73"/>
      <c r="P127" s="13"/>
    </row>
    <row r="128" spans="11:16" ht="20.100000000000001" customHeight="1">
      <c r="K128" s="4"/>
      <c r="L128" s="11"/>
      <c r="M128" s="11"/>
      <c r="N128" s="4"/>
      <c r="O128" s="73"/>
      <c r="P128" s="13"/>
    </row>
    <row r="129" spans="11:16" ht="20.100000000000001" customHeight="1">
      <c r="K129" s="4"/>
      <c r="L129" s="11"/>
      <c r="M129" s="11"/>
      <c r="N129" s="4"/>
      <c r="O129" s="73"/>
      <c r="P129" s="13"/>
    </row>
    <row r="130" spans="11:16" ht="20.100000000000001" customHeight="1">
      <c r="K130" s="4"/>
      <c r="L130" s="11"/>
      <c r="M130" s="11"/>
      <c r="N130" s="4"/>
      <c r="O130" s="73"/>
      <c r="P130" s="13"/>
    </row>
    <row r="131" spans="11:16" ht="20.100000000000001" customHeight="1">
      <c r="K131" s="4"/>
      <c r="L131" s="11"/>
      <c r="M131" s="11"/>
      <c r="N131" s="4"/>
      <c r="O131" s="73"/>
      <c r="P131" s="13"/>
    </row>
    <row r="132" spans="11:16" ht="20.100000000000001" customHeight="1">
      <c r="K132" s="83"/>
      <c r="L132" s="3"/>
      <c r="M132" s="3"/>
      <c r="N132" s="3"/>
      <c r="O132" s="84"/>
      <c r="P132" s="13"/>
    </row>
    <row r="133" spans="11:16" ht="20.100000000000001" customHeight="1">
      <c r="K133" s="3"/>
      <c r="L133" s="4"/>
      <c r="M133" s="4"/>
      <c r="N133" s="4"/>
      <c r="O133" s="4"/>
      <c r="P133" s="13"/>
    </row>
    <row r="134" spans="11:16" ht="20.100000000000001" customHeight="1">
      <c r="K134" s="4"/>
      <c r="L134" s="11"/>
      <c r="M134" s="11"/>
      <c r="N134" s="4"/>
      <c r="O134" s="12"/>
      <c r="P134" s="13"/>
    </row>
    <row r="135" spans="11:16" ht="20.100000000000001" customHeight="1">
      <c r="K135" s="4"/>
      <c r="L135" s="11"/>
      <c r="M135" s="11"/>
      <c r="N135" s="4"/>
      <c r="O135" s="73"/>
      <c r="P135" s="13"/>
    </row>
    <row r="136" spans="11:16" ht="20.100000000000001" customHeight="1">
      <c r="K136" s="83"/>
      <c r="L136" s="3"/>
      <c r="M136" s="3"/>
      <c r="N136" s="3"/>
      <c r="O136" s="84"/>
      <c r="P136" s="13"/>
    </row>
    <row r="137" spans="11:16" ht="20.100000000000001" customHeight="1">
      <c r="K137" s="4"/>
      <c r="L137" s="3"/>
      <c r="M137" s="3"/>
      <c r="N137" s="3"/>
      <c r="O137" s="4"/>
      <c r="P137" s="13"/>
    </row>
    <row r="138" spans="11:16" ht="20.100000000000001" customHeight="1">
      <c r="K138" s="4"/>
      <c r="L138" s="3"/>
      <c r="M138" s="3"/>
      <c r="N138" s="3"/>
      <c r="O138" s="4"/>
      <c r="P138" s="13"/>
    </row>
    <row r="139" spans="11:16" ht="20.100000000000001" customHeight="1">
      <c r="K139" s="100"/>
      <c r="L139" s="3"/>
      <c r="M139" s="3"/>
      <c r="N139" s="3"/>
      <c r="O139" s="6"/>
      <c r="P139" s="13"/>
    </row>
    <row r="140" spans="11:16" ht="20.100000000000001" customHeight="1">
      <c r="K140" s="7"/>
      <c r="L140" s="8"/>
      <c r="M140" s="8"/>
      <c r="N140" s="7"/>
      <c r="O140" s="7"/>
      <c r="P140" s="13"/>
    </row>
    <row r="141" spans="11:16" ht="20.100000000000001" customHeight="1">
      <c r="K141" s="9"/>
      <c r="L141" s="4"/>
      <c r="M141" s="4"/>
      <c r="N141" s="4"/>
      <c r="O141" s="12"/>
      <c r="P141" s="13"/>
    </row>
    <row r="142" spans="11:16" ht="20.100000000000001" customHeight="1">
      <c r="K142" s="103"/>
      <c r="L142" s="11"/>
      <c r="M142" s="11"/>
      <c r="N142" s="4"/>
      <c r="O142" s="73"/>
      <c r="P142" s="13"/>
    </row>
    <row r="143" spans="11:16" ht="20.100000000000001" customHeight="1">
      <c r="K143" s="104"/>
      <c r="L143" s="11"/>
      <c r="M143" s="11"/>
      <c r="N143" s="4"/>
      <c r="O143" s="73"/>
      <c r="P143" s="13"/>
    </row>
    <row r="144" spans="11:16" ht="20.100000000000001" customHeight="1">
      <c r="K144" s="104"/>
      <c r="L144" s="11"/>
      <c r="M144" s="11"/>
      <c r="N144" s="4"/>
      <c r="O144" s="73"/>
      <c r="P144" s="13"/>
    </row>
    <row r="145" spans="11:16" ht="20.100000000000001" customHeight="1">
      <c r="K145" s="104"/>
      <c r="L145" s="11"/>
      <c r="M145" s="11"/>
      <c r="N145" s="4"/>
      <c r="O145" s="73"/>
      <c r="P145" s="13"/>
    </row>
    <row r="146" spans="11:16" ht="20.100000000000001" customHeight="1">
      <c r="K146" s="104"/>
      <c r="L146" s="11"/>
      <c r="M146" s="11"/>
      <c r="N146" s="4"/>
      <c r="O146" s="73"/>
      <c r="P146" s="13"/>
    </row>
    <row r="147" spans="11:16" ht="20.100000000000001" customHeight="1">
      <c r="K147" s="104"/>
      <c r="L147" s="11"/>
      <c r="M147" s="11"/>
      <c r="N147" s="4"/>
      <c r="O147" s="73"/>
      <c r="P147" s="13"/>
    </row>
    <row r="148" spans="11:16" ht="20.100000000000001" customHeight="1">
      <c r="K148" s="83"/>
      <c r="L148" s="3"/>
      <c r="M148" s="3"/>
      <c r="N148" s="3"/>
      <c r="O148" s="84"/>
      <c r="P148" s="13"/>
    </row>
    <row r="149" spans="11:16" ht="20.100000000000001" customHeight="1">
      <c r="K149" s="3"/>
      <c r="L149" s="4"/>
      <c r="M149" s="4"/>
      <c r="N149" s="4"/>
      <c r="O149" s="4"/>
      <c r="P149" s="13"/>
    </row>
    <row r="150" spans="11:16" ht="20.100000000000001" customHeight="1">
      <c r="K150" s="4"/>
      <c r="L150" s="11"/>
      <c r="M150" s="11"/>
      <c r="N150" s="4"/>
      <c r="O150" s="73"/>
      <c r="P150" s="13"/>
    </row>
    <row r="151" spans="11:16" ht="20.100000000000001" customHeight="1">
      <c r="K151" s="4"/>
      <c r="L151" s="11"/>
      <c r="M151" s="11"/>
      <c r="N151" s="4"/>
      <c r="O151" s="105"/>
      <c r="P151" s="13"/>
    </row>
    <row r="152" spans="11:16" ht="20.100000000000001" customHeight="1">
      <c r="K152" s="4"/>
      <c r="L152" s="11"/>
      <c r="M152" s="11"/>
      <c r="N152" s="4"/>
      <c r="O152" s="73"/>
      <c r="P152" s="13"/>
    </row>
    <row r="153" spans="11:16" ht="20.100000000000001" customHeight="1">
      <c r="K153" s="4"/>
      <c r="L153" s="11"/>
      <c r="M153" s="11"/>
      <c r="N153" s="4"/>
      <c r="O153" s="73"/>
      <c r="P153" s="13"/>
    </row>
    <row r="154" spans="11:16" ht="20.100000000000001" customHeight="1">
      <c r="K154" s="4"/>
      <c r="L154" s="11"/>
      <c r="M154" s="11"/>
      <c r="N154" s="4"/>
      <c r="O154" s="73"/>
      <c r="P154" s="13"/>
    </row>
    <row r="155" spans="11:16" ht="20.100000000000001" customHeight="1">
      <c r="K155" s="4"/>
      <c r="L155" s="11"/>
      <c r="M155" s="11"/>
      <c r="N155" s="4"/>
      <c r="O155" s="73"/>
      <c r="P155" s="13"/>
    </row>
    <row r="156" spans="11:16" ht="20.100000000000001" customHeight="1">
      <c r="K156" s="4"/>
      <c r="L156" s="11"/>
      <c r="M156" s="11"/>
      <c r="N156" s="4"/>
      <c r="O156" s="73"/>
      <c r="P156" s="13"/>
    </row>
    <row r="157" spans="11:16" ht="20.100000000000001" customHeight="1">
      <c r="K157" s="4"/>
      <c r="L157" s="11"/>
      <c r="M157" s="11"/>
      <c r="N157" s="4"/>
      <c r="O157" s="73"/>
      <c r="P157" s="13"/>
    </row>
    <row r="158" spans="11:16" ht="20.100000000000001" customHeight="1">
      <c r="K158" s="4"/>
      <c r="L158" s="11"/>
      <c r="M158" s="11"/>
      <c r="N158" s="4"/>
      <c r="O158" s="73"/>
      <c r="P158" s="13"/>
    </row>
    <row r="159" spans="11:16" ht="20.100000000000001" customHeight="1">
      <c r="K159" s="4"/>
      <c r="L159" s="11"/>
      <c r="M159" s="11"/>
      <c r="N159" s="4"/>
      <c r="O159" s="73"/>
      <c r="P159" s="13"/>
    </row>
    <row r="160" spans="11:16" ht="20.100000000000001" customHeight="1">
      <c r="K160" s="4"/>
      <c r="L160" s="11"/>
      <c r="M160" s="11"/>
      <c r="N160" s="4"/>
      <c r="O160" s="73"/>
      <c r="P160" s="13"/>
    </row>
    <row r="161" spans="11:16" ht="20.100000000000001" customHeight="1">
      <c r="K161" s="83"/>
      <c r="L161" s="3"/>
      <c r="M161" s="3"/>
      <c r="N161" s="3"/>
      <c r="O161" s="84"/>
      <c r="P161" s="13"/>
    </row>
    <row r="162" spans="11:16" ht="20.100000000000001" customHeight="1">
      <c r="K162" s="3"/>
      <c r="L162" s="4"/>
      <c r="M162" s="4"/>
      <c r="N162" s="4"/>
      <c r="O162" s="4"/>
      <c r="P162" s="13"/>
    </row>
    <row r="163" spans="11:16" ht="20.100000000000001" customHeight="1">
      <c r="K163" s="4"/>
      <c r="L163" s="11"/>
      <c r="M163" s="11"/>
      <c r="N163" s="4"/>
      <c r="O163" s="73"/>
      <c r="P163" s="13"/>
    </row>
    <row r="164" spans="11:16" ht="20.100000000000001" customHeight="1">
      <c r="K164" s="4"/>
      <c r="L164" s="11"/>
      <c r="M164" s="11"/>
      <c r="N164" s="4"/>
      <c r="O164" s="73"/>
      <c r="P164" s="13"/>
    </row>
    <row r="165" spans="11:16" ht="20.100000000000001" customHeight="1">
      <c r="K165" s="4"/>
      <c r="L165" s="11"/>
      <c r="M165" s="11"/>
      <c r="N165" s="4"/>
      <c r="O165" s="73"/>
      <c r="P165" s="13"/>
    </row>
    <row r="166" spans="11:16" ht="20.100000000000001" customHeight="1">
      <c r="K166" s="4"/>
      <c r="L166" s="11"/>
      <c r="M166" s="11"/>
      <c r="N166" s="4"/>
      <c r="O166" s="73"/>
      <c r="P166" s="13"/>
    </row>
    <row r="167" spans="11:16" ht="20.100000000000001" customHeight="1">
      <c r="K167" s="4"/>
      <c r="L167" s="11"/>
      <c r="M167" s="11"/>
      <c r="N167" s="4"/>
      <c r="O167" s="73"/>
      <c r="P167" s="13"/>
    </row>
    <row r="168" spans="11:16" ht="20.100000000000001" customHeight="1">
      <c r="K168" s="4"/>
      <c r="L168" s="11"/>
      <c r="M168" s="11"/>
      <c r="N168" s="4"/>
      <c r="O168" s="73"/>
      <c r="P168" s="13"/>
    </row>
    <row r="169" spans="11:16" ht="20.100000000000001" customHeight="1">
      <c r="K169" s="4"/>
      <c r="L169" s="11"/>
      <c r="M169" s="11"/>
      <c r="N169" s="4"/>
      <c r="O169" s="73"/>
      <c r="P169" s="13"/>
    </row>
    <row r="170" spans="11:16" ht="20.100000000000001" customHeight="1">
      <c r="K170" s="4"/>
      <c r="L170" s="11"/>
      <c r="M170" s="11"/>
      <c r="N170" s="4"/>
      <c r="O170" s="73"/>
      <c r="P170" s="13"/>
    </row>
    <row r="171" spans="11:16" ht="20.100000000000001" customHeight="1">
      <c r="K171" s="4"/>
      <c r="L171" s="11"/>
      <c r="M171" s="11"/>
      <c r="N171" s="4"/>
      <c r="O171" s="73"/>
      <c r="P171" s="13"/>
    </row>
    <row r="172" spans="11:16" ht="20.100000000000001" customHeight="1">
      <c r="K172" s="4"/>
      <c r="L172" s="11"/>
      <c r="M172" s="11"/>
      <c r="N172" s="4"/>
      <c r="O172" s="73"/>
      <c r="P172" s="13"/>
    </row>
    <row r="173" spans="11:16" ht="20.100000000000001" customHeight="1">
      <c r="K173" s="4"/>
      <c r="L173" s="11"/>
      <c r="M173" s="11"/>
      <c r="N173" s="4"/>
      <c r="O173" s="73"/>
      <c r="P173" s="13"/>
    </row>
    <row r="174" spans="11:16" ht="20.100000000000001" customHeight="1">
      <c r="K174" s="4"/>
      <c r="L174" s="11"/>
      <c r="M174" s="11"/>
      <c r="N174" s="4"/>
      <c r="O174" s="73"/>
      <c r="P174" s="13"/>
    </row>
    <row r="175" spans="11:16" ht="20.100000000000001" customHeight="1">
      <c r="K175" s="4"/>
      <c r="L175" s="11"/>
      <c r="M175" s="11"/>
      <c r="N175" s="4"/>
      <c r="O175" s="73"/>
      <c r="P175" s="13"/>
    </row>
    <row r="176" spans="11:16" ht="20.100000000000001" customHeight="1">
      <c r="K176" s="4"/>
      <c r="L176" s="11"/>
      <c r="M176" s="11"/>
      <c r="N176" s="4"/>
      <c r="O176" s="73"/>
      <c r="P176" s="13"/>
    </row>
    <row r="177" spans="11:16" ht="20.100000000000001" customHeight="1">
      <c r="K177" s="4"/>
      <c r="L177" s="11"/>
      <c r="M177" s="11"/>
      <c r="N177" s="4"/>
      <c r="O177" s="73"/>
      <c r="P177" s="13"/>
    </row>
    <row r="178" spans="11:16" ht="20.100000000000001" customHeight="1">
      <c r="K178" s="4"/>
      <c r="L178" s="11"/>
      <c r="M178" s="11"/>
      <c r="N178" s="4"/>
      <c r="O178" s="73"/>
      <c r="P178" s="13"/>
    </row>
    <row r="179" spans="11:16" ht="20.100000000000001" customHeight="1">
      <c r="K179" s="4"/>
      <c r="L179" s="11"/>
      <c r="M179" s="11"/>
      <c r="N179" s="4"/>
      <c r="O179" s="73"/>
      <c r="P179" s="13"/>
    </row>
    <row r="180" spans="11:16" ht="20.100000000000001" customHeight="1">
      <c r="K180" s="4"/>
      <c r="L180" s="11"/>
      <c r="M180" s="11"/>
      <c r="N180" s="4"/>
      <c r="O180" s="73"/>
      <c r="P180" s="13"/>
    </row>
    <row r="181" spans="11:16" ht="20.100000000000001" customHeight="1">
      <c r="K181" s="4"/>
      <c r="L181" s="11"/>
      <c r="M181" s="11"/>
      <c r="N181" s="4"/>
      <c r="O181" s="73"/>
      <c r="P181" s="13"/>
    </row>
    <row r="182" spans="11:16" ht="20.100000000000001" customHeight="1">
      <c r="K182" s="4"/>
      <c r="L182" s="11"/>
      <c r="M182" s="11"/>
      <c r="N182" s="4"/>
      <c r="O182" s="73"/>
      <c r="P182" s="13"/>
    </row>
    <row r="183" spans="11:16" ht="20.100000000000001" customHeight="1">
      <c r="K183" s="4"/>
      <c r="L183" s="11"/>
      <c r="M183" s="11"/>
      <c r="N183" s="4"/>
      <c r="O183" s="73"/>
      <c r="P183" s="13"/>
    </row>
    <row r="184" spans="11:16" ht="20.100000000000001" customHeight="1">
      <c r="K184" s="4"/>
      <c r="L184" s="11"/>
      <c r="M184" s="11"/>
      <c r="N184" s="4"/>
      <c r="O184" s="73"/>
      <c r="P184" s="13"/>
    </row>
    <row r="185" spans="11:16" ht="20.100000000000001" customHeight="1">
      <c r="K185" s="4"/>
      <c r="L185" s="11"/>
      <c r="M185" s="11"/>
      <c r="N185" s="4"/>
      <c r="O185" s="73"/>
      <c r="P185" s="13"/>
    </row>
    <row r="186" spans="11:16" ht="20.100000000000001" customHeight="1">
      <c r="K186" s="4"/>
      <c r="L186" s="11"/>
      <c r="M186" s="11"/>
      <c r="N186" s="4"/>
      <c r="O186" s="73"/>
      <c r="P186" s="13"/>
    </row>
    <row r="187" spans="11:16" ht="20.100000000000001" customHeight="1">
      <c r="K187" s="4"/>
      <c r="L187" s="11"/>
      <c r="M187" s="11"/>
      <c r="N187" s="4"/>
      <c r="O187" s="73"/>
      <c r="P187" s="13"/>
    </row>
    <row r="188" spans="11:16" ht="20.100000000000001" customHeight="1">
      <c r="K188" s="4"/>
      <c r="L188" s="11"/>
      <c r="M188" s="11"/>
      <c r="N188" s="4"/>
      <c r="O188" s="73"/>
      <c r="P188" s="13"/>
    </row>
    <row r="189" spans="11:16" ht="20.100000000000001" customHeight="1">
      <c r="K189" s="4"/>
      <c r="L189" s="11"/>
      <c r="M189" s="11"/>
      <c r="N189" s="4"/>
      <c r="O189" s="73"/>
      <c r="P189" s="13"/>
    </row>
    <row r="190" spans="11:16" ht="20.100000000000001" customHeight="1">
      <c r="K190" s="4"/>
      <c r="L190" s="11"/>
      <c r="M190" s="11"/>
      <c r="N190" s="4"/>
      <c r="O190" s="73"/>
      <c r="P190" s="13"/>
    </row>
    <row r="191" spans="11:16" ht="20.100000000000001" customHeight="1">
      <c r="K191" s="37"/>
      <c r="L191" s="11"/>
      <c r="M191" s="11"/>
      <c r="N191" s="4"/>
      <c r="O191" s="73"/>
      <c r="P191" s="13"/>
    </row>
    <row r="192" spans="11:16" ht="20.100000000000001" customHeight="1">
      <c r="K192" s="37"/>
      <c r="L192" s="11"/>
      <c r="M192" s="11"/>
      <c r="N192" s="4"/>
      <c r="O192" s="73"/>
      <c r="P192" s="13"/>
    </row>
    <row r="193" spans="11:16" ht="20.100000000000001" customHeight="1">
      <c r="K193" s="37"/>
      <c r="L193" s="11"/>
      <c r="M193" s="11"/>
      <c r="N193" s="4"/>
      <c r="O193" s="73"/>
      <c r="P193" s="13"/>
    </row>
    <row r="194" spans="11:16" ht="20.100000000000001" customHeight="1">
      <c r="K194" s="37"/>
      <c r="L194" s="11"/>
      <c r="M194" s="11"/>
      <c r="N194" s="4"/>
      <c r="O194" s="73"/>
      <c r="P194" s="13"/>
    </row>
    <row r="195" spans="11:16" ht="20.100000000000001" customHeight="1">
      <c r="K195" s="103"/>
      <c r="L195" s="11"/>
      <c r="M195" s="11"/>
      <c r="N195" s="4"/>
      <c r="O195" s="73"/>
      <c r="P195" s="13"/>
    </row>
    <row r="196" spans="11:16" ht="20.100000000000001" customHeight="1">
      <c r="K196" s="37"/>
      <c r="L196" s="11"/>
      <c r="M196" s="11"/>
      <c r="N196" s="4"/>
      <c r="O196" s="73"/>
      <c r="P196" s="13"/>
    </row>
    <row r="197" spans="11:16" ht="20.100000000000001" customHeight="1">
      <c r="K197" s="103"/>
      <c r="L197" s="11"/>
      <c r="M197" s="11"/>
      <c r="N197" s="4"/>
      <c r="O197" s="73"/>
      <c r="P197" s="13"/>
    </row>
    <row r="198" spans="11:16" ht="20.100000000000001" customHeight="1">
      <c r="K198" s="103"/>
      <c r="L198" s="11"/>
      <c r="M198" s="11"/>
      <c r="N198" s="4"/>
      <c r="O198" s="73"/>
      <c r="P198" s="13"/>
    </row>
    <row r="199" spans="11:16" ht="20.100000000000001" customHeight="1">
      <c r="K199" s="37"/>
      <c r="L199" s="11"/>
      <c r="M199" s="11"/>
      <c r="N199" s="4"/>
      <c r="O199" s="73"/>
      <c r="P199" s="13"/>
    </row>
    <row r="200" spans="11:16" ht="20.100000000000001" customHeight="1">
      <c r="K200" s="37"/>
      <c r="L200" s="11"/>
      <c r="M200" s="11"/>
      <c r="N200" s="4"/>
      <c r="O200" s="73"/>
      <c r="P200" s="13"/>
    </row>
    <row r="201" spans="11:16" ht="20.100000000000001" customHeight="1">
      <c r="K201" s="37"/>
      <c r="L201" s="11"/>
      <c r="M201" s="11"/>
      <c r="N201" s="4"/>
      <c r="O201" s="73"/>
      <c r="P201" s="13"/>
    </row>
    <row r="202" spans="11:16" ht="20.100000000000001" customHeight="1">
      <c r="K202" s="37"/>
      <c r="L202" s="11"/>
      <c r="M202" s="11"/>
      <c r="N202" s="4"/>
      <c r="O202" s="73"/>
      <c r="P202" s="13"/>
    </row>
    <row r="203" spans="11:16" ht="20.100000000000001" customHeight="1">
      <c r="K203" s="103"/>
      <c r="L203" s="11"/>
      <c r="M203" s="11"/>
      <c r="N203" s="4"/>
      <c r="O203" s="73"/>
      <c r="P203" s="13"/>
    </row>
    <row r="204" spans="11:16" ht="20.100000000000001" customHeight="1">
      <c r="K204" s="103"/>
      <c r="L204" s="11"/>
      <c r="M204" s="11"/>
      <c r="N204" s="4"/>
      <c r="O204" s="73"/>
      <c r="P204" s="13"/>
    </row>
    <row r="205" spans="11:16" ht="20.100000000000001" customHeight="1">
      <c r="K205" s="37"/>
      <c r="L205" s="11"/>
      <c r="M205" s="11"/>
      <c r="N205" s="4"/>
      <c r="O205" s="73"/>
      <c r="P205" s="13"/>
    </row>
    <row r="206" spans="11:16" ht="20.100000000000001" customHeight="1">
      <c r="K206" s="106"/>
      <c r="L206" s="11"/>
      <c r="M206" s="11"/>
      <c r="N206" s="4"/>
      <c r="O206" s="73"/>
      <c r="P206" s="13"/>
    </row>
    <row r="207" spans="11:16" ht="20.100000000000001" customHeight="1">
      <c r="K207" s="83"/>
      <c r="L207" s="3"/>
      <c r="M207" s="3"/>
      <c r="N207" s="3"/>
      <c r="O207" s="84"/>
      <c r="P207" s="13"/>
    </row>
    <row r="208" spans="11:16" ht="20.100000000000001" customHeight="1">
      <c r="K208" s="9"/>
      <c r="L208" s="4"/>
      <c r="M208" s="4"/>
      <c r="N208" s="4"/>
      <c r="O208" s="12"/>
      <c r="P208" s="13"/>
    </row>
    <row r="209" spans="11:16" ht="20.100000000000001" customHeight="1">
      <c r="K209" s="37"/>
      <c r="L209" s="11"/>
      <c r="M209" s="11"/>
      <c r="N209" s="4"/>
      <c r="O209" s="12"/>
      <c r="P209" s="13"/>
    </row>
    <row r="210" spans="11:16" ht="20.100000000000001" customHeight="1">
      <c r="K210" s="83"/>
      <c r="L210" s="3"/>
      <c r="M210" s="3"/>
      <c r="N210" s="3"/>
      <c r="O210" s="84"/>
      <c r="P210" s="13"/>
    </row>
    <row r="211" spans="11:16" ht="20.100000000000001" customHeight="1">
      <c r="K211" s="9"/>
      <c r="L211" s="4"/>
      <c r="M211" s="4"/>
      <c r="N211" s="4"/>
      <c r="O211" s="12"/>
      <c r="P211" s="13"/>
    </row>
    <row r="212" spans="11:16" ht="20.100000000000001" customHeight="1">
      <c r="K212" s="37"/>
      <c r="L212" s="11"/>
      <c r="M212" s="11"/>
      <c r="N212" s="4"/>
      <c r="O212" s="12"/>
      <c r="P212" s="13"/>
    </row>
    <row r="213" spans="11:16" ht="20.100000000000001" customHeight="1">
      <c r="K213" s="83"/>
      <c r="L213" s="3"/>
      <c r="M213" s="3"/>
      <c r="N213" s="3"/>
      <c r="O213" s="84"/>
      <c r="P213" s="13"/>
    </row>
    <row r="214" spans="11:16" ht="20.100000000000001" customHeight="1">
      <c r="K214" s="3"/>
      <c r="L214" s="11"/>
      <c r="M214" s="11"/>
      <c r="N214" s="4"/>
      <c r="O214" s="12"/>
      <c r="P214" s="13"/>
    </row>
    <row r="215" spans="11:16" ht="20.100000000000001" customHeight="1">
      <c r="K215" s="83"/>
      <c r="L215" s="3"/>
      <c r="M215" s="3"/>
      <c r="N215" s="3"/>
      <c r="O215" s="84"/>
      <c r="P215" s="13"/>
    </row>
    <row r="216" spans="11:16" ht="20.100000000000001" customHeight="1">
      <c r="K216" s="9"/>
      <c r="L216" s="4"/>
      <c r="M216" s="4"/>
      <c r="N216" s="4"/>
      <c r="O216" s="12"/>
      <c r="P216" s="13"/>
    </row>
    <row r="217" spans="11:16" ht="20.100000000000001" customHeight="1">
      <c r="K217" s="103"/>
      <c r="L217" s="11"/>
      <c r="M217" s="11"/>
      <c r="N217" s="4"/>
      <c r="O217" s="73"/>
      <c r="P217" s="13"/>
    </row>
    <row r="218" spans="11:16" ht="20.100000000000001" customHeight="1">
      <c r="K218" s="4"/>
      <c r="L218" s="11"/>
      <c r="M218" s="11"/>
      <c r="N218" s="4"/>
      <c r="O218" s="73"/>
      <c r="P218" s="13"/>
    </row>
    <row r="219" spans="11:16" ht="20.100000000000001" customHeight="1">
      <c r="K219" s="4"/>
      <c r="L219" s="11"/>
      <c r="M219" s="11"/>
      <c r="N219" s="4"/>
      <c r="O219" s="73"/>
      <c r="P219" s="13"/>
    </row>
    <row r="220" spans="11:16" ht="20.100000000000001" customHeight="1">
      <c r="K220" s="4"/>
      <c r="L220" s="11"/>
      <c r="M220" s="11"/>
      <c r="N220" s="4"/>
      <c r="O220" s="73"/>
      <c r="P220" s="13"/>
    </row>
    <row r="221" spans="11:16" ht="20.100000000000001" customHeight="1">
      <c r="K221" s="4"/>
      <c r="L221" s="11"/>
      <c r="M221" s="11"/>
      <c r="N221" s="4"/>
      <c r="O221" s="73"/>
      <c r="P221" s="13"/>
    </row>
    <row r="222" spans="11:16" ht="20.100000000000001" customHeight="1">
      <c r="K222" s="83"/>
      <c r="L222" s="3"/>
      <c r="M222" s="3"/>
      <c r="N222" s="3"/>
      <c r="O222" s="84"/>
      <c r="P222" s="13"/>
    </row>
    <row r="223" spans="11:16" ht="20.100000000000001" customHeight="1">
      <c r="K223" s="3"/>
      <c r="L223" s="3"/>
      <c r="M223" s="3"/>
      <c r="N223" s="3"/>
      <c r="O223" s="84"/>
      <c r="P223" s="13"/>
    </row>
    <row r="227" spans="12:13" ht="20.100000000000001" customHeight="1" thickBot="1">
      <c r="L227" s="107"/>
      <c r="M227" s="107"/>
    </row>
    <row r="233" spans="12:13" ht="20.100000000000001" customHeight="1">
      <c r="L233" s="14"/>
      <c r="M233" s="108"/>
    </row>
    <row r="234" spans="12:13" ht="20.100000000000001" customHeight="1">
      <c r="L234" s="14"/>
      <c r="M234" s="108"/>
    </row>
    <row r="235" spans="12:13" ht="20.100000000000001" customHeight="1">
      <c r="L235" s="14"/>
      <c r="M235" s="108"/>
    </row>
    <row r="236" spans="12:13" ht="20.100000000000001" customHeight="1">
      <c r="L236" s="14"/>
      <c r="M236" s="108"/>
    </row>
  </sheetData>
  <printOptions horizontalCentered="1" verticalCentered="1"/>
  <pageMargins left="0.3" right="0.25" top="0.75" bottom="0.75" header="0.3" footer="0.3"/>
  <pageSetup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BFDF7-6674-44E6-8111-1B634F8FD38A}">
  <sheetPr codeName="Sheet4">
    <pageSetUpPr fitToPage="1"/>
  </sheetPr>
  <dimension ref="B1:H243"/>
  <sheetViews>
    <sheetView showGridLines="0" zoomScaleNormal="100" workbookViewId="0"/>
  </sheetViews>
  <sheetFormatPr defaultColWidth="67" defaultRowHeight="22.5"/>
  <cols>
    <col min="1" max="1" width="28.28515625" style="119" customWidth="1"/>
    <col min="2" max="2" width="67" style="158"/>
    <col min="3" max="5" width="28.28515625" style="159" customWidth="1"/>
    <col min="6" max="6" width="23.7109375" style="159" customWidth="1"/>
    <col min="7" max="7" width="67" style="118"/>
    <col min="8" max="16384" width="67" style="119"/>
  </cols>
  <sheetData>
    <row r="1" spans="2:8" s="114" customFormat="1">
      <c r="B1" s="109"/>
      <c r="C1" s="110" t="s">
        <v>42</v>
      </c>
      <c r="D1" s="110"/>
      <c r="E1" s="111"/>
      <c r="F1" s="112"/>
      <c r="G1" s="113"/>
    </row>
    <row r="2" spans="2:8" s="114" customFormat="1">
      <c r="B2" s="115"/>
      <c r="C2" s="110" t="s">
        <v>43</v>
      </c>
      <c r="D2" s="110"/>
      <c r="E2" s="111"/>
      <c r="F2" s="112"/>
      <c r="G2" s="113"/>
    </row>
    <row r="3" spans="2:8">
      <c r="B3" s="116">
        <v>44287</v>
      </c>
      <c r="C3" s="111" t="s">
        <v>41</v>
      </c>
      <c r="D3" s="111"/>
      <c r="E3" s="111"/>
      <c r="F3" s="117" t="s">
        <v>44</v>
      </c>
    </row>
    <row r="4" spans="2:8">
      <c r="B4" s="120" t="s">
        <v>6</v>
      </c>
      <c r="C4" s="121" t="s">
        <v>45</v>
      </c>
      <c r="D4" s="122" t="s">
        <v>46</v>
      </c>
      <c r="E4" s="123" t="s">
        <v>47</v>
      </c>
      <c r="F4" s="123" t="s">
        <v>48</v>
      </c>
    </row>
    <row r="5" spans="2:8" s="130" customFormat="1">
      <c r="B5" s="124" t="s">
        <v>49</v>
      </c>
      <c r="C5" s="125"/>
      <c r="D5" s="126"/>
      <c r="E5" s="127"/>
      <c r="F5" s="128"/>
      <c r="G5" s="129"/>
    </row>
    <row r="6" spans="2:8">
      <c r="B6" s="131" t="s">
        <v>50</v>
      </c>
      <c r="C6" s="132">
        <v>593032574.48000002</v>
      </c>
      <c r="D6" s="133">
        <v>858883052.66999996</v>
      </c>
      <c r="E6" s="134">
        <v>265850478.18999994</v>
      </c>
      <c r="F6" s="135">
        <v>0.44828984044107634</v>
      </c>
      <c r="H6" s="118"/>
    </row>
    <row r="7" spans="2:8">
      <c r="B7" s="136" t="s">
        <v>51</v>
      </c>
      <c r="C7" s="137">
        <v>525519.68999999994</v>
      </c>
      <c r="D7" s="137">
        <v>396005.56</v>
      </c>
      <c r="E7" s="138">
        <v>-129514.12999999995</v>
      </c>
      <c r="F7" s="135">
        <v>-0.24644962399030179</v>
      </c>
      <c r="H7" s="118"/>
    </row>
    <row r="8" spans="2:8">
      <c r="B8" s="136" t="s">
        <v>52</v>
      </c>
      <c r="C8" s="137">
        <v>1272360.48</v>
      </c>
      <c r="D8" s="137">
        <v>1284545.1299999999</v>
      </c>
      <c r="E8" s="138">
        <v>12184.649999999907</v>
      </c>
      <c r="F8" s="135">
        <v>9.5764134390592722E-3</v>
      </c>
      <c r="H8" s="118"/>
    </row>
    <row r="9" spans="2:8">
      <c r="B9" s="136" t="s">
        <v>53</v>
      </c>
      <c r="C9" s="137">
        <v>97752640.010000005</v>
      </c>
      <c r="D9" s="137">
        <v>142084711.06999999</v>
      </c>
      <c r="E9" s="138">
        <v>44332071.059999987</v>
      </c>
      <c r="F9" s="135">
        <v>0.45351277526074851</v>
      </c>
      <c r="H9" s="118"/>
    </row>
    <row r="10" spans="2:8">
      <c r="B10" s="136" t="s">
        <v>54</v>
      </c>
      <c r="C10" s="137">
        <v>4854950.03</v>
      </c>
      <c r="D10" s="137">
        <v>7473984.0499999998</v>
      </c>
      <c r="E10" s="138">
        <v>2619034.0199999996</v>
      </c>
      <c r="F10" s="135">
        <v>0.53945643185126657</v>
      </c>
      <c r="H10" s="118"/>
    </row>
    <row r="11" spans="2:8">
      <c r="B11" s="139" t="s">
        <v>55</v>
      </c>
      <c r="C11" s="137">
        <v>57058481.07</v>
      </c>
      <c r="D11" s="137">
        <v>48663540</v>
      </c>
      <c r="E11" s="138">
        <v>-8394941.0700000003</v>
      </c>
      <c r="F11" s="135">
        <v>-0.14712871623240356</v>
      </c>
      <c r="H11" s="118"/>
    </row>
    <row r="12" spans="2:8">
      <c r="B12" s="139" t="s">
        <v>56</v>
      </c>
      <c r="C12" s="137">
        <v>2815869.17</v>
      </c>
      <c r="D12" s="137">
        <v>3763930.05</v>
      </c>
      <c r="E12" s="138">
        <v>948060.87999999989</v>
      </c>
      <c r="F12" s="135">
        <v>0.33668498881288578</v>
      </c>
      <c r="H12" s="118"/>
    </row>
    <row r="13" spans="2:8">
      <c r="B13" s="139" t="s">
        <v>57</v>
      </c>
      <c r="C13" s="140">
        <v>990964.88</v>
      </c>
      <c r="D13" s="141">
        <v>1000989.4</v>
      </c>
      <c r="E13" s="142">
        <v>10024.520000000019</v>
      </c>
      <c r="F13" s="135">
        <v>1.011591853790017E-2</v>
      </c>
      <c r="H13" s="118"/>
    </row>
    <row r="14" spans="2:8">
      <c r="B14" s="143" t="s">
        <v>58</v>
      </c>
      <c r="C14" s="140">
        <v>7464867.7400000002</v>
      </c>
      <c r="D14" s="144">
        <v>10081521.789999999</v>
      </c>
      <c r="E14" s="142">
        <v>2616654.0499999989</v>
      </c>
      <c r="F14" s="135">
        <v>0.3505291910235504</v>
      </c>
      <c r="H14" s="118"/>
    </row>
    <row r="15" spans="2:8" ht="23.25" thickBot="1">
      <c r="B15" s="145" t="s">
        <v>59</v>
      </c>
      <c r="C15" s="146">
        <v>765768227.55000007</v>
      </c>
      <c r="D15" s="146">
        <v>1073632279.7199997</v>
      </c>
      <c r="E15" s="146">
        <v>307864052.1699996</v>
      </c>
      <c r="F15" s="147">
        <v>0.40203294037803095</v>
      </c>
      <c r="H15" s="118"/>
    </row>
    <row r="16" spans="2:8" ht="23.25" thickTop="1">
      <c r="B16" s="148" t="s">
        <v>60</v>
      </c>
      <c r="C16" s="119"/>
      <c r="D16" s="149"/>
      <c r="E16" s="149"/>
      <c r="F16" s="149"/>
      <c r="H16" s="118"/>
    </row>
    <row r="17" spans="2:8">
      <c r="B17" s="136" t="s">
        <v>61</v>
      </c>
      <c r="C17" s="144">
        <v>41267695.670000002</v>
      </c>
      <c r="D17" s="141">
        <v>92257733.159999996</v>
      </c>
      <c r="E17" s="150">
        <v>50990037.489999995</v>
      </c>
      <c r="F17" s="135">
        <v>1.235592069345121</v>
      </c>
      <c r="H17" s="118"/>
    </row>
    <row r="18" spans="2:8">
      <c r="B18" s="136" t="s">
        <v>62</v>
      </c>
      <c r="C18" s="144">
        <v>69410237.349999994</v>
      </c>
      <c r="D18" s="144">
        <v>189779925.49000001</v>
      </c>
      <c r="E18" s="150">
        <v>120369688.14000002</v>
      </c>
      <c r="F18" s="135">
        <v>1.7341777342301514</v>
      </c>
      <c r="H18" s="118"/>
    </row>
    <row r="19" spans="2:8">
      <c r="B19" s="151" t="s">
        <v>63</v>
      </c>
      <c r="C19" s="144">
        <v>129500655.90000001</v>
      </c>
      <c r="D19" s="144">
        <v>725034988.44000006</v>
      </c>
      <c r="E19" s="150">
        <v>595534332.54000008</v>
      </c>
      <c r="F19" s="135">
        <v>4.5986974228135944</v>
      </c>
      <c r="H19" s="118"/>
    </row>
    <row r="20" spans="2:8" ht="23.25" thickBot="1">
      <c r="B20" s="152" t="s">
        <v>59</v>
      </c>
      <c r="C20" s="146">
        <v>240178588.92000002</v>
      </c>
      <c r="D20" s="146">
        <v>1007072647.09</v>
      </c>
      <c r="E20" s="146">
        <v>766894058.17000008</v>
      </c>
      <c r="F20" s="147">
        <v>3.1930159204384423</v>
      </c>
      <c r="H20" s="118"/>
    </row>
    <row r="21" spans="2:8" ht="23.25" thickTop="1">
      <c r="B21" s="148" t="s">
        <v>64</v>
      </c>
      <c r="C21" s="150"/>
      <c r="D21" s="149"/>
      <c r="E21" s="149"/>
      <c r="F21" s="149"/>
      <c r="H21" s="118"/>
    </row>
    <row r="22" spans="2:8">
      <c r="B22" s="136" t="s">
        <v>65</v>
      </c>
      <c r="C22" s="137">
        <v>0</v>
      </c>
      <c r="D22" s="137">
        <v>0</v>
      </c>
      <c r="E22" s="138">
        <v>0</v>
      </c>
      <c r="F22" s="135" t="s">
        <v>66</v>
      </c>
      <c r="H22" s="118"/>
    </row>
    <row r="23" spans="2:8">
      <c r="B23" s="136" t="s">
        <v>67</v>
      </c>
      <c r="C23" s="137">
        <v>0</v>
      </c>
      <c r="D23" s="137">
        <v>0</v>
      </c>
      <c r="E23" s="138">
        <v>0</v>
      </c>
      <c r="F23" s="135" t="s">
        <v>66</v>
      </c>
      <c r="H23" s="118"/>
    </row>
    <row r="24" spans="2:8">
      <c r="B24" s="136" t="s">
        <v>68</v>
      </c>
      <c r="C24" s="137">
        <v>0</v>
      </c>
      <c r="D24" s="137">
        <v>0</v>
      </c>
      <c r="E24" s="138">
        <v>0</v>
      </c>
      <c r="F24" s="135" t="s">
        <v>66</v>
      </c>
      <c r="H24" s="118"/>
    </row>
    <row r="25" spans="2:8">
      <c r="B25" s="136" t="s">
        <v>69</v>
      </c>
      <c r="C25" s="137">
        <v>0</v>
      </c>
      <c r="D25" s="137">
        <v>0</v>
      </c>
      <c r="E25" s="138">
        <v>0</v>
      </c>
      <c r="F25" s="135" t="s">
        <v>66</v>
      </c>
      <c r="H25" s="118"/>
    </row>
    <row r="26" spans="2:8">
      <c r="B26" s="136" t="s">
        <v>70</v>
      </c>
      <c r="C26" s="137">
        <v>0</v>
      </c>
      <c r="D26" s="137">
        <v>0</v>
      </c>
      <c r="E26" s="138">
        <v>0</v>
      </c>
      <c r="F26" s="135" t="s">
        <v>66</v>
      </c>
      <c r="H26" s="118"/>
    </row>
    <row r="27" spans="2:8">
      <c r="B27" s="136" t="s">
        <v>71</v>
      </c>
      <c r="C27" s="137">
        <v>45137226.439999998</v>
      </c>
      <c r="D27" s="137">
        <v>95654785.817789897</v>
      </c>
      <c r="E27" s="138">
        <v>50517559.3777899</v>
      </c>
      <c r="F27" s="135">
        <v>1.1191994582330367</v>
      </c>
      <c r="H27" s="118"/>
    </row>
    <row r="28" spans="2:8">
      <c r="B28" s="136" t="s">
        <v>72</v>
      </c>
      <c r="C28" s="137">
        <v>335484.86</v>
      </c>
      <c r="D28" s="137">
        <v>429075.85</v>
      </c>
      <c r="E28" s="138">
        <v>93590.989999999991</v>
      </c>
      <c r="F28" s="135">
        <v>0.2789723208373695</v>
      </c>
      <c r="H28" s="118"/>
    </row>
    <row r="29" spans="2:8">
      <c r="B29" s="136" t="s">
        <v>73</v>
      </c>
      <c r="C29" s="137">
        <v>0</v>
      </c>
      <c r="D29" s="137">
        <v>0</v>
      </c>
      <c r="E29" s="138">
        <v>0</v>
      </c>
      <c r="F29" s="135" t="s">
        <v>66</v>
      </c>
      <c r="H29" s="118"/>
    </row>
    <row r="30" spans="2:8">
      <c r="B30" s="136" t="s">
        <v>74</v>
      </c>
      <c r="C30" s="137">
        <v>317518.95</v>
      </c>
      <c r="D30" s="137">
        <v>4307638.0399999991</v>
      </c>
      <c r="E30" s="138">
        <v>3990119.0899999989</v>
      </c>
      <c r="F30" s="135">
        <v>12.566554185191148</v>
      </c>
      <c r="H30" s="118"/>
    </row>
    <row r="31" spans="2:8">
      <c r="B31" s="151" t="s">
        <v>75</v>
      </c>
      <c r="C31" s="137">
        <v>-42448.51</v>
      </c>
      <c r="D31" s="137">
        <v>325311.70221013605</v>
      </c>
      <c r="E31" s="138">
        <v>367760.21221013606</v>
      </c>
      <c r="F31" s="135">
        <v>8.6636777641932792</v>
      </c>
      <c r="H31" s="118"/>
    </row>
    <row r="32" spans="2:8" ht="23.25" thickBot="1">
      <c r="B32" s="152" t="s">
        <v>59</v>
      </c>
      <c r="C32" s="153">
        <v>45747781.740000002</v>
      </c>
      <c r="D32" s="153">
        <v>100716811.41000004</v>
      </c>
      <c r="E32" s="153">
        <v>54969029.670000039</v>
      </c>
      <c r="F32" s="154">
        <v>1.2015671050982861</v>
      </c>
      <c r="H32" s="118"/>
    </row>
    <row r="33" spans="2:8" ht="23.25" thickTop="1">
      <c r="B33" s="148" t="s">
        <v>76</v>
      </c>
      <c r="C33" s="150"/>
      <c r="D33" s="149"/>
      <c r="E33" s="149"/>
      <c r="F33" s="135"/>
      <c r="H33" s="118"/>
    </row>
    <row r="34" spans="2:8">
      <c r="B34" s="136" t="s">
        <v>77</v>
      </c>
      <c r="C34" s="137">
        <v>69744760.980000004</v>
      </c>
      <c r="D34" s="137">
        <v>65287934.18</v>
      </c>
      <c r="E34" s="138">
        <v>-4456826.8000000045</v>
      </c>
      <c r="F34" s="135">
        <v>-6.3901958188343974E-2</v>
      </c>
      <c r="H34" s="118"/>
    </row>
    <row r="35" spans="2:8">
      <c r="B35" s="136" t="s">
        <v>78</v>
      </c>
      <c r="C35" s="137">
        <v>6000</v>
      </c>
      <c r="D35" s="137">
        <v>31491.83</v>
      </c>
      <c r="E35" s="138">
        <v>25491.83</v>
      </c>
      <c r="F35" s="135">
        <v>4.248638333333334</v>
      </c>
      <c r="H35" s="118"/>
    </row>
    <row r="36" spans="2:8">
      <c r="B36" s="136" t="s">
        <v>79</v>
      </c>
      <c r="C36" s="137">
        <v>66817.78</v>
      </c>
      <c r="D36" s="137">
        <v>44953.58</v>
      </c>
      <c r="E36" s="138">
        <v>-21864.199999999997</v>
      </c>
      <c r="F36" s="135">
        <v>-0.32722128750760648</v>
      </c>
      <c r="H36" s="118"/>
    </row>
    <row r="37" spans="2:8">
      <c r="B37" s="151" t="s">
        <v>80</v>
      </c>
      <c r="C37" s="137">
        <v>0</v>
      </c>
      <c r="D37" s="137">
        <v>0</v>
      </c>
      <c r="E37" s="138">
        <v>0</v>
      </c>
      <c r="F37" s="135" t="s">
        <v>66</v>
      </c>
      <c r="H37" s="118"/>
    </row>
    <row r="38" spans="2:8" ht="23.25" thickBot="1">
      <c r="B38" s="152" t="s">
        <v>59</v>
      </c>
      <c r="C38" s="153">
        <v>69817578.760000005</v>
      </c>
      <c r="D38" s="153">
        <v>65364379.589999996</v>
      </c>
      <c r="E38" s="153">
        <v>-4453199.1700000092</v>
      </c>
      <c r="F38" s="154">
        <v>-6.3783351544000305E-2</v>
      </c>
      <c r="H38" s="118"/>
    </row>
    <row r="39" spans="2:8" ht="23.25" thickTop="1">
      <c r="B39" s="148" t="s">
        <v>81</v>
      </c>
      <c r="C39" s="150"/>
      <c r="D39" s="149"/>
      <c r="E39" s="149"/>
      <c r="F39" s="149"/>
      <c r="H39" s="118"/>
    </row>
    <row r="40" spans="2:8">
      <c r="B40" s="136" t="s">
        <v>82</v>
      </c>
      <c r="C40" s="137">
        <v>27425386.359999999</v>
      </c>
      <c r="D40" s="155">
        <v>30424631.73</v>
      </c>
      <c r="E40" s="138">
        <v>2999245.370000001</v>
      </c>
      <c r="F40" s="135">
        <v>0.10936018660340219</v>
      </c>
      <c r="H40" s="118"/>
    </row>
    <row r="41" spans="2:8">
      <c r="B41" s="136" t="s">
        <v>83</v>
      </c>
      <c r="C41" s="137">
        <v>1149.4100000000001</v>
      </c>
      <c r="D41" s="137">
        <v>12460.01</v>
      </c>
      <c r="E41" s="138">
        <v>11310.6</v>
      </c>
      <c r="F41" s="135">
        <v>9.8403528766932595</v>
      </c>
      <c r="H41" s="118"/>
    </row>
    <row r="42" spans="2:8">
      <c r="B42" s="136" t="s">
        <v>84</v>
      </c>
      <c r="C42" s="137">
        <v>0</v>
      </c>
      <c r="D42" s="137">
        <v>135</v>
      </c>
      <c r="E42" s="138">
        <v>135</v>
      </c>
      <c r="F42" s="135">
        <v>1</v>
      </c>
      <c r="H42" s="118"/>
    </row>
    <row r="43" spans="2:8">
      <c r="B43" s="136" t="s">
        <v>85</v>
      </c>
      <c r="C43" s="137">
        <v>42148.58</v>
      </c>
      <c r="D43" s="137">
        <v>930.89</v>
      </c>
      <c r="E43" s="138">
        <v>-41217.69</v>
      </c>
      <c r="F43" s="135">
        <v>-0.97791408393829637</v>
      </c>
      <c r="H43" s="118"/>
    </row>
    <row r="44" spans="2:8">
      <c r="B44" s="136" t="s">
        <v>86</v>
      </c>
      <c r="C44" s="137">
        <v>0</v>
      </c>
      <c r="D44" s="137">
        <v>0</v>
      </c>
      <c r="E44" s="138">
        <v>0</v>
      </c>
      <c r="F44" s="135" t="s">
        <v>66</v>
      </c>
      <c r="H44" s="118"/>
    </row>
    <row r="45" spans="2:8">
      <c r="B45" s="136" t="s">
        <v>87</v>
      </c>
      <c r="C45" s="137">
        <v>10597.48</v>
      </c>
      <c r="D45" s="137">
        <v>163129.47</v>
      </c>
      <c r="E45" s="138">
        <v>152531.99</v>
      </c>
      <c r="F45" s="135">
        <v>14.393232164627817</v>
      </c>
      <c r="H45" s="118"/>
    </row>
    <row r="46" spans="2:8">
      <c r="B46" s="151" t="s">
        <v>88</v>
      </c>
      <c r="C46" s="137">
        <v>5049.72</v>
      </c>
      <c r="D46" s="137">
        <v>793994.72</v>
      </c>
      <c r="E46" s="138">
        <v>788945</v>
      </c>
      <c r="F46" s="135">
        <v>156.23539522983452</v>
      </c>
      <c r="H46" s="118"/>
    </row>
    <row r="47" spans="2:8" ht="23.25" thickBot="1">
      <c r="B47" s="152" t="s">
        <v>59</v>
      </c>
      <c r="C47" s="153">
        <v>27484331.549999997</v>
      </c>
      <c r="D47" s="153">
        <v>31395281.82</v>
      </c>
      <c r="E47" s="153">
        <v>3910950.2700000033</v>
      </c>
      <c r="F47" s="154">
        <v>0.14229744910787193</v>
      </c>
      <c r="H47" s="118"/>
    </row>
    <row r="48" spans="2:8" ht="23.25" thickTop="1">
      <c r="B48" s="148" t="s">
        <v>89</v>
      </c>
      <c r="C48" s="150"/>
      <c r="D48" s="149"/>
      <c r="E48" s="149"/>
      <c r="F48" s="135"/>
      <c r="H48" s="118"/>
    </row>
    <row r="49" spans="2:8">
      <c r="B49" s="136" t="s">
        <v>90</v>
      </c>
      <c r="C49" s="137">
        <v>4142178.76</v>
      </c>
      <c r="D49" s="137">
        <v>3983968.09</v>
      </c>
      <c r="E49" s="138">
        <v>-158210.66999999993</v>
      </c>
      <c r="F49" s="135">
        <v>-3.8195036758867436E-2</v>
      </c>
      <c r="H49" s="118"/>
    </row>
    <row r="50" spans="2:8">
      <c r="B50" s="136" t="s">
        <v>91</v>
      </c>
      <c r="C50" s="137">
        <v>10250.75</v>
      </c>
      <c r="D50" s="137">
        <v>2660.77</v>
      </c>
      <c r="E50" s="138">
        <v>-7589.98</v>
      </c>
      <c r="F50" s="135">
        <v>-0.74043167573104407</v>
      </c>
      <c r="H50" s="118"/>
    </row>
    <row r="51" spans="2:8">
      <c r="B51" s="151" t="s">
        <v>92</v>
      </c>
      <c r="C51" s="137">
        <v>1615327.12</v>
      </c>
      <c r="D51" s="137">
        <v>1547665.56</v>
      </c>
      <c r="E51" s="138">
        <v>-67661.560000000056</v>
      </c>
      <c r="F51" s="135">
        <v>-4.1887218484884997E-2</v>
      </c>
      <c r="H51" s="118"/>
    </row>
    <row r="52" spans="2:8" ht="23.25" thickBot="1">
      <c r="B52" s="156" t="s">
        <v>59</v>
      </c>
      <c r="C52" s="153">
        <v>5767756.6299999999</v>
      </c>
      <c r="D52" s="157">
        <v>5534294.4199999999</v>
      </c>
      <c r="E52" s="153">
        <v>-233462.20999999996</v>
      </c>
      <c r="F52" s="154">
        <v>-4.0477125679278178E-2</v>
      </c>
      <c r="H52" s="118"/>
    </row>
    <row r="53" spans="2:8" ht="23.25" thickTop="1">
      <c r="H53" s="118"/>
    </row>
    <row r="54" spans="2:8">
      <c r="H54" s="118"/>
    </row>
    <row r="55" spans="2:8">
      <c r="H55" s="118"/>
    </row>
    <row r="56" spans="2:8">
      <c r="H56" s="118"/>
    </row>
    <row r="57" spans="2:8">
      <c r="H57" s="118"/>
    </row>
    <row r="58" spans="2:8">
      <c r="H58" s="118"/>
    </row>
    <row r="59" spans="2:8">
      <c r="C59" s="112"/>
      <c r="D59" s="112"/>
      <c r="E59" s="112"/>
      <c r="F59" s="160"/>
    </row>
    <row r="60" spans="2:8">
      <c r="B60" s="161"/>
      <c r="C60" s="112"/>
      <c r="D60" s="112"/>
      <c r="E60" s="112"/>
      <c r="F60" s="160"/>
    </row>
    <row r="61" spans="2:8">
      <c r="B61" s="162"/>
      <c r="C61" s="163"/>
      <c r="D61" s="163"/>
      <c r="E61" s="163"/>
      <c r="F61" s="164"/>
    </row>
    <row r="62" spans="2:8">
      <c r="B62" s="162"/>
      <c r="C62" s="163"/>
      <c r="D62" s="163"/>
      <c r="E62" s="163"/>
      <c r="F62" s="164"/>
    </row>
    <row r="63" spans="2:8">
      <c r="B63" s="165"/>
      <c r="C63" s="163"/>
      <c r="D63" s="163"/>
      <c r="E63" s="163"/>
      <c r="F63" s="166"/>
    </row>
    <row r="64" spans="2:8">
      <c r="B64" s="167"/>
      <c r="C64" s="168"/>
      <c r="D64" s="168"/>
      <c r="E64" s="169"/>
      <c r="F64" s="169"/>
    </row>
    <row r="65" spans="2:6">
      <c r="B65" s="170"/>
      <c r="C65" s="164"/>
      <c r="D65" s="164"/>
      <c r="E65" s="164"/>
      <c r="F65" s="164"/>
    </row>
    <row r="66" spans="2:6">
      <c r="B66" s="162"/>
      <c r="C66" s="171"/>
      <c r="D66" s="171"/>
      <c r="E66" s="164"/>
      <c r="F66" s="172"/>
    </row>
    <row r="67" spans="2:6">
      <c r="B67" s="162"/>
      <c r="C67" s="171"/>
      <c r="D67" s="171"/>
      <c r="E67" s="164"/>
      <c r="F67" s="172"/>
    </row>
    <row r="68" spans="2:6">
      <c r="B68" s="162"/>
      <c r="C68" s="171"/>
      <c r="D68" s="171"/>
      <c r="E68" s="164"/>
      <c r="F68" s="172"/>
    </row>
    <row r="69" spans="2:6">
      <c r="B69" s="162"/>
      <c r="C69" s="171"/>
      <c r="D69" s="171"/>
      <c r="E69" s="164"/>
      <c r="F69" s="172"/>
    </row>
    <row r="70" spans="2:6">
      <c r="B70" s="162"/>
      <c r="C70" s="171"/>
      <c r="D70" s="171"/>
      <c r="E70" s="164"/>
      <c r="F70" s="172"/>
    </row>
    <row r="71" spans="2:6">
      <c r="B71" s="162"/>
      <c r="C71" s="171"/>
      <c r="D71" s="171"/>
      <c r="E71" s="164"/>
      <c r="F71" s="172"/>
    </row>
    <row r="72" spans="2:6">
      <c r="B72" s="162"/>
      <c r="C72" s="171"/>
      <c r="D72" s="171"/>
      <c r="E72" s="164"/>
      <c r="F72" s="172"/>
    </row>
    <row r="73" spans="2:6">
      <c r="B73" s="162"/>
      <c r="C73" s="171"/>
      <c r="D73" s="171"/>
      <c r="E73" s="164"/>
      <c r="F73" s="172"/>
    </row>
    <row r="74" spans="2:6">
      <c r="B74" s="162"/>
      <c r="C74" s="171"/>
      <c r="D74" s="171"/>
      <c r="E74" s="164"/>
      <c r="F74" s="172"/>
    </row>
    <row r="75" spans="2:6">
      <c r="B75" s="162"/>
      <c r="C75" s="171"/>
      <c r="D75" s="171"/>
      <c r="E75" s="164"/>
      <c r="F75" s="172"/>
    </row>
    <row r="76" spans="2:6">
      <c r="B76" s="162"/>
      <c r="C76" s="171"/>
      <c r="D76" s="171"/>
      <c r="E76" s="164"/>
      <c r="F76" s="172"/>
    </row>
    <row r="77" spans="2:6">
      <c r="B77" s="162"/>
      <c r="C77" s="171"/>
      <c r="D77" s="171"/>
      <c r="E77" s="164"/>
      <c r="F77" s="172"/>
    </row>
    <row r="78" spans="2:6">
      <c r="B78" s="162"/>
      <c r="C78" s="171"/>
      <c r="D78" s="171"/>
      <c r="E78" s="164"/>
      <c r="F78" s="172"/>
    </row>
    <row r="79" spans="2:6">
      <c r="B79" s="162"/>
      <c r="C79" s="171"/>
      <c r="D79" s="171"/>
      <c r="E79" s="164"/>
      <c r="F79" s="172"/>
    </row>
    <row r="80" spans="2:6">
      <c r="B80" s="162"/>
      <c r="C80" s="171"/>
      <c r="D80" s="171"/>
      <c r="E80" s="164"/>
      <c r="F80" s="172"/>
    </row>
    <row r="81" spans="2:6">
      <c r="B81" s="162"/>
      <c r="C81" s="171"/>
      <c r="D81" s="171"/>
      <c r="E81" s="164"/>
      <c r="F81" s="172"/>
    </row>
    <row r="82" spans="2:6">
      <c r="B82" s="170"/>
      <c r="C82" s="163"/>
      <c r="D82" s="163"/>
      <c r="E82" s="163"/>
      <c r="F82" s="173"/>
    </row>
    <row r="83" spans="2:6">
      <c r="B83" s="170"/>
      <c r="C83" s="171"/>
      <c r="D83" s="171"/>
      <c r="E83" s="164"/>
      <c r="F83" s="172"/>
    </row>
    <row r="84" spans="2:6">
      <c r="B84" s="170"/>
      <c r="C84" s="163"/>
      <c r="D84" s="163"/>
      <c r="E84" s="163"/>
      <c r="F84" s="173"/>
    </row>
    <row r="85" spans="2:6">
      <c r="B85" s="174"/>
      <c r="C85" s="164"/>
      <c r="D85" s="164"/>
      <c r="E85" s="164"/>
      <c r="F85" s="172"/>
    </row>
    <row r="86" spans="2:6">
      <c r="B86" s="175"/>
      <c r="C86" s="171"/>
      <c r="D86" s="171"/>
      <c r="E86" s="164"/>
      <c r="F86" s="172"/>
    </row>
    <row r="87" spans="2:6">
      <c r="B87" s="175"/>
      <c r="C87" s="171"/>
      <c r="D87" s="171"/>
      <c r="E87" s="164"/>
      <c r="F87" s="172"/>
    </row>
    <row r="88" spans="2:6">
      <c r="B88" s="162"/>
      <c r="C88" s="171"/>
      <c r="D88" s="171"/>
      <c r="E88" s="164"/>
      <c r="F88" s="172"/>
    </row>
    <row r="89" spans="2:6">
      <c r="B89" s="170"/>
      <c r="C89" s="163"/>
      <c r="D89" s="163"/>
      <c r="E89" s="163"/>
      <c r="F89" s="173"/>
    </row>
    <row r="90" spans="2:6">
      <c r="B90" s="170"/>
      <c r="C90" s="164"/>
      <c r="D90" s="164"/>
      <c r="E90" s="164"/>
      <c r="F90" s="172"/>
    </row>
    <row r="91" spans="2:6">
      <c r="B91" s="162"/>
      <c r="C91" s="171"/>
      <c r="D91" s="171"/>
      <c r="E91" s="164"/>
      <c r="F91" s="172"/>
    </row>
    <row r="92" spans="2:6">
      <c r="B92" s="162"/>
      <c r="C92" s="171"/>
      <c r="D92" s="171"/>
      <c r="E92" s="164"/>
      <c r="F92" s="172"/>
    </row>
    <row r="93" spans="2:6">
      <c r="B93" s="162"/>
      <c r="C93" s="171"/>
      <c r="D93" s="171"/>
      <c r="E93" s="164"/>
      <c r="F93" s="172"/>
    </row>
    <row r="94" spans="2:6">
      <c r="B94" s="162"/>
      <c r="C94" s="171"/>
      <c r="D94" s="171"/>
      <c r="E94" s="164"/>
      <c r="F94" s="172"/>
    </row>
    <row r="95" spans="2:6">
      <c r="B95" s="162"/>
      <c r="C95" s="171"/>
      <c r="D95" s="171"/>
      <c r="E95" s="164"/>
      <c r="F95" s="172"/>
    </row>
    <row r="96" spans="2:6">
      <c r="B96" s="162"/>
      <c r="C96" s="171"/>
      <c r="D96" s="171"/>
      <c r="E96" s="164"/>
      <c r="F96" s="172"/>
    </row>
    <row r="97" spans="2:6">
      <c r="B97" s="162"/>
      <c r="C97" s="171"/>
      <c r="D97" s="171"/>
      <c r="E97" s="164"/>
      <c r="F97" s="172"/>
    </row>
    <row r="98" spans="2:6">
      <c r="B98" s="170"/>
      <c r="C98" s="163"/>
      <c r="D98" s="163"/>
      <c r="E98" s="163"/>
      <c r="F98" s="173"/>
    </row>
    <row r="99" spans="2:6">
      <c r="B99" s="170"/>
      <c r="C99" s="164"/>
      <c r="D99" s="164"/>
      <c r="E99" s="164"/>
      <c r="F99" s="172"/>
    </row>
    <row r="100" spans="2:6">
      <c r="B100" s="162"/>
      <c r="C100" s="171"/>
      <c r="D100" s="171"/>
      <c r="E100" s="164"/>
      <c r="F100" s="172"/>
    </row>
    <row r="101" spans="2:6">
      <c r="B101" s="162"/>
      <c r="C101" s="171"/>
      <c r="D101" s="171"/>
      <c r="E101" s="164"/>
      <c r="F101" s="172"/>
    </row>
    <row r="102" spans="2:6">
      <c r="B102" s="162"/>
      <c r="C102" s="171"/>
      <c r="D102" s="171"/>
      <c r="E102" s="164"/>
      <c r="F102" s="172"/>
    </row>
    <row r="103" spans="2:6">
      <c r="B103" s="162"/>
      <c r="C103" s="171"/>
      <c r="D103" s="171"/>
      <c r="E103" s="164"/>
      <c r="F103" s="172"/>
    </row>
    <row r="104" spans="2:6">
      <c r="B104" s="162"/>
      <c r="C104" s="171"/>
      <c r="D104" s="171"/>
      <c r="E104" s="164"/>
      <c r="F104" s="172"/>
    </row>
    <row r="105" spans="2:6">
      <c r="B105" s="162"/>
      <c r="C105" s="171"/>
      <c r="D105" s="171"/>
      <c r="E105" s="164"/>
      <c r="F105" s="172"/>
    </row>
    <row r="106" spans="2:6">
      <c r="B106" s="162"/>
      <c r="C106" s="171"/>
      <c r="D106" s="171"/>
      <c r="E106" s="164"/>
      <c r="F106" s="172"/>
    </row>
    <row r="107" spans="2:6">
      <c r="B107" s="162"/>
      <c r="C107" s="171"/>
      <c r="D107" s="171"/>
      <c r="E107" s="164"/>
      <c r="F107" s="172"/>
    </row>
    <row r="108" spans="2:6">
      <c r="B108" s="170"/>
      <c r="C108" s="163"/>
      <c r="D108" s="163"/>
      <c r="E108" s="163"/>
      <c r="F108" s="173"/>
    </row>
    <row r="109" spans="2:6">
      <c r="B109" s="170"/>
      <c r="C109" s="164"/>
      <c r="D109" s="164"/>
      <c r="E109" s="164"/>
      <c r="F109" s="164"/>
    </row>
    <row r="110" spans="2:6">
      <c r="B110" s="162"/>
      <c r="C110" s="171"/>
      <c r="D110" s="171"/>
      <c r="E110" s="164"/>
      <c r="F110" s="172"/>
    </row>
    <row r="111" spans="2:6">
      <c r="B111" s="162"/>
      <c r="C111" s="171"/>
      <c r="D111" s="171"/>
      <c r="E111" s="164"/>
      <c r="F111" s="172"/>
    </row>
    <row r="112" spans="2:6">
      <c r="B112" s="162"/>
      <c r="C112" s="171"/>
      <c r="D112" s="171"/>
      <c r="E112" s="164"/>
      <c r="F112" s="172"/>
    </row>
    <row r="113" spans="2:6">
      <c r="B113" s="162"/>
      <c r="C113" s="171"/>
      <c r="D113" s="171"/>
      <c r="E113" s="164"/>
      <c r="F113" s="172"/>
    </row>
    <row r="114" spans="2:6">
      <c r="B114" s="162"/>
      <c r="C114" s="171"/>
      <c r="D114" s="171"/>
      <c r="E114" s="164"/>
      <c r="F114" s="172"/>
    </row>
    <row r="115" spans="2:6">
      <c r="B115" s="162"/>
      <c r="C115" s="171"/>
      <c r="D115" s="171"/>
      <c r="E115" s="164"/>
      <c r="F115" s="172"/>
    </row>
    <row r="116" spans="2:6">
      <c r="B116" s="162"/>
      <c r="C116" s="171"/>
      <c r="D116" s="171"/>
      <c r="E116" s="164"/>
      <c r="F116" s="172"/>
    </row>
    <row r="117" spans="2:6">
      <c r="B117" s="162"/>
      <c r="C117" s="171"/>
      <c r="D117" s="171"/>
      <c r="E117" s="164"/>
      <c r="F117" s="172"/>
    </row>
    <row r="118" spans="2:6">
      <c r="B118" s="162"/>
      <c r="C118" s="171"/>
      <c r="D118" s="171"/>
      <c r="E118" s="164"/>
      <c r="F118" s="172"/>
    </row>
    <row r="119" spans="2:6">
      <c r="B119" s="162"/>
      <c r="C119" s="171"/>
      <c r="D119" s="171"/>
      <c r="E119" s="164"/>
      <c r="F119" s="172"/>
    </row>
    <row r="120" spans="2:6">
      <c r="B120" s="162"/>
      <c r="C120" s="171"/>
      <c r="D120" s="171"/>
      <c r="E120" s="164"/>
      <c r="F120" s="172"/>
    </row>
    <row r="121" spans="2:6">
      <c r="B121" s="162"/>
      <c r="C121" s="171"/>
      <c r="D121" s="171"/>
      <c r="E121" s="164"/>
      <c r="F121" s="172"/>
    </row>
    <row r="122" spans="2:6">
      <c r="B122" s="162"/>
      <c r="C122" s="171"/>
      <c r="D122" s="171"/>
      <c r="E122" s="164"/>
      <c r="F122" s="172"/>
    </row>
    <row r="123" spans="2:6">
      <c r="B123" s="162"/>
      <c r="C123" s="171"/>
      <c r="D123" s="171"/>
      <c r="E123" s="164"/>
      <c r="F123" s="172"/>
    </row>
    <row r="124" spans="2:6">
      <c r="B124" s="162"/>
      <c r="C124" s="171"/>
      <c r="D124" s="171"/>
      <c r="E124" s="164"/>
      <c r="F124" s="172"/>
    </row>
    <row r="125" spans="2:6">
      <c r="B125" s="162"/>
      <c r="C125" s="171"/>
      <c r="D125" s="171"/>
      <c r="E125" s="164"/>
      <c r="F125" s="172"/>
    </row>
    <row r="126" spans="2:6">
      <c r="B126" s="162"/>
      <c r="C126" s="171"/>
      <c r="D126" s="171"/>
      <c r="E126" s="164"/>
      <c r="F126" s="172"/>
    </row>
    <row r="127" spans="2:6">
      <c r="B127" s="162"/>
      <c r="C127" s="171"/>
      <c r="D127" s="171"/>
      <c r="E127" s="164"/>
      <c r="F127" s="172"/>
    </row>
    <row r="128" spans="2:6">
      <c r="B128" s="170"/>
      <c r="C128" s="163"/>
      <c r="D128" s="163"/>
      <c r="E128" s="163"/>
      <c r="F128" s="173"/>
    </row>
    <row r="129" spans="2:6">
      <c r="B129" s="170"/>
      <c r="C129" s="164"/>
      <c r="D129" s="164"/>
      <c r="E129" s="164"/>
      <c r="F129" s="164"/>
    </row>
    <row r="130" spans="2:6">
      <c r="B130" s="162"/>
      <c r="C130" s="171"/>
      <c r="D130" s="171"/>
      <c r="E130" s="164"/>
      <c r="F130" s="172"/>
    </row>
    <row r="131" spans="2:6">
      <c r="B131" s="162"/>
      <c r="C131" s="171"/>
      <c r="D131" s="171"/>
      <c r="E131" s="164"/>
      <c r="F131" s="172"/>
    </row>
    <row r="132" spans="2:6">
      <c r="B132" s="162"/>
      <c r="C132" s="171"/>
      <c r="D132" s="171"/>
      <c r="E132" s="164"/>
      <c r="F132" s="172"/>
    </row>
    <row r="133" spans="2:6">
      <c r="B133" s="162"/>
      <c r="C133" s="171"/>
      <c r="D133" s="171"/>
      <c r="E133" s="164"/>
      <c r="F133" s="172"/>
    </row>
    <row r="134" spans="2:6">
      <c r="B134" s="162"/>
      <c r="C134" s="171"/>
      <c r="D134" s="171"/>
      <c r="E134" s="164"/>
      <c r="F134" s="172"/>
    </row>
    <row r="135" spans="2:6">
      <c r="B135" s="162"/>
      <c r="C135" s="171"/>
      <c r="D135" s="171"/>
      <c r="E135" s="164"/>
      <c r="F135" s="172"/>
    </row>
    <row r="136" spans="2:6">
      <c r="B136" s="162"/>
      <c r="C136" s="171"/>
      <c r="D136" s="171"/>
      <c r="E136" s="164"/>
      <c r="F136" s="172"/>
    </row>
    <row r="137" spans="2:6">
      <c r="B137" s="162"/>
      <c r="C137" s="171"/>
      <c r="D137" s="171"/>
      <c r="E137" s="164"/>
      <c r="F137" s="172"/>
    </row>
    <row r="138" spans="2:6">
      <c r="B138" s="170"/>
      <c r="C138" s="163"/>
      <c r="D138" s="163"/>
      <c r="E138" s="163"/>
      <c r="F138" s="173"/>
    </row>
    <row r="139" spans="2:6">
      <c r="B139" s="170"/>
      <c r="C139" s="164"/>
      <c r="D139" s="164"/>
      <c r="E139" s="164"/>
      <c r="F139" s="164"/>
    </row>
    <row r="140" spans="2:6">
      <c r="B140" s="162"/>
      <c r="C140" s="171"/>
      <c r="D140" s="171"/>
      <c r="E140" s="164"/>
      <c r="F140" s="172"/>
    </row>
    <row r="141" spans="2:6">
      <c r="B141" s="162"/>
      <c r="C141" s="171"/>
      <c r="D141" s="171"/>
      <c r="E141" s="164"/>
      <c r="F141" s="172"/>
    </row>
    <row r="142" spans="2:6">
      <c r="B142" s="170"/>
      <c r="C142" s="163"/>
      <c r="D142" s="163"/>
      <c r="E142" s="163"/>
      <c r="F142" s="173"/>
    </row>
    <row r="143" spans="2:6">
      <c r="B143" s="162"/>
      <c r="C143" s="163"/>
      <c r="D143" s="163"/>
      <c r="E143" s="163"/>
      <c r="F143" s="164"/>
    </row>
    <row r="144" spans="2:6">
      <c r="B144" s="162"/>
      <c r="C144" s="163"/>
      <c r="D144" s="163"/>
      <c r="E144" s="163"/>
      <c r="F144" s="164"/>
    </row>
    <row r="145" spans="2:6">
      <c r="B145" s="165"/>
      <c r="C145" s="163"/>
      <c r="D145" s="163"/>
      <c r="E145" s="163"/>
      <c r="F145" s="166"/>
    </row>
    <row r="146" spans="2:6">
      <c r="B146" s="167"/>
      <c r="C146" s="168"/>
      <c r="D146" s="168"/>
      <c r="E146" s="169"/>
      <c r="F146" s="169"/>
    </row>
    <row r="147" spans="2:6">
      <c r="B147" s="174"/>
      <c r="C147" s="164"/>
      <c r="D147" s="164"/>
      <c r="E147" s="164"/>
      <c r="F147" s="172"/>
    </row>
    <row r="148" spans="2:6">
      <c r="B148" s="162"/>
      <c r="C148" s="171"/>
      <c r="D148" s="171"/>
      <c r="E148" s="164"/>
      <c r="F148" s="172"/>
    </row>
    <row r="149" spans="2:6">
      <c r="B149" s="175"/>
      <c r="C149" s="171"/>
      <c r="D149" s="171"/>
      <c r="E149" s="164"/>
      <c r="F149" s="172"/>
    </row>
    <row r="150" spans="2:6">
      <c r="B150" s="175"/>
      <c r="C150" s="171"/>
      <c r="D150" s="171"/>
      <c r="E150" s="164"/>
      <c r="F150" s="172"/>
    </row>
    <row r="151" spans="2:6">
      <c r="B151" s="175"/>
      <c r="C151" s="171"/>
      <c r="D151" s="171"/>
      <c r="E151" s="164"/>
      <c r="F151" s="172"/>
    </row>
    <row r="152" spans="2:6">
      <c r="B152" s="175"/>
      <c r="C152" s="171"/>
      <c r="D152" s="171"/>
      <c r="E152" s="164"/>
      <c r="F152" s="172"/>
    </row>
    <row r="153" spans="2:6">
      <c r="B153" s="175"/>
      <c r="C153" s="171"/>
      <c r="D153" s="171"/>
      <c r="E153" s="164"/>
      <c r="F153" s="172"/>
    </row>
    <row r="154" spans="2:6">
      <c r="B154" s="170"/>
      <c r="C154" s="163"/>
      <c r="D154" s="163"/>
      <c r="E154" s="163"/>
      <c r="F154" s="173"/>
    </row>
    <row r="155" spans="2:6">
      <c r="B155" s="170"/>
      <c r="C155" s="164"/>
      <c r="D155" s="164"/>
      <c r="E155" s="164"/>
      <c r="F155" s="164"/>
    </row>
    <row r="156" spans="2:6">
      <c r="B156" s="162"/>
      <c r="C156" s="171"/>
      <c r="D156" s="171"/>
      <c r="E156" s="164"/>
      <c r="F156" s="172"/>
    </row>
    <row r="157" spans="2:6">
      <c r="B157" s="162"/>
      <c r="C157" s="171"/>
      <c r="D157" s="171"/>
      <c r="E157" s="164"/>
      <c r="F157" s="176"/>
    </row>
    <row r="158" spans="2:6">
      <c r="B158" s="162"/>
      <c r="C158" s="171"/>
      <c r="D158" s="171"/>
      <c r="E158" s="164"/>
      <c r="F158" s="172"/>
    </row>
    <row r="159" spans="2:6">
      <c r="B159" s="162"/>
      <c r="C159" s="171"/>
      <c r="D159" s="171"/>
      <c r="E159" s="164"/>
      <c r="F159" s="172"/>
    </row>
    <row r="160" spans="2:6">
      <c r="B160" s="162"/>
      <c r="C160" s="171"/>
      <c r="D160" s="171"/>
      <c r="E160" s="164"/>
      <c r="F160" s="172"/>
    </row>
    <row r="161" spans="2:6">
      <c r="B161" s="162"/>
      <c r="C161" s="171"/>
      <c r="D161" s="171"/>
      <c r="E161" s="164"/>
      <c r="F161" s="172"/>
    </row>
    <row r="162" spans="2:6">
      <c r="B162" s="162"/>
      <c r="C162" s="171"/>
      <c r="D162" s="171"/>
      <c r="E162" s="164"/>
      <c r="F162" s="172"/>
    </row>
    <row r="163" spans="2:6">
      <c r="B163" s="162"/>
      <c r="C163" s="171"/>
      <c r="D163" s="171"/>
      <c r="E163" s="164"/>
      <c r="F163" s="172"/>
    </row>
    <row r="164" spans="2:6">
      <c r="B164" s="162"/>
      <c r="C164" s="171"/>
      <c r="D164" s="171"/>
      <c r="E164" s="164"/>
      <c r="F164" s="172"/>
    </row>
    <row r="165" spans="2:6">
      <c r="B165" s="162"/>
      <c r="C165" s="171"/>
      <c r="D165" s="171"/>
      <c r="E165" s="164"/>
      <c r="F165" s="172"/>
    </row>
    <row r="166" spans="2:6">
      <c r="B166" s="162"/>
      <c r="C166" s="171"/>
      <c r="D166" s="171"/>
      <c r="E166" s="164"/>
      <c r="F166" s="172"/>
    </row>
    <row r="167" spans="2:6">
      <c r="B167" s="170"/>
      <c r="C167" s="163"/>
      <c r="D167" s="163"/>
      <c r="E167" s="163"/>
      <c r="F167" s="173"/>
    </row>
    <row r="168" spans="2:6">
      <c r="B168" s="170"/>
      <c r="C168" s="164"/>
      <c r="D168" s="164"/>
      <c r="E168" s="164"/>
      <c r="F168" s="164"/>
    </row>
    <row r="169" spans="2:6">
      <c r="B169" s="162"/>
      <c r="C169" s="171"/>
      <c r="D169" s="171"/>
      <c r="E169" s="164"/>
      <c r="F169" s="172"/>
    </row>
    <row r="170" spans="2:6">
      <c r="B170" s="162"/>
      <c r="C170" s="171"/>
      <c r="D170" s="171"/>
      <c r="E170" s="164"/>
      <c r="F170" s="172"/>
    </row>
    <row r="171" spans="2:6">
      <c r="B171" s="162"/>
      <c r="C171" s="171"/>
      <c r="D171" s="171"/>
      <c r="E171" s="164"/>
      <c r="F171" s="172"/>
    </row>
    <row r="172" spans="2:6">
      <c r="B172" s="162"/>
      <c r="C172" s="171"/>
      <c r="D172" s="171"/>
      <c r="E172" s="164"/>
      <c r="F172" s="172"/>
    </row>
    <row r="173" spans="2:6">
      <c r="B173" s="162"/>
      <c r="C173" s="171"/>
      <c r="D173" s="171"/>
      <c r="E173" s="164"/>
      <c r="F173" s="172"/>
    </row>
    <row r="174" spans="2:6">
      <c r="B174" s="162"/>
      <c r="C174" s="171"/>
      <c r="D174" s="171"/>
      <c r="E174" s="164"/>
      <c r="F174" s="172"/>
    </row>
    <row r="175" spans="2:6">
      <c r="B175" s="162"/>
      <c r="C175" s="171"/>
      <c r="D175" s="171"/>
      <c r="E175" s="164"/>
      <c r="F175" s="172"/>
    </row>
    <row r="176" spans="2:6">
      <c r="B176" s="162"/>
      <c r="C176" s="171"/>
      <c r="D176" s="171"/>
      <c r="E176" s="164"/>
      <c r="F176" s="172"/>
    </row>
    <row r="177" spans="2:6">
      <c r="B177" s="162"/>
      <c r="C177" s="171"/>
      <c r="D177" s="171"/>
      <c r="E177" s="164"/>
      <c r="F177" s="172"/>
    </row>
    <row r="178" spans="2:6">
      <c r="B178" s="162"/>
      <c r="C178" s="171"/>
      <c r="D178" s="171"/>
      <c r="E178" s="164"/>
      <c r="F178" s="172"/>
    </row>
    <row r="179" spans="2:6">
      <c r="B179" s="162"/>
      <c r="C179" s="171"/>
      <c r="D179" s="171"/>
      <c r="E179" s="164"/>
      <c r="F179" s="172"/>
    </row>
    <row r="180" spans="2:6">
      <c r="B180" s="162"/>
      <c r="C180" s="171"/>
      <c r="D180" s="171"/>
      <c r="E180" s="164"/>
      <c r="F180" s="172"/>
    </row>
    <row r="181" spans="2:6">
      <c r="B181" s="162"/>
      <c r="C181" s="171"/>
      <c r="D181" s="171"/>
      <c r="E181" s="164"/>
      <c r="F181" s="172"/>
    </row>
    <row r="182" spans="2:6">
      <c r="B182" s="162"/>
      <c r="C182" s="171"/>
      <c r="D182" s="171"/>
      <c r="E182" s="164"/>
      <c r="F182" s="172"/>
    </row>
    <row r="183" spans="2:6">
      <c r="B183" s="162"/>
      <c r="C183" s="171"/>
      <c r="D183" s="171"/>
      <c r="E183" s="164"/>
      <c r="F183" s="172"/>
    </row>
    <row r="184" spans="2:6">
      <c r="B184" s="162"/>
      <c r="C184" s="171"/>
      <c r="D184" s="171"/>
      <c r="E184" s="164"/>
      <c r="F184" s="172"/>
    </row>
    <row r="185" spans="2:6">
      <c r="B185" s="162"/>
      <c r="C185" s="171"/>
      <c r="D185" s="171"/>
      <c r="E185" s="164"/>
      <c r="F185" s="172"/>
    </row>
    <row r="186" spans="2:6">
      <c r="B186" s="162"/>
      <c r="C186" s="171"/>
      <c r="D186" s="171"/>
      <c r="E186" s="164"/>
      <c r="F186" s="172"/>
    </row>
    <row r="187" spans="2:6">
      <c r="B187" s="162"/>
      <c r="C187" s="171"/>
      <c r="D187" s="171"/>
      <c r="E187" s="164"/>
      <c r="F187" s="172"/>
    </row>
    <row r="188" spans="2:6">
      <c r="B188" s="162"/>
      <c r="C188" s="171"/>
      <c r="D188" s="171"/>
      <c r="E188" s="164"/>
      <c r="F188" s="172"/>
    </row>
    <row r="189" spans="2:6">
      <c r="B189" s="162"/>
      <c r="C189" s="171"/>
      <c r="D189" s="171"/>
      <c r="E189" s="164"/>
      <c r="F189" s="172"/>
    </row>
    <row r="190" spans="2:6">
      <c r="B190" s="162"/>
      <c r="C190" s="171"/>
      <c r="D190" s="171"/>
      <c r="E190" s="164"/>
      <c r="F190" s="172"/>
    </row>
    <row r="191" spans="2:6">
      <c r="B191" s="162"/>
      <c r="C191" s="171"/>
      <c r="D191" s="171"/>
      <c r="E191" s="164"/>
      <c r="F191" s="172"/>
    </row>
    <row r="192" spans="2:6">
      <c r="B192" s="162"/>
      <c r="C192" s="171"/>
      <c r="D192" s="171"/>
      <c r="E192" s="164"/>
      <c r="F192" s="172"/>
    </row>
    <row r="193" spans="2:6">
      <c r="B193" s="162"/>
      <c r="C193" s="171"/>
      <c r="D193" s="171"/>
      <c r="E193" s="164"/>
      <c r="F193" s="172"/>
    </row>
    <row r="194" spans="2:6">
      <c r="B194" s="162"/>
      <c r="C194" s="171"/>
      <c r="D194" s="171"/>
      <c r="E194" s="164"/>
      <c r="F194" s="172"/>
    </row>
    <row r="195" spans="2:6">
      <c r="B195" s="162"/>
      <c r="C195" s="171"/>
      <c r="D195" s="171"/>
      <c r="E195" s="164"/>
      <c r="F195" s="172"/>
    </row>
    <row r="196" spans="2:6">
      <c r="B196" s="162"/>
      <c r="C196" s="171"/>
      <c r="D196" s="171"/>
      <c r="E196" s="164"/>
      <c r="F196" s="172"/>
    </row>
    <row r="197" spans="2:6">
      <c r="B197" s="175"/>
      <c r="C197" s="171"/>
      <c r="D197" s="171"/>
      <c r="E197" s="164"/>
      <c r="F197" s="172"/>
    </row>
    <row r="198" spans="2:6">
      <c r="B198" s="175"/>
      <c r="C198" s="171"/>
      <c r="D198" s="171"/>
      <c r="E198" s="164"/>
      <c r="F198" s="172"/>
    </row>
    <row r="199" spans="2:6">
      <c r="B199" s="175"/>
      <c r="C199" s="171"/>
      <c r="D199" s="171"/>
      <c r="E199" s="164"/>
      <c r="F199" s="172"/>
    </row>
    <row r="200" spans="2:6">
      <c r="B200" s="175"/>
      <c r="C200" s="171"/>
      <c r="D200" s="171"/>
      <c r="E200" s="164"/>
      <c r="F200" s="172"/>
    </row>
    <row r="201" spans="2:6">
      <c r="B201" s="162"/>
      <c r="C201" s="171"/>
      <c r="D201" s="171"/>
      <c r="E201" s="164"/>
      <c r="F201" s="172"/>
    </row>
    <row r="202" spans="2:6">
      <c r="B202" s="175"/>
      <c r="C202" s="171"/>
      <c r="D202" s="171"/>
      <c r="E202" s="164"/>
      <c r="F202" s="172"/>
    </row>
    <row r="203" spans="2:6">
      <c r="B203" s="162"/>
      <c r="C203" s="171"/>
      <c r="D203" s="171"/>
      <c r="E203" s="164"/>
      <c r="F203" s="172"/>
    </row>
    <row r="204" spans="2:6">
      <c r="B204" s="162"/>
      <c r="C204" s="171"/>
      <c r="D204" s="171"/>
      <c r="E204" s="164"/>
      <c r="F204" s="172"/>
    </row>
    <row r="205" spans="2:6">
      <c r="B205" s="175"/>
      <c r="C205" s="171"/>
      <c r="D205" s="171"/>
      <c r="E205" s="164"/>
      <c r="F205" s="172"/>
    </row>
    <row r="206" spans="2:6">
      <c r="B206" s="175"/>
      <c r="C206" s="171"/>
      <c r="D206" s="171"/>
      <c r="E206" s="164"/>
      <c r="F206" s="172"/>
    </row>
    <row r="207" spans="2:6">
      <c r="B207" s="175"/>
      <c r="C207" s="171"/>
      <c r="D207" s="171"/>
      <c r="E207" s="164"/>
      <c r="F207" s="172"/>
    </row>
    <row r="208" spans="2:6">
      <c r="B208" s="175"/>
      <c r="C208" s="171"/>
      <c r="D208" s="171"/>
      <c r="E208" s="164"/>
      <c r="F208" s="172"/>
    </row>
    <row r="209" spans="2:7">
      <c r="B209" s="162"/>
      <c r="C209" s="171"/>
      <c r="D209" s="171"/>
      <c r="E209" s="164"/>
      <c r="F209" s="172"/>
    </row>
    <row r="210" spans="2:7">
      <c r="B210" s="162"/>
      <c r="C210" s="171"/>
      <c r="D210" s="171"/>
      <c r="E210" s="164"/>
      <c r="F210" s="172"/>
    </row>
    <row r="211" spans="2:7">
      <c r="B211" s="175"/>
      <c r="C211" s="171"/>
      <c r="D211" s="171"/>
      <c r="E211" s="164"/>
      <c r="F211" s="172"/>
    </row>
    <row r="212" spans="2:7">
      <c r="B212" s="175"/>
      <c r="C212" s="171"/>
      <c r="D212" s="171"/>
      <c r="E212" s="164"/>
      <c r="F212" s="172"/>
    </row>
    <row r="213" spans="2:7">
      <c r="B213" s="170"/>
      <c r="C213" s="163"/>
      <c r="D213" s="163"/>
      <c r="E213" s="163"/>
      <c r="F213" s="173"/>
    </row>
    <row r="214" spans="2:7">
      <c r="B214" s="174"/>
      <c r="C214" s="164"/>
      <c r="D214" s="164"/>
      <c r="E214" s="164"/>
      <c r="F214" s="172"/>
    </row>
    <row r="215" spans="2:7">
      <c r="B215" s="175"/>
      <c r="C215" s="171"/>
      <c r="D215" s="171"/>
      <c r="E215" s="164"/>
      <c r="F215" s="172"/>
    </row>
    <row r="216" spans="2:7">
      <c r="B216" s="170"/>
      <c r="C216" s="163"/>
      <c r="D216" s="163"/>
      <c r="E216" s="163"/>
      <c r="F216" s="173"/>
    </row>
    <row r="217" spans="2:7">
      <c r="B217" s="174"/>
      <c r="C217" s="164"/>
      <c r="D217" s="164"/>
      <c r="E217" s="164"/>
      <c r="F217" s="172"/>
    </row>
    <row r="218" spans="2:7">
      <c r="B218" s="175"/>
      <c r="C218" s="171"/>
      <c r="D218" s="171"/>
      <c r="E218" s="164"/>
      <c r="F218" s="172"/>
    </row>
    <row r="219" spans="2:7">
      <c r="B219" s="170"/>
      <c r="C219" s="163"/>
      <c r="D219" s="163"/>
      <c r="E219" s="163"/>
      <c r="F219" s="173"/>
    </row>
    <row r="220" spans="2:7">
      <c r="B220" s="170"/>
      <c r="C220" s="171"/>
      <c r="D220" s="171"/>
      <c r="E220" s="164"/>
      <c r="F220" s="172"/>
    </row>
    <row r="221" spans="2:7">
      <c r="B221" s="170"/>
      <c r="C221" s="163"/>
      <c r="D221" s="163"/>
      <c r="E221" s="163"/>
      <c r="F221" s="173"/>
      <c r="G221" s="177"/>
    </row>
    <row r="222" spans="2:7">
      <c r="B222" s="174"/>
      <c r="C222" s="164"/>
      <c r="D222" s="164"/>
      <c r="E222" s="164"/>
      <c r="F222" s="172"/>
    </row>
    <row r="223" spans="2:7">
      <c r="B223" s="162"/>
      <c r="C223" s="171"/>
      <c r="D223" s="171"/>
      <c r="E223" s="164"/>
      <c r="F223" s="172"/>
    </row>
    <row r="224" spans="2:7">
      <c r="B224" s="162"/>
      <c r="C224" s="171"/>
      <c r="D224" s="171"/>
      <c r="E224" s="164"/>
      <c r="F224" s="172"/>
    </row>
    <row r="225" spans="2:6">
      <c r="B225" s="162"/>
      <c r="C225" s="171"/>
      <c r="D225" s="171"/>
      <c r="E225" s="164"/>
      <c r="F225" s="172"/>
    </row>
    <row r="226" spans="2:6">
      <c r="B226" s="162"/>
      <c r="C226" s="171"/>
      <c r="D226" s="171"/>
      <c r="E226" s="164"/>
      <c r="F226" s="172"/>
    </row>
    <row r="227" spans="2:6">
      <c r="B227" s="162"/>
      <c r="C227" s="171"/>
      <c r="D227" s="171"/>
      <c r="E227" s="164"/>
      <c r="F227" s="172"/>
    </row>
    <row r="228" spans="2:6">
      <c r="B228" s="170"/>
      <c r="C228" s="163"/>
      <c r="D228" s="163"/>
      <c r="E228" s="163"/>
      <c r="F228" s="173"/>
    </row>
    <row r="229" spans="2:6">
      <c r="B229" s="170"/>
      <c r="C229" s="163"/>
      <c r="D229" s="163"/>
      <c r="E229" s="163"/>
      <c r="F229" s="173"/>
    </row>
    <row r="230" spans="2:6">
      <c r="B230" s="178"/>
      <c r="C230" s="179"/>
      <c r="D230" s="179"/>
      <c r="E230" s="179"/>
      <c r="F230" s="179"/>
    </row>
    <row r="231" spans="2:6">
      <c r="B231" s="178"/>
      <c r="C231" s="179"/>
      <c r="D231" s="179"/>
      <c r="E231" s="179"/>
      <c r="F231" s="179"/>
    </row>
    <row r="232" spans="2:6">
      <c r="B232" s="178"/>
      <c r="C232" s="179"/>
      <c r="D232" s="179"/>
      <c r="E232" s="179"/>
      <c r="F232" s="179"/>
    </row>
    <row r="233" spans="2:6">
      <c r="B233" s="178"/>
      <c r="C233" s="179"/>
      <c r="D233" s="179"/>
      <c r="E233" s="179"/>
      <c r="F233" s="179"/>
    </row>
    <row r="234" spans="2:6">
      <c r="B234" s="180" t="s">
        <v>34</v>
      </c>
      <c r="C234" s="171">
        <v>169196689.87</v>
      </c>
      <c r="D234" s="171">
        <v>175834941.16999999</v>
      </c>
      <c r="E234" s="179"/>
      <c r="F234" s="179"/>
    </row>
    <row r="235" spans="2:6">
      <c r="B235" s="180" t="s">
        <v>35</v>
      </c>
      <c r="C235" s="171">
        <v>5039638.5999999996</v>
      </c>
      <c r="D235" s="171">
        <v>3623381.23</v>
      </c>
      <c r="E235" s="179"/>
      <c r="F235" s="179"/>
    </row>
    <row r="236" spans="2:6">
      <c r="B236" s="180" t="s">
        <v>36</v>
      </c>
      <c r="C236" s="171">
        <v>612481.41</v>
      </c>
      <c r="D236" s="171">
        <v>477556.86</v>
      </c>
      <c r="E236" s="179"/>
      <c r="F236" s="179"/>
    </row>
    <row r="237" spans="2:6">
      <c r="B237" s="180" t="s">
        <v>37</v>
      </c>
      <c r="C237" s="171">
        <v>351125.07</v>
      </c>
      <c r="D237" s="171">
        <v>428976.27</v>
      </c>
      <c r="E237" s="179"/>
      <c r="F237" s="179"/>
    </row>
    <row r="238" spans="2:6">
      <c r="B238" s="178"/>
      <c r="C238" s="179"/>
      <c r="D238" s="179"/>
      <c r="E238" s="179"/>
      <c r="F238" s="179"/>
    </row>
    <row r="239" spans="2:6">
      <c r="B239" s="178"/>
      <c r="C239" s="181"/>
      <c r="D239" s="171"/>
      <c r="E239" s="179"/>
      <c r="F239" s="179"/>
    </row>
    <row r="240" spans="2:6">
      <c r="B240" s="178"/>
      <c r="C240" s="181"/>
      <c r="D240" s="171"/>
      <c r="E240" s="179"/>
      <c r="F240" s="179"/>
    </row>
    <row r="241" spans="2:6">
      <c r="B241" s="178"/>
      <c r="C241" s="181"/>
      <c r="D241" s="171"/>
      <c r="E241" s="179"/>
      <c r="F241" s="179"/>
    </row>
    <row r="242" spans="2:6">
      <c r="B242" s="178"/>
      <c r="C242" s="181"/>
      <c r="D242" s="171"/>
      <c r="E242" s="179"/>
      <c r="F242" s="179"/>
    </row>
    <row r="243" spans="2:6">
      <c r="B243" s="178"/>
      <c r="C243" s="179"/>
      <c r="D243" s="179"/>
      <c r="E243" s="179"/>
      <c r="F243" s="179"/>
    </row>
  </sheetData>
  <printOptions horizontalCentered="1" verticalCentered="1"/>
  <pageMargins left="0.76" right="0.7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04CBD-B0F2-4102-90AA-4790B5C6ACEA}">
  <sheetPr codeName="Sheet5">
    <pageSetUpPr fitToPage="1"/>
  </sheetPr>
  <dimension ref="A1:H82"/>
  <sheetViews>
    <sheetView zoomScaleNormal="100" workbookViewId="0"/>
  </sheetViews>
  <sheetFormatPr defaultRowHeight="22.5"/>
  <cols>
    <col min="1" max="1" width="23.28515625" style="114" customWidth="1"/>
    <col min="2" max="2" width="56.140625" style="114" customWidth="1"/>
    <col min="3" max="5" width="28.28515625" style="114" customWidth="1"/>
    <col min="6" max="6" width="23.7109375" style="114" customWidth="1"/>
    <col min="7" max="7" width="9.140625" style="183"/>
    <col min="8" max="8" width="10.42578125" style="114" customWidth="1"/>
    <col min="9" max="16384" width="9.140625" style="114"/>
  </cols>
  <sheetData>
    <row r="1" spans="1:8" s="119" customFormat="1">
      <c r="A1" s="182"/>
      <c r="B1" s="114"/>
      <c r="C1" s="110" t="s">
        <v>42</v>
      </c>
      <c r="D1" s="110"/>
      <c r="E1" s="115"/>
      <c r="F1" s="114"/>
      <c r="G1" s="118"/>
    </row>
    <row r="2" spans="1:8" s="119" customFormat="1">
      <c r="A2" s="182"/>
      <c r="B2" s="114"/>
      <c r="C2" s="110" t="s">
        <v>93</v>
      </c>
      <c r="D2" s="110"/>
      <c r="E2" s="115"/>
      <c r="F2" s="114"/>
      <c r="G2" s="118"/>
    </row>
    <row r="4" spans="1:8" s="119" customFormat="1">
      <c r="B4" s="184">
        <v>44287</v>
      </c>
      <c r="C4" s="110" t="s">
        <v>41</v>
      </c>
      <c r="D4" s="110"/>
      <c r="E4" s="110"/>
      <c r="F4" s="117" t="s">
        <v>94</v>
      </c>
      <c r="G4" s="118"/>
    </row>
    <row r="5" spans="1:8">
      <c r="B5" s="185" t="s">
        <v>6</v>
      </c>
      <c r="C5" s="186" t="s">
        <v>95</v>
      </c>
      <c r="D5" s="187" t="s">
        <v>96</v>
      </c>
      <c r="E5" s="188" t="s">
        <v>47</v>
      </c>
      <c r="F5" s="188" t="s">
        <v>48</v>
      </c>
    </row>
    <row r="6" spans="1:8">
      <c r="B6" s="189" t="s">
        <v>97</v>
      </c>
      <c r="C6" s="190"/>
      <c r="D6" s="191" t="s">
        <v>1</v>
      </c>
      <c r="E6" s="191"/>
      <c r="F6" s="192"/>
    </row>
    <row r="7" spans="1:8">
      <c r="B7" s="193" t="s">
        <v>98</v>
      </c>
      <c r="C7" s="194">
        <v>18549424.93</v>
      </c>
      <c r="D7" s="195">
        <v>25215118.77</v>
      </c>
      <c r="E7" s="196">
        <v>6665693.8399999999</v>
      </c>
      <c r="F7" s="197">
        <v>0.35934773531547964</v>
      </c>
      <c r="H7" s="183"/>
    </row>
    <row r="8" spans="1:8">
      <c r="B8" s="193" t="s">
        <v>99</v>
      </c>
      <c r="C8" s="198">
        <v>312262.5</v>
      </c>
      <c r="D8" s="198">
        <v>652400.5</v>
      </c>
      <c r="E8" s="199">
        <v>340138</v>
      </c>
      <c r="F8" s="197">
        <v>1.0892694447780313</v>
      </c>
      <c r="H8" s="183"/>
    </row>
    <row r="9" spans="1:8">
      <c r="B9" s="193" t="s">
        <v>100</v>
      </c>
      <c r="C9" s="198">
        <v>8041</v>
      </c>
      <c r="D9" s="198">
        <v>13530</v>
      </c>
      <c r="E9" s="199">
        <v>5489</v>
      </c>
      <c r="F9" s="197">
        <v>0.6826265389876881</v>
      </c>
      <c r="H9" s="183"/>
    </row>
    <row r="10" spans="1:8">
      <c r="B10" s="193" t="s">
        <v>101</v>
      </c>
      <c r="C10" s="198">
        <v>12505.61</v>
      </c>
      <c r="D10" s="198">
        <v>13663.369999999999</v>
      </c>
      <c r="E10" s="199">
        <v>1157.7599999999984</v>
      </c>
      <c r="F10" s="197">
        <v>9.2579250432405807E-2</v>
      </c>
      <c r="H10" s="183"/>
    </row>
    <row r="11" spans="1:8">
      <c r="B11" s="193" t="s">
        <v>102</v>
      </c>
      <c r="C11" s="198">
        <v>0</v>
      </c>
      <c r="D11" s="198">
        <v>0</v>
      </c>
      <c r="E11" s="199">
        <v>0</v>
      </c>
      <c r="F11" s="197" t="s">
        <v>66</v>
      </c>
      <c r="H11" s="183"/>
    </row>
    <row r="12" spans="1:8">
      <c r="B12" s="193" t="s">
        <v>103</v>
      </c>
      <c r="C12" s="198">
        <v>7817537.9299999997</v>
      </c>
      <c r="D12" s="198">
        <v>13362310.67</v>
      </c>
      <c r="E12" s="199">
        <v>5544772.7400000002</v>
      </c>
      <c r="F12" s="197">
        <v>0.70927353210808153</v>
      </c>
      <c r="H12" s="183"/>
    </row>
    <row r="13" spans="1:8">
      <c r="B13" s="193" t="s">
        <v>104</v>
      </c>
      <c r="C13" s="198">
        <v>-4900</v>
      </c>
      <c r="D13" s="198">
        <v>55895</v>
      </c>
      <c r="E13" s="199">
        <v>60795</v>
      </c>
      <c r="F13" s="197">
        <v>12.407142857142857</v>
      </c>
      <c r="H13" s="183"/>
    </row>
    <row r="14" spans="1:8">
      <c r="B14" s="193" t="s">
        <v>105</v>
      </c>
      <c r="C14" s="198">
        <v>66488</v>
      </c>
      <c r="D14" s="198">
        <v>102080.5</v>
      </c>
      <c r="E14" s="199">
        <v>35592.5</v>
      </c>
      <c r="F14" s="197">
        <v>0.53532216339790639</v>
      </c>
      <c r="H14" s="183"/>
    </row>
    <row r="15" spans="1:8">
      <c r="B15" s="193" t="s">
        <v>106</v>
      </c>
      <c r="C15" s="198">
        <v>59386.65</v>
      </c>
      <c r="D15" s="198">
        <v>154846.85999999999</v>
      </c>
      <c r="E15" s="199">
        <v>95460.209999999992</v>
      </c>
      <c r="F15" s="197">
        <v>1.6074355094958208</v>
      </c>
      <c r="H15" s="183"/>
    </row>
    <row r="16" spans="1:8">
      <c r="B16" s="193" t="s">
        <v>107</v>
      </c>
      <c r="C16" s="198">
        <v>0</v>
      </c>
      <c r="D16" s="198">
        <v>0</v>
      </c>
      <c r="E16" s="199">
        <v>0</v>
      </c>
      <c r="F16" s="197" t="s">
        <v>66</v>
      </c>
      <c r="H16" s="183"/>
    </row>
    <row r="17" spans="2:8">
      <c r="B17" s="193" t="s">
        <v>108</v>
      </c>
      <c r="C17" s="198">
        <v>-113850.21</v>
      </c>
      <c r="D17" s="198">
        <v>637106.68000000005</v>
      </c>
      <c r="E17" s="199">
        <v>750956.89</v>
      </c>
      <c r="F17" s="197">
        <v>6.5960079476357576</v>
      </c>
      <c r="H17" s="183"/>
    </row>
    <row r="18" spans="2:8">
      <c r="B18" s="193" t="s">
        <v>109</v>
      </c>
      <c r="C18" s="198">
        <v>3000</v>
      </c>
      <c r="D18" s="198">
        <v>42374.54</v>
      </c>
      <c r="E18" s="199">
        <v>39374.54</v>
      </c>
      <c r="F18" s="197">
        <v>13.124846666666667</v>
      </c>
      <c r="H18" s="183"/>
    </row>
    <row r="19" spans="2:8">
      <c r="B19" s="193" t="s">
        <v>110</v>
      </c>
      <c r="C19" s="198">
        <v>201082.34</v>
      </c>
      <c r="D19" s="198">
        <v>343918.43</v>
      </c>
      <c r="E19" s="199">
        <v>142836.09</v>
      </c>
      <c r="F19" s="197">
        <v>0.71033632292124704</v>
      </c>
      <c r="H19" s="183"/>
    </row>
    <row r="20" spans="2:8">
      <c r="B20" s="200" t="s">
        <v>111</v>
      </c>
      <c r="C20" s="198">
        <v>38575.25</v>
      </c>
      <c r="D20" s="198">
        <v>94958.43</v>
      </c>
      <c r="E20" s="199">
        <v>56383.179999999993</v>
      </c>
      <c r="F20" s="197">
        <v>1.461641337386018</v>
      </c>
      <c r="H20" s="183"/>
    </row>
    <row r="21" spans="2:8" ht="23.25" thickBot="1">
      <c r="B21" s="201" t="s">
        <v>59</v>
      </c>
      <c r="C21" s="202">
        <v>26949553.999999996</v>
      </c>
      <c r="D21" s="202">
        <v>40688203.75</v>
      </c>
      <c r="E21" s="202">
        <v>13738649.750000004</v>
      </c>
      <c r="F21" s="154">
        <v>0.50979135869929448</v>
      </c>
      <c r="H21" s="183"/>
    </row>
    <row r="22" spans="2:8" ht="23.25" thickTop="1">
      <c r="B22" s="203" t="s">
        <v>112</v>
      </c>
      <c r="C22" s="198">
        <v>1801036.6</v>
      </c>
      <c r="D22" s="198">
        <v>2396967.19</v>
      </c>
      <c r="E22" s="199">
        <v>595930.58999999985</v>
      </c>
      <c r="F22" s="135">
        <v>0.33088199873339597</v>
      </c>
      <c r="H22" s="183"/>
    </row>
    <row r="23" spans="2:8" ht="23.25" thickBot="1">
      <c r="B23" s="201" t="s">
        <v>59</v>
      </c>
      <c r="C23" s="202">
        <v>1801036.6</v>
      </c>
      <c r="D23" s="202">
        <v>2396967.19</v>
      </c>
      <c r="E23" s="202">
        <v>595930.58999999985</v>
      </c>
      <c r="F23" s="154">
        <v>0.33088199873339597</v>
      </c>
      <c r="H23" s="183"/>
    </row>
    <row r="24" spans="2:8" ht="23.25" thickTop="1">
      <c r="B24" s="203" t="s">
        <v>113</v>
      </c>
      <c r="C24" s="198">
        <v>137250</v>
      </c>
      <c r="D24" s="198">
        <v>211475</v>
      </c>
      <c r="E24" s="199">
        <v>74225</v>
      </c>
      <c r="F24" s="135">
        <v>0.5408014571948998</v>
      </c>
      <c r="H24" s="183"/>
    </row>
    <row r="25" spans="2:8" ht="23.25" thickBot="1">
      <c r="B25" s="201" t="s">
        <v>59</v>
      </c>
      <c r="C25" s="202">
        <v>137250</v>
      </c>
      <c r="D25" s="202">
        <v>211475</v>
      </c>
      <c r="E25" s="202">
        <v>74225</v>
      </c>
      <c r="F25" s="154">
        <v>0.5408014571948998</v>
      </c>
      <c r="H25" s="183"/>
    </row>
    <row r="26" spans="2:8" ht="23.25" thickTop="1">
      <c r="B26" s="204" t="s">
        <v>114</v>
      </c>
      <c r="C26" s="205"/>
      <c r="D26" s="205"/>
      <c r="E26" s="205"/>
      <c r="F26" s="206" t="s">
        <v>1</v>
      </c>
      <c r="H26" s="183"/>
    </row>
    <row r="27" spans="2:8">
      <c r="B27" s="207" t="s">
        <v>115</v>
      </c>
      <c r="C27" s="195">
        <v>1660097.68</v>
      </c>
      <c r="D27" s="195">
        <v>13271761.83</v>
      </c>
      <c r="E27" s="196">
        <v>11611664.15</v>
      </c>
      <c r="F27" s="197">
        <v>6.9945668197066579</v>
      </c>
      <c r="H27" s="183"/>
    </row>
    <row r="28" spans="2:8">
      <c r="B28" s="207" t="s">
        <v>116</v>
      </c>
      <c r="C28" s="198">
        <v>22105231.940000001</v>
      </c>
      <c r="D28" s="198">
        <v>14391807.99</v>
      </c>
      <c r="E28" s="199">
        <v>-7713423.9500000011</v>
      </c>
      <c r="F28" s="135">
        <v>-0.34894110004981926</v>
      </c>
      <c r="H28" s="183"/>
    </row>
    <row r="29" spans="2:8">
      <c r="B29" s="208" t="s">
        <v>117</v>
      </c>
      <c r="C29" s="198">
        <v>11619.75</v>
      </c>
      <c r="D29" s="198">
        <v>198509.12</v>
      </c>
      <c r="E29" s="199">
        <v>186889.37</v>
      </c>
      <c r="F29" s="135">
        <v>16.083768583661438</v>
      </c>
      <c r="H29" s="183"/>
    </row>
    <row r="30" spans="2:8" ht="23.25" thickBot="1">
      <c r="B30" s="201" t="s">
        <v>59</v>
      </c>
      <c r="C30" s="202">
        <v>23776949.370000001</v>
      </c>
      <c r="D30" s="202">
        <v>27862078.940000001</v>
      </c>
      <c r="E30" s="202">
        <v>4085129.5700000003</v>
      </c>
      <c r="F30" s="154">
        <v>0.17181050043174653</v>
      </c>
      <c r="H30" s="183"/>
    </row>
    <row r="31" spans="2:8" ht="23.25" thickTop="1">
      <c r="B31" s="209" t="s">
        <v>118</v>
      </c>
      <c r="C31" s="205"/>
      <c r="D31" s="205"/>
      <c r="E31" s="205"/>
      <c r="F31" s="206"/>
      <c r="H31" s="183"/>
    </row>
    <row r="32" spans="2:8">
      <c r="B32" s="208" t="s">
        <v>119</v>
      </c>
      <c r="C32" s="195">
        <v>-17.72</v>
      </c>
      <c r="D32" s="195">
        <v>54608.35</v>
      </c>
      <c r="E32" s="196">
        <v>54626.07</v>
      </c>
      <c r="F32" s="197">
        <v>3082.7353273137701</v>
      </c>
      <c r="H32" s="183"/>
    </row>
    <row r="33" spans="2:8">
      <c r="B33" s="208" t="s">
        <v>120</v>
      </c>
      <c r="C33" s="198">
        <v>8.0299999999999994</v>
      </c>
      <c r="D33" s="198">
        <v>6613</v>
      </c>
      <c r="E33" s="199">
        <v>6604.97</v>
      </c>
      <c r="F33" s="135">
        <v>822.53673723536747</v>
      </c>
      <c r="H33" s="183"/>
    </row>
    <row r="34" spans="2:8">
      <c r="B34" s="208" t="s">
        <v>121</v>
      </c>
      <c r="C34" s="198">
        <v>-6.04</v>
      </c>
      <c r="D34" s="198">
        <v>0</v>
      </c>
      <c r="E34" s="199">
        <v>6.04</v>
      </c>
      <c r="F34" s="135">
        <v>1</v>
      </c>
      <c r="H34" s="183"/>
    </row>
    <row r="35" spans="2:8">
      <c r="B35" s="208" t="s">
        <v>122</v>
      </c>
      <c r="C35" s="198">
        <v>0</v>
      </c>
      <c r="D35" s="198">
        <v>0</v>
      </c>
      <c r="E35" s="199">
        <v>0</v>
      </c>
      <c r="F35" s="135" t="s">
        <v>66</v>
      </c>
      <c r="H35" s="183"/>
    </row>
    <row r="36" spans="2:8">
      <c r="B36" s="208" t="s">
        <v>123</v>
      </c>
      <c r="C36" s="198">
        <v>7.4</v>
      </c>
      <c r="D36" s="198">
        <v>0</v>
      </c>
      <c r="E36" s="199">
        <v>-7.4</v>
      </c>
      <c r="F36" s="135">
        <v>-1</v>
      </c>
      <c r="H36" s="183"/>
    </row>
    <row r="37" spans="2:8">
      <c r="B37" s="208" t="s">
        <v>124</v>
      </c>
      <c r="C37" s="198">
        <v>0</v>
      </c>
      <c r="D37" s="198">
        <v>0</v>
      </c>
      <c r="E37" s="199">
        <v>0</v>
      </c>
      <c r="F37" s="135" t="s">
        <v>66</v>
      </c>
      <c r="H37" s="183"/>
    </row>
    <row r="38" spans="2:8">
      <c r="B38" s="208" t="s">
        <v>125</v>
      </c>
      <c r="C38" s="198">
        <v>0</v>
      </c>
      <c r="D38" s="198">
        <v>0</v>
      </c>
      <c r="E38" s="199">
        <v>0</v>
      </c>
      <c r="F38" s="135" t="s">
        <v>66</v>
      </c>
      <c r="H38" s="183"/>
    </row>
    <row r="39" spans="2:8" ht="23.25" thickBot="1">
      <c r="B39" s="201" t="s">
        <v>59</v>
      </c>
      <c r="C39" s="202">
        <v>-8.33</v>
      </c>
      <c r="D39" s="202">
        <v>61221.35</v>
      </c>
      <c r="E39" s="202">
        <v>61229.68</v>
      </c>
      <c r="F39" s="154">
        <v>7350.501800720288</v>
      </c>
      <c r="H39" s="183"/>
    </row>
    <row r="40" spans="2:8" ht="23.25" thickTop="1">
      <c r="B40" s="209" t="s">
        <v>126</v>
      </c>
      <c r="C40" s="210"/>
      <c r="D40" s="210"/>
      <c r="E40" s="210"/>
      <c r="F40" s="211"/>
      <c r="H40" s="183"/>
    </row>
    <row r="41" spans="2:8">
      <c r="B41" s="208" t="s">
        <v>127</v>
      </c>
      <c r="C41" s="195">
        <v>13578130.380000001</v>
      </c>
      <c r="D41" s="212">
        <v>16662829.800000001</v>
      </c>
      <c r="E41" s="196">
        <v>3084699.42</v>
      </c>
      <c r="F41" s="197">
        <v>0.22718145530135936</v>
      </c>
      <c r="H41" s="183"/>
    </row>
    <row r="42" spans="2:8">
      <c r="B42" s="208" t="s">
        <v>128</v>
      </c>
      <c r="C42" s="198">
        <v>2002390.64</v>
      </c>
      <c r="D42" s="198">
        <v>2176038.23</v>
      </c>
      <c r="E42" s="199">
        <v>173647.59000000008</v>
      </c>
      <c r="F42" s="135">
        <v>8.6720136686216281E-2</v>
      </c>
      <c r="H42" s="183"/>
    </row>
    <row r="43" spans="2:8">
      <c r="B43" s="208" t="s">
        <v>129</v>
      </c>
      <c r="C43" s="198">
        <v>11174.52</v>
      </c>
      <c r="D43" s="198">
        <v>13679.82</v>
      </c>
      <c r="E43" s="199">
        <v>2505.2999999999993</v>
      </c>
      <c r="F43" s="135">
        <v>0.22419754942494166</v>
      </c>
      <c r="H43" s="183"/>
    </row>
    <row r="44" spans="2:8">
      <c r="B44" s="208" t="s">
        <v>130</v>
      </c>
      <c r="C44" s="198">
        <v>18300</v>
      </c>
      <c r="D44" s="198">
        <v>22481</v>
      </c>
      <c r="E44" s="199">
        <v>4181</v>
      </c>
      <c r="F44" s="135">
        <v>0.22846994535519125</v>
      </c>
      <c r="H44" s="183"/>
    </row>
    <row r="45" spans="2:8">
      <c r="B45" s="208" t="s">
        <v>131</v>
      </c>
      <c r="C45" s="198">
        <v>0</v>
      </c>
      <c r="D45" s="198">
        <v>462</v>
      </c>
      <c r="E45" s="199">
        <v>462</v>
      </c>
      <c r="F45" s="135">
        <v>1</v>
      </c>
      <c r="H45" s="183"/>
    </row>
    <row r="46" spans="2:8">
      <c r="B46" s="208" t="s">
        <v>132</v>
      </c>
      <c r="C46" s="198">
        <v>2997.27</v>
      </c>
      <c r="D46" s="213">
        <v>70288.45</v>
      </c>
      <c r="E46" s="210">
        <v>67291.179999999993</v>
      </c>
      <c r="F46" s="214">
        <v>22.450823582793674</v>
      </c>
      <c r="H46" s="183"/>
    </row>
    <row r="47" spans="2:8">
      <c r="B47" s="151" t="s">
        <v>133</v>
      </c>
      <c r="C47" s="215">
        <v>120</v>
      </c>
      <c r="D47" s="215">
        <v>13261.57</v>
      </c>
      <c r="E47" s="216">
        <v>13141.57</v>
      </c>
      <c r="F47" s="197">
        <v>109.51308333333333</v>
      </c>
      <c r="H47" s="183"/>
    </row>
    <row r="48" spans="2:8" ht="23.25" thickBot="1">
      <c r="B48" s="156" t="s">
        <v>59</v>
      </c>
      <c r="C48" s="202">
        <v>15613112.810000001</v>
      </c>
      <c r="D48" s="202">
        <v>18959040.870000001</v>
      </c>
      <c r="E48" s="202">
        <v>3345928.0600000005</v>
      </c>
      <c r="F48" s="154">
        <v>0.21430243287917422</v>
      </c>
      <c r="H48" s="183"/>
    </row>
    <row r="49" spans="2:8" ht="23.25" thickTop="1">
      <c r="B49" s="209" t="s">
        <v>134</v>
      </c>
      <c r="C49" s="210"/>
      <c r="D49" s="210"/>
      <c r="E49" s="210"/>
      <c r="F49" s="217"/>
      <c r="H49" s="183"/>
    </row>
    <row r="50" spans="2:8">
      <c r="B50" s="208" t="s">
        <v>135</v>
      </c>
      <c r="C50" s="195">
        <v>4898848.1100000003</v>
      </c>
      <c r="D50" s="195">
        <v>5867971.0999999996</v>
      </c>
      <c r="E50" s="196">
        <v>969122.98999999929</v>
      </c>
      <c r="F50" s="197">
        <v>0.1978267070623668</v>
      </c>
      <c r="H50" s="183"/>
    </row>
    <row r="51" spans="2:8">
      <c r="B51" s="208" t="s">
        <v>136</v>
      </c>
      <c r="C51" s="198">
        <v>1591071.83</v>
      </c>
      <c r="D51" s="198">
        <v>1598549.89</v>
      </c>
      <c r="E51" s="199">
        <v>7478.059999999823</v>
      </c>
      <c r="F51" s="135">
        <v>4.7000140779312411E-3</v>
      </c>
      <c r="H51" s="183"/>
    </row>
    <row r="52" spans="2:8">
      <c r="B52" s="208" t="s">
        <v>137</v>
      </c>
      <c r="C52" s="198">
        <v>0</v>
      </c>
      <c r="D52" s="198">
        <v>0</v>
      </c>
      <c r="E52" s="199">
        <v>0</v>
      </c>
      <c r="F52" s="135" t="s">
        <v>66</v>
      </c>
      <c r="H52" s="183"/>
    </row>
    <row r="53" spans="2:8">
      <c r="B53" s="208" t="s">
        <v>138</v>
      </c>
      <c r="C53" s="198">
        <v>103580.68</v>
      </c>
      <c r="D53" s="198">
        <v>75873.7</v>
      </c>
      <c r="E53" s="199">
        <v>-27706.979999999996</v>
      </c>
      <c r="F53" s="135">
        <v>-0.26749177549326764</v>
      </c>
      <c r="H53" s="183"/>
    </row>
    <row r="54" spans="2:8">
      <c r="B54" s="208" t="s">
        <v>139</v>
      </c>
      <c r="C54" s="198">
        <v>21456.29</v>
      </c>
      <c r="D54" s="198">
        <v>46933.36</v>
      </c>
      <c r="E54" s="199">
        <v>25477.07</v>
      </c>
      <c r="F54" s="135">
        <v>1.1873939996150313</v>
      </c>
      <c r="H54" s="183"/>
    </row>
    <row r="55" spans="2:8">
      <c r="B55" s="208" t="s">
        <v>140</v>
      </c>
      <c r="C55" s="198">
        <v>1320.71</v>
      </c>
      <c r="D55" s="198">
        <v>1593.41</v>
      </c>
      <c r="E55" s="199">
        <v>272.70000000000005</v>
      </c>
      <c r="F55" s="135">
        <v>0.2064798479605667</v>
      </c>
      <c r="H55" s="183"/>
    </row>
    <row r="56" spans="2:8">
      <c r="B56" s="208" t="s">
        <v>141</v>
      </c>
      <c r="C56" s="198">
        <v>430.24</v>
      </c>
      <c r="D56" s="198">
        <v>347.96</v>
      </c>
      <c r="E56" s="199">
        <v>-82.28000000000003</v>
      </c>
      <c r="F56" s="135">
        <v>-0.1912420974339904</v>
      </c>
      <c r="H56" s="183"/>
    </row>
    <row r="57" spans="2:8">
      <c r="B57" s="208" t="s">
        <v>142</v>
      </c>
      <c r="C57" s="198">
        <v>1766</v>
      </c>
      <c r="D57" s="198">
        <v>5046.51</v>
      </c>
      <c r="E57" s="199">
        <v>3280.51</v>
      </c>
      <c r="F57" s="135">
        <v>1.8575934314835789</v>
      </c>
      <c r="H57" s="183"/>
    </row>
    <row r="58" spans="2:8">
      <c r="B58" s="208" t="s">
        <v>143</v>
      </c>
      <c r="C58" s="198">
        <v>71951.009999999995</v>
      </c>
      <c r="D58" s="198">
        <v>91965.87</v>
      </c>
      <c r="E58" s="199">
        <v>20014.86</v>
      </c>
      <c r="F58" s="135">
        <v>0.27817344051181492</v>
      </c>
      <c r="H58" s="183"/>
    </row>
    <row r="59" spans="2:8">
      <c r="B59" s="208" t="s">
        <v>144</v>
      </c>
      <c r="C59" s="198">
        <v>73659.37</v>
      </c>
      <c r="D59" s="198">
        <v>74584.77</v>
      </c>
      <c r="E59" s="199">
        <v>925.40000000000873</v>
      </c>
      <c r="F59" s="135">
        <v>1.2563235335844018E-2</v>
      </c>
      <c r="H59" s="183"/>
    </row>
    <row r="60" spans="2:8" ht="23.25" thickBot="1">
      <c r="B60" s="201" t="s">
        <v>59</v>
      </c>
      <c r="C60" s="202">
        <v>6764084.2400000002</v>
      </c>
      <c r="D60" s="202">
        <v>7762866.5699999994</v>
      </c>
      <c r="E60" s="202">
        <v>998782.32999999914</v>
      </c>
      <c r="F60" s="154">
        <v>0.14765965274258605</v>
      </c>
      <c r="H60" s="183"/>
    </row>
    <row r="61" spans="2:8" ht="23.25" thickTop="1">
      <c r="B61" s="209" t="s">
        <v>145</v>
      </c>
      <c r="C61" s="210" t="s">
        <v>1</v>
      </c>
      <c r="D61" s="210" t="s">
        <v>1</v>
      </c>
      <c r="E61" s="210"/>
      <c r="F61" s="217"/>
      <c r="H61" s="183"/>
    </row>
    <row r="62" spans="2:8">
      <c r="B62" s="208" t="s">
        <v>146</v>
      </c>
      <c r="C62" s="195">
        <v>1407289.78</v>
      </c>
      <c r="D62" s="195">
        <v>1549698.14</v>
      </c>
      <c r="E62" s="196">
        <v>142408.35999999987</v>
      </c>
      <c r="F62" s="197">
        <v>0.10119334484188457</v>
      </c>
      <c r="H62" s="183"/>
    </row>
    <row r="63" spans="2:8">
      <c r="B63" s="208" t="s">
        <v>147</v>
      </c>
      <c r="C63" s="198">
        <v>453.84</v>
      </c>
      <c r="D63" s="198">
        <v>305</v>
      </c>
      <c r="E63" s="199">
        <v>-148.83999999999997</v>
      </c>
      <c r="F63" s="135">
        <v>-0.32795698924731181</v>
      </c>
      <c r="H63" s="183"/>
    </row>
    <row r="64" spans="2:8">
      <c r="B64" s="208" t="s">
        <v>148</v>
      </c>
      <c r="C64" s="198">
        <v>255.08</v>
      </c>
      <c r="D64" s="198">
        <v>233.82</v>
      </c>
      <c r="E64" s="199">
        <v>-21.260000000000019</v>
      </c>
      <c r="F64" s="135">
        <v>-8.3346401129057626E-2</v>
      </c>
      <c r="H64" s="183"/>
    </row>
    <row r="65" spans="2:8">
      <c r="B65" s="208" t="s">
        <v>149</v>
      </c>
      <c r="C65" s="198">
        <v>45189.56</v>
      </c>
      <c r="D65" s="198">
        <v>62184.1</v>
      </c>
      <c r="E65" s="199">
        <v>16994.54</v>
      </c>
      <c r="F65" s="135">
        <v>0.37607226093814594</v>
      </c>
      <c r="H65" s="183"/>
    </row>
    <row r="66" spans="2:8">
      <c r="B66" s="208" t="s">
        <v>150</v>
      </c>
      <c r="C66" s="198">
        <v>428.81</v>
      </c>
      <c r="D66" s="198">
        <v>187.79</v>
      </c>
      <c r="E66" s="199">
        <v>-241.02</v>
      </c>
      <c r="F66" s="135">
        <v>-0.5620671159721089</v>
      </c>
      <c r="H66" s="183"/>
    </row>
    <row r="67" spans="2:8" ht="23.25" thickBot="1">
      <c r="B67" s="201" t="s">
        <v>59</v>
      </c>
      <c r="C67" s="202">
        <v>1453617.0700000003</v>
      </c>
      <c r="D67" s="202">
        <v>1612608.85</v>
      </c>
      <c r="E67" s="202">
        <v>158991.7799999998</v>
      </c>
      <c r="F67" s="154">
        <v>0.10937665997551869</v>
      </c>
      <c r="H67" s="183"/>
    </row>
    <row r="68" spans="2:8" ht="23.25" thickTop="1">
      <c r="B68" s="209" t="s">
        <v>151</v>
      </c>
      <c r="C68" s="210"/>
      <c r="D68" s="210"/>
      <c r="E68" s="210"/>
      <c r="F68" s="217"/>
      <c r="H68" s="183"/>
    </row>
    <row r="69" spans="2:8">
      <c r="B69" s="208" t="s">
        <v>152</v>
      </c>
      <c r="C69" s="195">
        <v>5189862.09</v>
      </c>
      <c r="D69" s="212">
        <v>11225431.439999999</v>
      </c>
      <c r="E69" s="196">
        <v>6035569.3499999996</v>
      </c>
      <c r="F69" s="197">
        <v>1.162953705769858</v>
      </c>
      <c r="H69" s="183"/>
    </row>
    <row r="70" spans="2:8" ht="23.25" thickBot="1">
      <c r="B70" s="201" t="s">
        <v>59</v>
      </c>
      <c r="C70" s="202">
        <v>5189862.09</v>
      </c>
      <c r="D70" s="202">
        <v>11225431.439999999</v>
      </c>
      <c r="E70" s="202">
        <v>6035569.3499999996</v>
      </c>
      <c r="F70" s="154">
        <v>1.162953705769858</v>
      </c>
      <c r="H70" s="183"/>
    </row>
    <row r="71" spans="2:8" ht="23.25" thickTop="1">
      <c r="H71" s="183"/>
    </row>
    <row r="72" spans="2:8">
      <c r="B72" s="482" t="s">
        <v>153</v>
      </c>
      <c r="C72" s="482"/>
      <c r="D72" s="482"/>
      <c r="E72" s="482"/>
      <c r="F72" s="482"/>
      <c r="H72" s="183"/>
    </row>
    <row r="73" spans="2:8" ht="20.100000000000001" customHeight="1">
      <c r="B73" s="482"/>
      <c r="C73" s="482"/>
      <c r="D73" s="482"/>
      <c r="E73" s="482"/>
      <c r="F73" s="482"/>
      <c r="H73" s="183"/>
    </row>
    <row r="74" spans="2:8">
      <c r="H74" s="183"/>
    </row>
    <row r="75" spans="2:8">
      <c r="H75" s="183"/>
    </row>
    <row r="76" spans="2:8">
      <c r="H76" s="183"/>
    </row>
    <row r="77" spans="2:8">
      <c r="H77" s="183"/>
    </row>
    <row r="78" spans="2:8">
      <c r="H78" s="183"/>
    </row>
    <row r="79" spans="2:8">
      <c r="H79" s="183"/>
    </row>
    <row r="80" spans="2:8">
      <c r="H80" s="183"/>
    </row>
    <row r="81" spans="8:8">
      <c r="H81" s="183"/>
    </row>
    <row r="82" spans="8:8">
      <c r="H82" s="183"/>
    </row>
  </sheetData>
  <mergeCells count="1">
    <mergeCell ref="B72:F73"/>
  </mergeCells>
  <printOptions horizontalCentered="1"/>
  <pageMargins left="0.25" right="0.25" top="0.45" bottom="0.54" header="0.3" footer="0.3"/>
  <pageSetup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916FE-097E-442B-AAB4-3E980640906E}">
  <sheetPr codeName="Sheet6"/>
  <dimension ref="A1:I95"/>
  <sheetViews>
    <sheetView showGridLines="0" zoomScaleNormal="100" workbookViewId="0"/>
  </sheetViews>
  <sheetFormatPr defaultRowHeight="22.5"/>
  <cols>
    <col min="1" max="1" width="15.42578125" style="114" customWidth="1"/>
    <col min="2" max="2" width="10.85546875" style="114" customWidth="1"/>
    <col min="3" max="3" width="77.85546875" style="114" bestFit="1" customWidth="1"/>
    <col min="4" max="6" width="28.28515625" style="114" customWidth="1"/>
    <col min="7" max="7" width="23.7109375" style="114" customWidth="1"/>
    <col min="8" max="8" width="11.42578125" style="183" customWidth="1"/>
    <col min="9" max="16384" width="9.140625" style="114"/>
  </cols>
  <sheetData>
    <row r="1" spans="1:9">
      <c r="A1" s="115"/>
      <c r="D1" s="110" t="s">
        <v>42</v>
      </c>
      <c r="E1" s="110"/>
      <c r="F1" s="115"/>
      <c r="H1" s="113"/>
    </row>
    <row r="2" spans="1:9">
      <c r="A2" s="115"/>
      <c r="D2" s="110" t="s">
        <v>93</v>
      </c>
      <c r="E2" s="110"/>
      <c r="F2" s="115"/>
      <c r="H2" s="113"/>
    </row>
    <row r="3" spans="1:9">
      <c r="C3" s="218">
        <v>44287</v>
      </c>
      <c r="D3" s="110" t="s">
        <v>41</v>
      </c>
      <c r="E3" s="110"/>
      <c r="F3" s="110"/>
      <c r="G3" s="117" t="s">
        <v>154</v>
      </c>
    </row>
    <row r="4" spans="1:9">
      <c r="C4" s="188" t="s">
        <v>6</v>
      </c>
      <c r="D4" s="187" t="s">
        <v>45</v>
      </c>
      <c r="E4" s="187" t="s">
        <v>96</v>
      </c>
      <c r="F4" s="188" t="s">
        <v>47</v>
      </c>
      <c r="G4" s="188" t="s">
        <v>48</v>
      </c>
    </row>
    <row r="5" spans="1:9">
      <c r="C5" s="219" t="s">
        <v>155</v>
      </c>
      <c r="D5" s="220"/>
      <c r="E5" s="220"/>
      <c r="F5" s="221"/>
      <c r="G5" s="222"/>
    </row>
    <row r="6" spans="1:9">
      <c r="C6" s="210" t="s">
        <v>156</v>
      </c>
      <c r="D6" s="198">
        <v>13609901.369999999</v>
      </c>
      <c r="E6" s="198">
        <v>23657025.280000001</v>
      </c>
      <c r="F6" s="199">
        <v>10047123.910000002</v>
      </c>
      <c r="G6" s="197">
        <v>0.73822165472460011</v>
      </c>
      <c r="I6" s="183"/>
    </row>
    <row r="7" spans="1:9">
      <c r="C7" s="210" t="s">
        <v>157</v>
      </c>
      <c r="D7" s="198">
        <v>179996.96</v>
      </c>
      <c r="E7" s="198">
        <v>214613.61</v>
      </c>
      <c r="F7" s="199">
        <v>34616.649999999994</v>
      </c>
      <c r="G7" s="197">
        <v>0.19231797025905323</v>
      </c>
      <c r="I7" s="183"/>
    </row>
    <row r="8" spans="1:9">
      <c r="C8" s="210" t="s">
        <v>158</v>
      </c>
      <c r="D8" s="198">
        <v>-62246.61</v>
      </c>
      <c r="E8" s="198">
        <v>477.38</v>
      </c>
      <c r="F8" s="199">
        <v>62723.99</v>
      </c>
      <c r="G8" s="197">
        <v>1.0076691726665918</v>
      </c>
      <c r="I8" s="183"/>
    </row>
    <row r="9" spans="1:9">
      <c r="C9" s="210" t="s">
        <v>159</v>
      </c>
      <c r="D9" s="198">
        <v>49418</v>
      </c>
      <c r="E9" s="198">
        <v>60555.57</v>
      </c>
      <c r="F9" s="199">
        <v>11137.57</v>
      </c>
      <c r="G9" s="197">
        <v>0.22537476223238495</v>
      </c>
      <c r="I9" s="183"/>
    </row>
    <row r="10" spans="1:9">
      <c r="C10" s="210" t="s">
        <v>160</v>
      </c>
      <c r="D10" s="198">
        <v>1501402.06</v>
      </c>
      <c r="E10" s="198">
        <v>1657507.3</v>
      </c>
      <c r="F10" s="199">
        <v>156105.24</v>
      </c>
      <c r="G10" s="197">
        <v>0.10397297576639797</v>
      </c>
      <c r="I10" s="183"/>
    </row>
    <row r="11" spans="1:9">
      <c r="C11" s="210" t="s">
        <v>161</v>
      </c>
      <c r="D11" s="198">
        <v>1506362.53</v>
      </c>
      <c r="E11" s="223">
        <v>5349502</v>
      </c>
      <c r="F11" s="199">
        <v>3843139.4699999997</v>
      </c>
      <c r="G11" s="197">
        <v>2.5512712866005764</v>
      </c>
      <c r="I11" s="183"/>
    </row>
    <row r="12" spans="1:9">
      <c r="C12" s="222" t="s">
        <v>162</v>
      </c>
      <c r="D12" s="198">
        <v>148418.92000000001</v>
      </c>
      <c r="E12" s="198">
        <v>196622.19</v>
      </c>
      <c r="F12" s="199">
        <v>48203.26999999999</v>
      </c>
      <c r="G12" s="197">
        <v>0.3247784716395995</v>
      </c>
      <c r="I12" s="183"/>
    </row>
    <row r="13" spans="1:9">
      <c r="C13" s="210" t="s">
        <v>163</v>
      </c>
      <c r="D13" s="198">
        <v>1259373.5900000001</v>
      </c>
      <c r="E13" s="198">
        <v>1940682.74</v>
      </c>
      <c r="F13" s="199">
        <v>681309.14999999991</v>
      </c>
      <c r="G13" s="197">
        <v>0.54099050147621397</v>
      </c>
      <c r="I13" s="183"/>
    </row>
    <row r="14" spans="1:9">
      <c r="C14" s="210" t="s">
        <v>164</v>
      </c>
      <c r="D14" s="198">
        <v>7221378.54</v>
      </c>
      <c r="E14" s="198">
        <v>13238908.17</v>
      </c>
      <c r="F14" s="199">
        <v>6017529.6299999999</v>
      </c>
      <c r="G14" s="197">
        <v>0.833293753632807</v>
      </c>
      <c r="I14" s="183"/>
    </row>
    <row r="15" spans="1:9">
      <c r="C15" s="210" t="s">
        <v>165</v>
      </c>
      <c r="D15" s="198">
        <v>0</v>
      </c>
      <c r="E15" s="198">
        <v>796176.1</v>
      </c>
      <c r="F15" s="199">
        <v>796176.1</v>
      </c>
      <c r="G15" s="197">
        <v>1</v>
      </c>
      <c r="I15" s="183"/>
    </row>
    <row r="16" spans="1:9">
      <c r="C16" s="210" t="s">
        <v>166</v>
      </c>
      <c r="D16" s="198">
        <v>123776.44</v>
      </c>
      <c r="E16" s="198">
        <v>195878.57</v>
      </c>
      <c r="F16" s="199">
        <v>72102.13</v>
      </c>
      <c r="G16" s="197">
        <v>0.5825190157351432</v>
      </c>
      <c r="I16" s="183"/>
    </row>
    <row r="17" spans="3:9">
      <c r="C17" s="210" t="s">
        <v>167</v>
      </c>
      <c r="D17" s="198">
        <v>109934.65</v>
      </c>
      <c r="E17" s="198">
        <v>47270.64</v>
      </c>
      <c r="F17" s="199">
        <v>-62664.009999999995</v>
      </c>
      <c r="G17" s="197">
        <v>-0.57001145680638454</v>
      </c>
      <c r="I17" s="183"/>
    </row>
    <row r="18" spans="3:9">
      <c r="C18" s="210" t="s">
        <v>168</v>
      </c>
      <c r="D18" s="198">
        <v>3967.85</v>
      </c>
      <c r="E18" s="198">
        <v>10127.49</v>
      </c>
      <c r="F18" s="199">
        <v>6159.6399999999994</v>
      </c>
      <c r="G18" s="197">
        <v>1.5523873130284662</v>
      </c>
      <c r="I18" s="183"/>
    </row>
    <row r="19" spans="3:9">
      <c r="C19" s="210" t="s">
        <v>169</v>
      </c>
      <c r="D19" s="198">
        <v>751.25</v>
      </c>
      <c r="E19" s="198">
        <v>0</v>
      </c>
      <c r="F19" s="199">
        <v>-751.25</v>
      </c>
      <c r="G19" s="197">
        <v>-1</v>
      </c>
      <c r="I19" s="183"/>
    </row>
    <row r="20" spans="3:9">
      <c r="C20" s="210" t="s">
        <v>170</v>
      </c>
      <c r="D20" s="198">
        <v>37346.57</v>
      </c>
      <c r="E20" s="198">
        <v>220246.45</v>
      </c>
      <c r="F20" s="199">
        <v>182899.88</v>
      </c>
      <c r="G20" s="197">
        <v>4.8973675494161846</v>
      </c>
      <c r="I20" s="183"/>
    </row>
    <row r="21" spans="3:9">
      <c r="C21" s="210" t="s">
        <v>171</v>
      </c>
      <c r="D21" s="198">
        <v>1280.5899999999999</v>
      </c>
      <c r="E21" s="198">
        <v>3646.02</v>
      </c>
      <c r="F21" s="199">
        <v>2365.4300000000003</v>
      </c>
      <c r="G21" s="197">
        <v>1.8471407710508441</v>
      </c>
      <c r="I21" s="183"/>
    </row>
    <row r="22" spans="3:9">
      <c r="C22" s="210" t="s">
        <v>172</v>
      </c>
      <c r="D22" s="198">
        <v>148145</v>
      </c>
      <c r="E22" s="198">
        <v>183267.75</v>
      </c>
      <c r="F22" s="199">
        <v>35122.75</v>
      </c>
      <c r="G22" s="197">
        <v>0.2370836005265112</v>
      </c>
      <c r="I22" s="183"/>
    </row>
    <row r="23" spans="3:9">
      <c r="C23" s="207" t="s">
        <v>173</v>
      </c>
      <c r="D23" s="198">
        <v>8971.02</v>
      </c>
      <c r="E23" s="198">
        <v>10870.67</v>
      </c>
      <c r="F23" s="199">
        <v>1899.6499999999996</v>
      </c>
      <c r="G23" s="197">
        <v>0.21175407032868052</v>
      </c>
      <c r="I23" s="183"/>
    </row>
    <row r="24" spans="3:9">
      <c r="C24" s="207" t="s">
        <v>174</v>
      </c>
      <c r="D24" s="198">
        <v>4811.2700000000004</v>
      </c>
      <c r="E24" s="198">
        <v>8611.5400000000009</v>
      </c>
      <c r="F24" s="199">
        <v>3800.2700000000004</v>
      </c>
      <c r="G24" s="197">
        <v>0.78986837155262546</v>
      </c>
      <c r="I24" s="183"/>
    </row>
    <row r="25" spans="3:9">
      <c r="C25" s="207" t="s">
        <v>175</v>
      </c>
      <c r="D25" s="198">
        <v>83876.160000000003</v>
      </c>
      <c r="E25" s="198">
        <v>120624.69</v>
      </c>
      <c r="F25" s="199">
        <v>36748.53</v>
      </c>
      <c r="G25" s="197">
        <v>0.43812842648018219</v>
      </c>
      <c r="I25" s="183"/>
    </row>
    <row r="26" spans="3:9">
      <c r="C26" s="208" t="s">
        <v>176</v>
      </c>
      <c r="D26" s="198">
        <v>30596.42</v>
      </c>
      <c r="E26" s="198">
        <v>22743.87</v>
      </c>
      <c r="F26" s="199">
        <v>-7852.5499999999993</v>
      </c>
      <c r="G26" s="197">
        <v>-0.25664930733726365</v>
      </c>
      <c r="I26" s="183"/>
    </row>
    <row r="27" spans="3:9">
      <c r="C27" s="207" t="s">
        <v>177</v>
      </c>
      <c r="D27" s="198">
        <v>213340.42</v>
      </c>
      <c r="E27" s="198">
        <v>280308.88</v>
      </c>
      <c r="F27" s="199">
        <v>66968.459999999992</v>
      </c>
      <c r="G27" s="197">
        <v>0.31390422874390134</v>
      </c>
      <c r="I27" s="183"/>
    </row>
    <row r="28" spans="3:9">
      <c r="C28" s="208" t="s">
        <v>178</v>
      </c>
      <c r="D28" s="198">
        <v>1246293.1399999999</v>
      </c>
      <c r="E28" s="198">
        <v>1371790.81</v>
      </c>
      <c r="F28" s="199">
        <v>125497.67000000016</v>
      </c>
      <c r="G28" s="197">
        <v>0.10069675100674964</v>
      </c>
      <c r="I28" s="183"/>
    </row>
    <row r="29" spans="3:9">
      <c r="C29" s="208" t="s">
        <v>179</v>
      </c>
      <c r="D29" s="198">
        <v>122797.38</v>
      </c>
      <c r="E29" s="198">
        <v>173195.79</v>
      </c>
      <c r="F29" s="199">
        <v>50398.41</v>
      </c>
      <c r="G29" s="197">
        <v>0.41041926138815016</v>
      </c>
      <c r="I29" s="183"/>
    </row>
    <row r="30" spans="3:9">
      <c r="C30" s="207" t="s">
        <v>180</v>
      </c>
      <c r="D30" s="198">
        <v>90.07</v>
      </c>
      <c r="E30" s="198">
        <v>72.2</v>
      </c>
      <c r="F30" s="199">
        <v>-17.86999999999999</v>
      </c>
      <c r="G30" s="197">
        <v>-0.19840124347729535</v>
      </c>
      <c r="I30" s="183"/>
    </row>
    <row r="31" spans="3:9">
      <c r="C31" s="207" t="s">
        <v>181</v>
      </c>
      <c r="D31" s="198">
        <v>295185.86</v>
      </c>
      <c r="E31" s="198">
        <v>426686.47</v>
      </c>
      <c r="F31" s="199">
        <v>131500.60999999999</v>
      </c>
      <c r="G31" s="197">
        <v>0.44548410957083107</v>
      </c>
      <c r="I31" s="183"/>
    </row>
    <row r="32" spans="3:9">
      <c r="C32" s="207" t="s">
        <v>182</v>
      </c>
      <c r="D32" s="198">
        <v>47054.46</v>
      </c>
      <c r="E32" s="198">
        <v>46675.03</v>
      </c>
      <c r="F32" s="199">
        <v>-379.43000000000029</v>
      </c>
      <c r="G32" s="197">
        <v>-8.0636352005739789E-3</v>
      </c>
      <c r="I32" s="183"/>
    </row>
    <row r="33" spans="3:9">
      <c r="C33" s="208" t="s">
        <v>183</v>
      </c>
      <c r="D33" s="198">
        <v>36239.129999999997</v>
      </c>
      <c r="E33" s="198">
        <v>51376.639999999999</v>
      </c>
      <c r="F33" s="199">
        <v>15137.510000000002</v>
      </c>
      <c r="G33" s="197">
        <v>0.41771173866480799</v>
      </c>
      <c r="I33" s="183"/>
    </row>
    <row r="34" spans="3:9">
      <c r="C34" s="208" t="s">
        <v>184</v>
      </c>
      <c r="D34" s="198">
        <v>137487.98000000001</v>
      </c>
      <c r="E34" s="198">
        <v>77267.92</v>
      </c>
      <c r="F34" s="199">
        <v>-60220.060000000012</v>
      </c>
      <c r="G34" s="197">
        <v>-0.4380023620973994</v>
      </c>
      <c r="I34" s="183"/>
    </row>
    <row r="35" spans="3:9">
      <c r="C35" s="207" t="s">
        <v>185</v>
      </c>
      <c r="D35" s="198">
        <v>19897.78</v>
      </c>
      <c r="E35" s="198">
        <v>17827.05</v>
      </c>
      <c r="F35" s="199">
        <v>-2070.7299999999996</v>
      </c>
      <c r="G35" s="197">
        <v>-0.1040683935594825</v>
      </c>
      <c r="I35" s="183"/>
    </row>
    <row r="36" spans="3:9">
      <c r="C36" s="207" t="s">
        <v>186</v>
      </c>
      <c r="D36" s="213">
        <v>346.79</v>
      </c>
      <c r="E36" s="213">
        <v>0</v>
      </c>
      <c r="F36" s="210">
        <v>-346.79</v>
      </c>
      <c r="G36" s="197">
        <v>-1</v>
      </c>
      <c r="I36" s="183"/>
    </row>
    <row r="37" spans="3:9">
      <c r="C37" s="207" t="s">
        <v>187</v>
      </c>
      <c r="D37" s="215">
        <v>216958.4</v>
      </c>
      <c r="E37" s="215">
        <v>309733.7</v>
      </c>
      <c r="F37" s="216">
        <v>92775.300000000017</v>
      </c>
      <c r="G37" s="197">
        <v>0.42761792122360792</v>
      </c>
      <c r="I37" s="183"/>
    </row>
    <row r="38" spans="3:9">
      <c r="C38" s="224" t="s">
        <v>188</v>
      </c>
      <c r="D38" s="215">
        <v>0</v>
      </c>
      <c r="E38" s="215">
        <v>0</v>
      </c>
      <c r="F38" s="216">
        <v>0</v>
      </c>
      <c r="G38" s="197" t="s">
        <v>66</v>
      </c>
      <c r="I38" s="183"/>
    </row>
    <row r="39" spans="3:9">
      <c r="C39" s="224" t="s">
        <v>189</v>
      </c>
      <c r="D39" s="215">
        <v>0</v>
      </c>
      <c r="E39" s="215">
        <v>0</v>
      </c>
      <c r="F39" s="216">
        <v>0</v>
      </c>
      <c r="G39" s="197" t="s">
        <v>66</v>
      </c>
      <c r="I39" s="183"/>
    </row>
    <row r="40" spans="3:9">
      <c r="C40" s="224" t="s">
        <v>190</v>
      </c>
      <c r="D40" s="215">
        <v>0</v>
      </c>
      <c r="E40" s="215">
        <v>0</v>
      </c>
      <c r="F40" s="216">
        <v>0</v>
      </c>
      <c r="G40" s="197" t="s">
        <v>66</v>
      </c>
      <c r="I40" s="183"/>
    </row>
    <row r="41" spans="3:9">
      <c r="C41" s="225" t="s">
        <v>191</v>
      </c>
      <c r="D41" s="215">
        <v>0</v>
      </c>
      <c r="E41" s="215">
        <v>0</v>
      </c>
      <c r="F41" s="216">
        <v>0</v>
      </c>
      <c r="G41" s="197" t="s">
        <v>66</v>
      </c>
      <c r="I41" s="183"/>
    </row>
    <row r="42" spans="3:9">
      <c r="C42" s="225" t="s">
        <v>192</v>
      </c>
      <c r="D42" s="226">
        <v>0</v>
      </c>
      <c r="E42" s="215">
        <v>69364</v>
      </c>
      <c r="F42" s="216">
        <v>69364</v>
      </c>
      <c r="G42" s="197">
        <v>1</v>
      </c>
      <c r="I42" s="183"/>
    </row>
    <row r="43" spans="3:9" s="229" customFormat="1">
      <c r="C43" s="227" t="s">
        <v>193</v>
      </c>
      <c r="D43" s="215">
        <v>1492.17</v>
      </c>
      <c r="E43" s="228">
        <v>2860.86</v>
      </c>
      <c r="F43" s="216">
        <v>1368.69</v>
      </c>
      <c r="G43" s="197">
        <v>0.91724803474134986</v>
      </c>
      <c r="H43" s="183"/>
      <c r="I43" s="183"/>
    </row>
    <row r="44" spans="3:9" s="229" customFormat="1">
      <c r="C44" s="227" t="s">
        <v>194</v>
      </c>
      <c r="D44" s="230">
        <v>0</v>
      </c>
      <c r="E44" s="231">
        <v>0</v>
      </c>
      <c r="F44" s="216">
        <v>0</v>
      </c>
      <c r="G44" s="197" t="s">
        <v>66</v>
      </c>
      <c r="H44" s="183"/>
      <c r="I44" s="183"/>
    </row>
    <row r="45" spans="3:9" s="229" customFormat="1">
      <c r="C45" s="227" t="s">
        <v>195</v>
      </c>
      <c r="D45" s="226">
        <v>607330.49</v>
      </c>
      <c r="E45" s="232">
        <v>281114.26</v>
      </c>
      <c r="F45" s="216">
        <v>-326216.23</v>
      </c>
      <c r="G45" s="197">
        <v>-0.53713132367189398</v>
      </c>
      <c r="H45" s="183"/>
      <c r="I45" s="183"/>
    </row>
    <row r="46" spans="3:9" s="229" customFormat="1">
      <c r="C46" s="227" t="s">
        <v>196</v>
      </c>
      <c r="D46" s="226">
        <v>59544</v>
      </c>
      <c r="E46" s="232">
        <v>50890</v>
      </c>
      <c r="F46" s="216">
        <v>-8654</v>
      </c>
      <c r="G46" s="197">
        <v>-0.14533790138385061</v>
      </c>
      <c r="H46" s="183"/>
      <c r="I46" s="183"/>
    </row>
    <row r="47" spans="3:9" s="229" customFormat="1">
      <c r="C47" s="233" t="s">
        <v>197</v>
      </c>
      <c r="D47" s="226">
        <v>53.46</v>
      </c>
      <c r="E47" s="232">
        <v>53.44</v>
      </c>
      <c r="F47" s="216">
        <v>-2.0000000000003126E-2</v>
      </c>
      <c r="G47" s="197">
        <v>-3.741114852226548E-4</v>
      </c>
      <c r="H47" s="183"/>
      <c r="I47" s="183"/>
    </row>
    <row r="48" spans="3:9" s="229" customFormat="1">
      <c r="C48" s="233" t="s">
        <v>198</v>
      </c>
      <c r="D48" s="226">
        <v>0</v>
      </c>
      <c r="E48" s="232">
        <v>0</v>
      </c>
      <c r="F48" s="216">
        <v>0</v>
      </c>
      <c r="G48" s="197" t="s">
        <v>66</v>
      </c>
      <c r="H48" s="183"/>
      <c r="I48" s="183"/>
    </row>
    <row r="49" spans="3:9" s="229" customFormat="1">
      <c r="C49" s="233" t="s">
        <v>199</v>
      </c>
      <c r="D49" s="226">
        <v>0</v>
      </c>
      <c r="E49" s="232">
        <v>0</v>
      </c>
      <c r="F49" s="216">
        <v>0</v>
      </c>
      <c r="G49" s="197" t="s">
        <v>66</v>
      </c>
      <c r="H49" s="183"/>
      <c r="I49" s="183"/>
    </row>
    <row r="50" spans="3:9" s="229" customFormat="1">
      <c r="C50" s="233" t="s">
        <v>200</v>
      </c>
      <c r="D50" s="226">
        <v>0</v>
      </c>
      <c r="E50" s="232">
        <v>0</v>
      </c>
      <c r="F50" s="216">
        <v>0</v>
      </c>
      <c r="G50" s="197" t="s">
        <v>66</v>
      </c>
      <c r="H50" s="183"/>
      <c r="I50" s="183"/>
    </row>
    <row r="51" spans="3:9" s="229" customFormat="1">
      <c r="C51" s="233" t="s">
        <v>201</v>
      </c>
      <c r="D51" s="226">
        <v>0</v>
      </c>
      <c r="E51" s="232">
        <v>0</v>
      </c>
      <c r="F51" s="216">
        <v>0</v>
      </c>
      <c r="G51" s="197" t="s">
        <v>66</v>
      </c>
      <c r="H51" s="183"/>
      <c r="I51" s="183"/>
    </row>
    <row r="52" spans="3:9" s="229" customFormat="1">
      <c r="C52" s="233" t="s">
        <v>202</v>
      </c>
      <c r="D52" s="226">
        <v>0</v>
      </c>
      <c r="E52" s="232">
        <v>0</v>
      </c>
      <c r="F52" s="216">
        <v>0</v>
      </c>
      <c r="G52" s="197" t="s">
        <v>66</v>
      </c>
      <c r="H52" s="183"/>
      <c r="I52" s="183"/>
    </row>
    <row r="53" spans="3:9" s="229" customFormat="1">
      <c r="C53" s="233" t="s">
        <v>203</v>
      </c>
      <c r="D53" s="226">
        <v>0</v>
      </c>
      <c r="E53" s="232">
        <v>-120.76</v>
      </c>
      <c r="F53" s="216">
        <v>-120.76</v>
      </c>
      <c r="G53" s="197">
        <v>-1</v>
      </c>
      <c r="H53" s="183"/>
      <c r="I53" s="183"/>
    </row>
    <row r="54" spans="3:9" s="229" customFormat="1">
      <c r="C54" s="234" t="s">
        <v>204</v>
      </c>
      <c r="D54" s="226">
        <v>0</v>
      </c>
      <c r="E54" s="232">
        <v>0</v>
      </c>
      <c r="F54" s="216">
        <v>0</v>
      </c>
      <c r="G54" s="197" t="s">
        <v>66</v>
      </c>
      <c r="H54" s="183"/>
      <c r="I54" s="183"/>
    </row>
    <row r="55" spans="3:9" ht="23.25" thickBot="1">
      <c r="C55" s="201" t="s">
        <v>59</v>
      </c>
      <c r="D55" s="235">
        <v>28971574.110000007</v>
      </c>
      <c r="E55" s="235">
        <v>51094454.320000015</v>
      </c>
      <c r="F55" s="235">
        <v>22122880.210000008</v>
      </c>
      <c r="G55" s="147">
        <v>0.76360642766607356</v>
      </c>
      <c r="I55" s="183"/>
    </row>
    <row r="56" spans="3:9" ht="23.25" thickTop="1">
      <c r="C56" s="204" t="s">
        <v>205</v>
      </c>
      <c r="D56" s="236"/>
      <c r="E56" s="236"/>
      <c r="F56" s="237"/>
      <c r="G56" s="238"/>
      <c r="I56" s="183"/>
    </row>
    <row r="57" spans="3:9">
      <c r="C57" s="207" t="s">
        <v>206</v>
      </c>
      <c r="D57" s="198">
        <v>5264</v>
      </c>
      <c r="E57" s="198">
        <v>27509</v>
      </c>
      <c r="F57" s="199">
        <v>22245</v>
      </c>
      <c r="G57" s="197">
        <v>4.2258738601823707</v>
      </c>
      <c r="I57" s="183"/>
    </row>
    <row r="58" spans="3:9" ht="23.25" thickBot="1">
      <c r="C58" s="201" t="s">
        <v>59</v>
      </c>
      <c r="D58" s="202">
        <v>5264</v>
      </c>
      <c r="E58" s="202">
        <v>27509</v>
      </c>
      <c r="F58" s="202">
        <v>22245</v>
      </c>
      <c r="G58" s="154">
        <v>4.2258738601823707</v>
      </c>
      <c r="I58" s="183"/>
    </row>
    <row r="59" spans="3:9" ht="23.25" thickTop="1">
      <c r="C59" s="203" t="s">
        <v>207</v>
      </c>
      <c r="D59" s="198">
        <v>30165580.620000001</v>
      </c>
      <c r="E59" s="198">
        <v>27450346.530000001</v>
      </c>
      <c r="F59" s="199">
        <v>-2715234.09</v>
      </c>
      <c r="G59" s="135">
        <v>-9.0011000424761581E-2</v>
      </c>
      <c r="I59" s="183"/>
    </row>
    <row r="60" spans="3:9" ht="23.25" thickBot="1">
      <c r="C60" s="201" t="s">
        <v>59</v>
      </c>
      <c r="D60" s="239">
        <v>30165580.620000001</v>
      </c>
      <c r="E60" s="239">
        <v>27450346.530000001</v>
      </c>
      <c r="F60" s="239">
        <v>-2715234.09</v>
      </c>
      <c r="G60" s="154">
        <v>-9.0011000424761581E-2</v>
      </c>
      <c r="I60" s="183"/>
    </row>
    <row r="61" spans="3:9" ht="23.25" thickTop="1">
      <c r="C61" s="240" t="s">
        <v>208</v>
      </c>
      <c r="D61" s="241"/>
      <c r="E61" s="242"/>
      <c r="F61" s="242"/>
      <c r="G61" s="243"/>
      <c r="I61" s="183"/>
    </row>
    <row r="62" spans="3:9">
      <c r="C62" s="204" t="s">
        <v>209</v>
      </c>
      <c r="D62" s="210"/>
      <c r="E62" s="210"/>
      <c r="F62" s="210"/>
      <c r="G62" s="238"/>
      <c r="I62" s="183"/>
    </row>
    <row r="63" spans="3:9">
      <c r="C63" s="208" t="s">
        <v>210</v>
      </c>
      <c r="D63" s="195">
        <v>0</v>
      </c>
      <c r="E63" s="195">
        <v>0</v>
      </c>
      <c r="F63" s="244">
        <v>0</v>
      </c>
      <c r="G63" s="197" t="s">
        <v>66</v>
      </c>
      <c r="I63" s="183"/>
    </row>
    <row r="64" spans="3:9">
      <c r="C64" s="245" t="s">
        <v>211</v>
      </c>
      <c r="D64" s="198">
        <v>0</v>
      </c>
      <c r="E64" s="198">
        <v>0</v>
      </c>
      <c r="F64" s="199">
        <v>0</v>
      </c>
      <c r="G64" s="135" t="s">
        <v>66</v>
      </c>
      <c r="I64" s="183"/>
    </row>
    <row r="65" spans="3:9">
      <c r="C65" s="245" t="s">
        <v>212</v>
      </c>
      <c r="D65" s="198">
        <v>0</v>
      </c>
      <c r="E65" s="198">
        <v>1000</v>
      </c>
      <c r="F65" s="199">
        <v>1000</v>
      </c>
      <c r="G65" s="135">
        <v>1</v>
      </c>
      <c r="I65" s="183"/>
    </row>
    <row r="66" spans="3:9">
      <c r="C66" s="245" t="s">
        <v>213</v>
      </c>
      <c r="D66" s="198">
        <v>0</v>
      </c>
      <c r="E66" s="198">
        <v>0</v>
      </c>
      <c r="F66" s="199">
        <v>0</v>
      </c>
      <c r="G66" s="135" t="s">
        <v>66</v>
      </c>
      <c r="I66" s="183"/>
    </row>
    <row r="67" spans="3:9">
      <c r="C67" s="245" t="s">
        <v>214</v>
      </c>
      <c r="D67" s="198">
        <v>0</v>
      </c>
      <c r="E67" s="198">
        <v>0</v>
      </c>
      <c r="F67" s="199">
        <v>0</v>
      </c>
      <c r="G67" s="135" t="s">
        <v>66</v>
      </c>
      <c r="I67" s="183"/>
    </row>
    <row r="68" spans="3:9">
      <c r="C68" s="245" t="s">
        <v>215</v>
      </c>
      <c r="D68" s="198">
        <v>0</v>
      </c>
      <c r="E68" s="198">
        <v>10</v>
      </c>
      <c r="F68" s="199">
        <v>10</v>
      </c>
      <c r="G68" s="135">
        <v>1</v>
      </c>
      <c r="I68" s="183"/>
    </row>
    <row r="69" spans="3:9" ht="23.25" thickBot="1">
      <c r="C69" s="201" t="s">
        <v>59</v>
      </c>
      <c r="D69" s="202">
        <v>0</v>
      </c>
      <c r="E69" s="202">
        <v>1010</v>
      </c>
      <c r="F69" s="202">
        <v>1010</v>
      </c>
      <c r="G69" s="154">
        <v>1</v>
      </c>
      <c r="I69" s="183"/>
    </row>
    <row r="70" spans="3:9" ht="23.25" thickTop="1">
      <c r="C70" s="209" t="s">
        <v>216</v>
      </c>
      <c r="D70" s="210"/>
      <c r="E70" s="210"/>
      <c r="F70" s="210"/>
      <c r="G70" s="238"/>
      <c r="I70" s="183"/>
    </row>
    <row r="71" spans="3:9">
      <c r="C71" s="210" t="s">
        <v>217</v>
      </c>
      <c r="D71" s="195">
        <v>-77684.55</v>
      </c>
      <c r="E71" s="195">
        <v>1780.65</v>
      </c>
      <c r="F71" s="244">
        <v>79465.2</v>
      </c>
      <c r="G71" s="197">
        <v>1.02292154617617</v>
      </c>
      <c r="I71" s="183"/>
    </row>
    <row r="72" spans="3:9">
      <c r="C72" s="210" t="s">
        <v>218</v>
      </c>
      <c r="D72" s="198">
        <v>0</v>
      </c>
      <c r="E72" s="198">
        <v>30</v>
      </c>
      <c r="F72" s="246">
        <v>30</v>
      </c>
      <c r="G72" s="135">
        <v>1</v>
      </c>
      <c r="I72" s="183"/>
    </row>
    <row r="73" spans="3:9">
      <c r="C73" s="210" t="s">
        <v>219</v>
      </c>
      <c r="D73" s="198">
        <v>6969.01</v>
      </c>
      <c r="E73" s="198">
        <v>12989.3</v>
      </c>
      <c r="F73" s="246">
        <v>6020.2899999999991</v>
      </c>
      <c r="G73" s="135">
        <v>0.86386588625931071</v>
      </c>
      <c r="I73" s="183"/>
    </row>
    <row r="74" spans="3:9">
      <c r="C74" s="210" t="s">
        <v>220</v>
      </c>
      <c r="D74" s="198">
        <v>140.31</v>
      </c>
      <c r="E74" s="198">
        <v>799.68</v>
      </c>
      <c r="F74" s="199">
        <v>659.36999999999989</v>
      </c>
      <c r="G74" s="135">
        <v>4.6993799444088085</v>
      </c>
      <c r="I74" s="183"/>
    </row>
    <row r="75" spans="3:9">
      <c r="C75" s="210" t="s">
        <v>221</v>
      </c>
      <c r="D75" s="198">
        <v>-14328.64</v>
      </c>
      <c r="E75" s="198">
        <v>474.77</v>
      </c>
      <c r="F75" s="199">
        <v>14803.41</v>
      </c>
      <c r="G75" s="135">
        <v>1.0331343379413538</v>
      </c>
      <c r="I75" s="183"/>
    </row>
    <row r="76" spans="3:9" ht="23.25" thickBot="1">
      <c r="C76" s="201" t="s">
        <v>59</v>
      </c>
      <c r="D76" s="202">
        <v>-84903.87000000001</v>
      </c>
      <c r="E76" s="202">
        <v>16074.4</v>
      </c>
      <c r="F76" s="202">
        <v>100978.27</v>
      </c>
      <c r="G76" s="154">
        <v>1.1893247033380221</v>
      </c>
      <c r="I76" s="183"/>
    </row>
    <row r="77" spans="3:9" ht="23.25" thickTop="1">
      <c r="C77" s="204" t="s">
        <v>222</v>
      </c>
      <c r="D77" s="210"/>
      <c r="E77" s="210"/>
      <c r="F77" s="210"/>
      <c r="G77" s="238"/>
      <c r="I77" s="183"/>
    </row>
    <row r="78" spans="3:9">
      <c r="C78" s="208" t="s">
        <v>223</v>
      </c>
      <c r="D78" s="195">
        <v>1966.27</v>
      </c>
      <c r="E78" s="195">
        <v>400</v>
      </c>
      <c r="F78" s="244">
        <v>-1566.27</v>
      </c>
      <c r="G78" s="197">
        <v>-0.7965691385211594</v>
      </c>
      <c r="I78" s="183"/>
    </row>
    <row r="79" spans="3:9">
      <c r="C79" s="210" t="s">
        <v>224</v>
      </c>
      <c r="D79" s="198">
        <v>0</v>
      </c>
      <c r="E79" s="198">
        <v>0</v>
      </c>
      <c r="F79" s="246">
        <v>0</v>
      </c>
      <c r="G79" s="135" t="s">
        <v>66</v>
      </c>
      <c r="I79" s="183"/>
    </row>
    <row r="80" spans="3:9">
      <c r="C80" s="210" t="s">
        <v>225</v>
      </c>
      <c r="D80" s="198">
        <v>7661.15</v>
      </c>
      <c r="E80" s="198">
        <v>2500</v>
      </c>
      <c r="F80" s="199">
        <v>-5161.1499999999996</v>
      </c>
      <c r="G80" s="135">
        <v>-0.67367823368554325</v>
      </c>
      <c r="I80" s="183"/>
    </row>
    <row r="81" spans="3:9" ht="23.25" thickBot="1">
      <c r="C81" s="201" t="s">
        <v>59</v>
      </c>
      <c r="D81" s="202">
        <v>9627.42</v>
      </c>
      <c r="E81" s="202">
        <v>2900</v>
      </c>
      <c r="F81" s="202">
        <v>-6727.42</v>
      </c>
      <c r="G81" s="154">
        <v>-0.69877703476113018</v>
      </c>
      <c r="I81" s="183"/>
    </row>
    <row r="82" spans="3:9" ht="24" thickTop="1" thickBot="1">
      <c r="C82" s="247" t="s">
        <v>226</v>
      </c>
      <c r="D82" s="248">
        <v>-75276.450000000012</v>
      </c>
      <c r="E82" s="248">
        <v>19984.400000000001</v>
      </c>
      <c r="F82" s="248">
        <v>95260.85</v>
      </c>
      <c r="G82" s="154">
        <v>1.265480106992293</v>
      </c>
      <c r="I82" s="183"/>
    </row>
    <row r="83" spans="3:9" ht="24" thickTop="1" thickBot="1">
      <c r="C83" s="247" t="s">
        <v>227</v>
      </c>
      <c r="D83" s="248">
        <v>1295379615.2799995</v>
      </c>
      <c r="E83" s="248">
        <v>2472876407.2600007</v>
      </c>
      <c r="F83" s="248">
        <v>1177496791.9800012</v>
      </c>
      <c r="G83" s="154">
        <v>0.90899746922872671</v>
      </c>
      <c r="I83" s="183"/>
    </row>
    <row r="84" spans="3:9" ht="23.25" thickTop="1">
      <c r="I84" s="183"/>
    </row>
    <row r="85" spans="3:9">
      <c r="I85" s="183"/>
    </row>
    <row r="86" spans="3:9">
      <c r="I86" s="183"/>
    </row>
    <row r="87" spans="3:9">
      <c r="I87" s="183"/>
    </row>
    <row r="88" spans="3:9">
      <c r="I88" s="183"/>
    </row>
    <row r="89" spans="3:9">
      <c r="D89" s="249"/>
    </row>
    <row r="95" spans="3:9">
      <c r="D95" s="119"/>
    </row>
  </sheetData>
  <printOptions horizontalCentered="1"/>
  <pageMargins left="0.25" right="0.25" top="0.31" bottom="0.31" header="0.3" footer="0.3"/>
  <pageSetup scale="41" orientation="portrait" r:id="rId1"/>
  <rowBreaks count="1" manualBreakCount="1">
    <brk id="8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57480-FCFE-4DE2-BF59-87C557647DB2}">
  <sheetPr codeName="Sheet8">
    <pageSetUpPr fitToPage="1"/>
  </sheetPr>
  <dimension ref="B1:J243"/>
  <sheetViews>
    <sheetView showGridLines="0" zoomScale="80" zoomScaleNormal="80" zoomScaleSheetLayoutView="70" workbookViewId="0"/>
  </sheetViews>
  <sheetFormatPr defaultRowHeight="22.5"/>
  <cols>
    <col min="1" max="1" width="9.140625" style="119"/>
    <col min="2" max="2" width="68.85546875" style="158" customWidth="1"/>
    <col min="3" max="5" width="28.28515625" style="159" customWidth="1"/>
    <col min="6" max="6" width="23.7109375" style="159" customWidth="1"/>
    <col min="7" max="7" width="9.140625" style="118"/>
    <col min="8" max="8" width="9.140625" style="258"/>
    <col min="9" max="9" width="22" style="119" bestFit="1" customWidth="1"/>
    <col min="10" max="10" width="20" style="119" bestFit="1" customWidth="1"/>
    <col min="11" max="16384" width="9.140625" style="119"/>
  </cols>
  <sheetData>
    <row r="1" spans="2:10" s="114" customFormat="1">
      <c r="B1" s="109"/>
      <c r="C1" s="110" t="s">
        <v>42</v>
      </c>
      <c r="D1" s="110"/>
      <c r="E1" s="111"/>
      <c r="F1" s="112"/>
      <c r="G1" s="113"/>
      <c r="H1" s="257"/>
    </row>
    <row r="2" spans="2:10" s="114" customFormat="1">
      <c r="B2" s="115"/>
      <c r="C2" s="110" t="s">
        <v>43</v>
      </c>
      <c r="D2" s="110"/>
      <c r="E2" s="111"/>
      <c r="F2" s="112"/>
      <c r="G2" s="113"/>
      <c r="H2" s="257"/>
    </row>
    <row r="3" spans="2:10">
      <c r="B3" s="116" t="str">
        <f>[1]Pg2!A9</f>
        <v>July 2020 - April 2021</v>
      </c>
      <c r="C3" s="111" t="s">
        <v>41</v>
      </c>
      <c r="D3" s="111"/>
      <c r="E3" s="111"/>
      <c r="F3" s="117" t="s">
        <v>237</v>
      </c>
    </row>
    <row r="4" spans="2:10">
      <c r="B4" s="120" t="s">
        <v>6</v>
      </c>
      <c r="C4" s="121" t="s">
        <v>45</v>
      </c>
      <c r="D4" s="122" t="s">
        <v>46</v>
      </c>
      <c r="E4" s="123" t="s">
        <v>47</v>
      </c>
      <c r="F4" s="123" t="s">
        <v>48</v>
      </c>
      <c r="I4" s="130"/>
      <c r="J4" s="130"/>
    </row>
    <row r="5" spans="2:10" s="130" customFormat="1">
      <c r="B5" s="124" t="s">
        <v>49</v>
      </c>
      <c r="C5" s="125"/>
      <c r="D5" s="126"/>
      <c r="E5" s="127"/>
      <c r="F5" s="128"/>
      <c r="G5" s="129"/>
      <c r="H5" s="259"/>
    </row>
    <row r="6" spans="2:10">
      <c r="B6" s="131" t="s">
        <v>50</v>
      </c>
      <c r="C6" s="144">
        <v>6437043391.5499992</v>
      </c>
      <c r="D6" s="132">
        <v>7130300895.8800001</v>
      </c>
      <c r="E6" s="134">
        <f>D6-C6</f>
        <v>693257504.33000088</v>
      </c>
      <c r="F6" s="135">
        <f>IF(C6=D6,"0.00%",IF(C6=0,E6/D6,E6/ABS(C6)))</f>
        <v>0.10769812508022707</v>
      </c>
      <c r="I6" s="260"/>
      <c r="J6" s="130"/>
    </row>
    <row r="7" spans="2:10">
      <c r="B7" s="136" t="s">
        <v>51</v>
      </c>
      <c r="C7" s="141">
        <v>7248026.6999999993</v>
      </c>
      <c r="D7" s="137">
        <v>4498343.0199999996</v>
      </c>
      <c r="E7" s="138">
        <f t="shared" ref="E7:E14" si="0">D7-C7</f>
        <v>-2749683.6799999997</v>
      </c>
      <c r="F7" s="135">
        <f t="shared" ref="F7:F14" si="1">IF(C7=D7,"0.00%",IF(C7=0,E7/D7,E7/ABS(C7)))</f>
        <v>-0.37936997113986898</v>
      </c>
      <c r="I7" s="260"/>
      <c r="J7" s="130"/>
    </row>
    <row r="8" spans="2:10">
      <c r="B8" s="136" t="s">
        <v>52</v>
      </c>
      <c r="C8" s="141">
        <v>13549617.130000001</v>
      </c>
      <c r="D8" s="137">
        <v>15974941.41</v>
      </c>
      <c r="E8" s="138">
        <f t="shared" si="0"/>
        <v>2425324.2799999993</v>
      </c>
      <c r="F8" s="135">
        <f t="shared" si="1"/>
        <v>0.178995779491815</v>
      </c>
      <c r="I8" s="260"/>
      <c r="J8" s="130"/>
    </row>
    <row r="9" spans="2:10">
      <c r="B9" s="136" t="s">
        <v>53</v>
      </c>
      <c r="C9" s="141">
        <v>1064476606.6399999</v>
      </c>
      <c r="D9" s="137">
        <v>1178194209.51</v>
      </c>
      <c r="E9" s="138">
        <f t="shared" si="0"/>
        <v>113717602.87000012</v>
      </c>
      <c r="F9" s="135">
        <f t="shared" si="1"/>
        <v>0.10682959321102187</v>
      </c>
      <c r="I9" s="260"/>
      <c r="J9" s="130"/>
    </row>
    <row r="10" spans="2:10">
      <c r="B10" s="136" t="s">
        <v>54</v>
      </c>
      <c r="C10" s="141">
        <v>49951039.350000001</v>
      </c>
      <c r="D10" s="137">
        <v>57871784.949999996</v>
      </c>
      <c r="E10" s="138">
        <f t="shared" si="0"/>
        <v>7920745.599999994</v>
      </c>
      <c r="F10" s="135">
        <f t="shared" si="1"/>
        <v>0.15857018598753128</v>
      </c>
      <c r="I10" s="260"/>
      <c r="J10" s="130"/>
    </row>
    <row r="11" spans="2:10">
      <c r="B11" s="139" t="s">
        <v>55</v>
      </c>
      <c r="C11" s="141">
        <v>455638692.65000004</v>
      </c>
      <c r="D11" s="137">
        <v>484721921.31999999</v>
      </c>
      <c r="E11" s="138">
        <f t="shared" si="0"/>
        <v>29083228.669999957</v>
      </c>
      <c r="F11" s="135">
        <f t="shared" si="1"/>
        <v>6.3829585018014071E-2</v>
      </c>
      <c r="I11" s="260"/>
      <c r="J11" s="130"/>
    </row>
    <row r="12" spans="2:10">
      <c r="B12" s="139" t="s">
        <v>56</v>
      </c>
      <c r="C12" s="141">
        <v>18690356.539999999</v>
      </c>
      <c r="D12" s="137">
        <v>21340943.830000002</v>
      </c>
      <c r="E12" s="138">
        <f t="shared" si="0"/>
        <v>2650587.2900000028</v>
      </c>
      <c r="F12" s="135">
        <f t="shared" si="1"/>
        <v>0.14181576923518671</v>
      </c>
      <c r="I12" s="260"/>
      <c r="J12" s="130"/>
    </row>
    <row r="13" spans="2:10">
      <c r="B13" s="139" t="s">
        <v>57</v>
      </c>
      <c r="C13" s="141">
        <v>41447616.590000011</v>
      </c>
      <c r="D13" s="141">
        <v>17009191.869999997</v>
      </c>
      <c r="E13" s="138">
        <f t="shared" si="0"/>
        <v>-24438424.720000014</v>
      </c>
      <c r="F13" s="135">
        <f t="shared" si="1"/>
        <v>-0.58962195490623759</v>
      </c>
      <c r="I13" s="260"/>
      <c r="J13" s="130"/>
    </row>
    <row r="14" spans="2:10">
      <c r="B14" s="139" t="s">
        <v>58</v>
      </c>
      <c r="C14" s="141">
        <v>72178748.140000001</v>
      </c>
      <c r="D14" s="144">
        <v>79914321.639999986</v>
      </c>
      <c r="E14" s="138">
        <f t="shared" si="0"/>
        <v>7735573.4999999851</v>
      </c>
      <c r="F14" s="135">
        <f t="shared" si="1"/>
        <v>0.10717245310206602</v>
      </c>
      <c r="I14" s="260"/>
      <c r="J14" s="130"/>
    </row>
    <row r="15" spans="2:10" ht="23.25" thickBot="1">
      <c r="B15" s="201" t="s">
        <v>59</v>
      </c>
      <c r="C15" s="146">
        <f>SUM(C6:C14)</f>
        <v>8160224095.289999</v>
      </c>
      <c r="D15" s="153">
        <f>SUM(D6:D14)</f>
        <v>8989826553.4300003</v>
      </c>
      <c r="E15" s="153">
        <f>D15-C15</f>
        <v>829602458.1400013</v>
      </c>
      <c r="F15" s="154">
        <f>E15/(ABS(C15))</f>
        <v>0.10166417594081022</v>
      </c>
      <c r="I15" s="261"/>
      <c r="J15" s="262"/>
    </row>
    <row r="16" spans="2:10" ht="23.25" thickTop="1">
      <c r="B16" s="148" t="s">
        <v>60</v>
      </c>
      <c r="C16" s="150"/>
      <c r="D16" s="149"/>
      <c r="E16" s="149"/>
      <c r="F16" s="149"/>
      <c r="I16" s="130"/>
      <c r="J16" s="130"/>
    </row>
    <row r="17" spans="2:6">
      <c r="B17" s="136" t="s">
        <v>61</v>
      </c>
      <c r="C17" s="141">
        <v>848426606.40999997</v>
      </c>
      <c r="D17" s="141">
        <v>989520490.47000003</v>
      </c>
      <c r="E17" s="150">
        <f>D17-C17</f>
        <v>141093884.06000006</v>
      </c>
      <c r="F17" s="135">
        <f t="shared" ref="F17:F19" si="2">IF(C17=D17,"0.00%",IF(C17=0,E17/D17,E17/ABS(C17)))</f>
        <v>0.16630063578159029</v>
      </c>
    </row>
    <row r="18" spans="2:6">
      <c r="B18" s="136" t="s">
        <v>62</v>
      </c>
      <c r="C18" s="144">
        <v>1572345998.03</v>
      </c>
      <c r="D18" s="144">
        <v>1853221564.5400002</v>
      </c>
      <c r="E18" s="263">
        <f>D18-C18</f>
        <v>280875566.51000023</v>
      </c>
      <c r="F18" s="135">
        <f t="shared" si="2"/>
        <v>0.1786347069041487</v>
      </c>
    </row>
    <row r="19" spans="2:6">
      <c r="B19" s="151" t="s">
        <v>63</v>
      </c>
      <c r="C19" s="144">
        <v>-560728154.69999993</v>
      </c>
      <c r="D19" s="144">
        <v>381453795.35000002</v>
      </c>
      <c r="E19" s="263">
        <f>D19-C19</f>
        <v>942181950.04999995</v>
      </c>
      <c r="F19" s="135">
        <f t="shared" si="2"/>
        <v>1.6802829359515306</v>
      </c>
    </row>
    <row r="20" spans="2:6" ht="23.25" thickBot="1">
      <c r="B20" s="152" t="s">
        <v>59</v>
      </c>
      <c r="C20" s="146">
        <f>SUM(C17:C19)</f>
        <v>1860044449.7400002</v>
      </c>
      <c r="D20" s="146">
        <f>SUM(D17:D19)</f>
        <v>3224195850.3600001</v>
      </c>
      <c r="E20" s="146">
        <f>D20-C20</f>
        <v>1364151400.6199999</v>
      </c>
      <c r="F20" s="147">
        <f>E20/(ABS(C20))</f>
        <v>0.73339720500264549</v>
      </c>
    </row>
    <row r="21" spans="2:6" ht="23.25" thickTop="1">
      <c r="B21" s="148" t="s">
        <v>64</v>
      </c>
      <c r="C21" s="150"/>
      <c r="D21" s="149"/>
      <c r="E21" s="149"/>
      <c r="F21" s="149"/>
    </row>
    <row r="22" spans="2:6">
      <c r="B22" s="136" t="s">
        <v>65</v>
      </c>
      <c r="C22" s="137">
        <v>0</v>
      </c>
      <c r="D22" s="137">
        <v>0</v>
      </c>
      <c r="E22" s="138">
        <f>D22-C22</f>
        <v>0</v>
      </c>
      <c r="F22" s="135" t="str">
        <f t="shared" ref="F22:F31" si="3">IF(C22=D22,"0.00%",IF(C22=0,E22/D22,E22/ABS(C22)))</f>
        <v>0.00%</v>
      </c>
    </row>
    <row r="23" spans="2:6">
      <c r="B23" s="136" t="s">
        <v>67</v>
      </c>
      <c r="C23" s="137">
        <v>0</v>
      </c>
      <c r="D23" s="137">
        <v>0</v>
      </c>
      <c r="E23" s="138">
        <f t="shared" ref="E23:E31" si="4">D23-C23</f>
        <v>0</v>
      </c>
      <c r="F23" s="135" t="str">
        <f t="shared" si="3"/>
        <v>0.00%</v>
      </c>
    </row>
    <row r="24" spans="2:6">
      <c r="B24" s="136" t="s">
        <v>68</v>
      </c>
      <c r="C24" s="137">
        <v>0</v>
      </c>
      <c r="D24" s="137">
        <v>0</v>
      </c>
      <c r="E24" s="138">
        <f t="shared" si="4"/>
        <v>0</v>
      </c>
      <c r="F24" s="135" t="str">
        <f t="shared" si="3"/>
        <v>0.00%</v>
      </c>
    </row>
    <row r="25" spans="2:6">
      <c r="B25" s="136" t="s">
        <v>69</v>
      </c>
      <c r="C25" s="137">
        <v>0</v>
      </c>
      <c r="D25" s="137">
        <v>0</v>
      </c>
      <c r="E25" s="138">
        <f t="shared" si="4"/>
        <v>0</v>
      </c>
      <c r="F25" s="135" t="str">
        <f t="shared" si="3"/>
        <v>0.00%</v>
      </c>
    </row>
    <row r="26" spans="2:6">
      <c r="B26" s="136" t="s">
        <v>70</v>
      </c>
      <c r="C26" s="137">
        <v>0</v>
      </c>
      <c r="D26" s="137">
        <v>0</v>
      </c>
      <c r="E26" s="138">
        <f t="shared" si="4"/>
        <v>0</v>
      </c>
      <c r="F26" s="135" t="str">
        <f t="shared" si="3"/>
        <v>0.00%</v>
      </c>
    </row>
    <row r="27" spans="2:6">
      <c r="B27" s="136" t="s">
        <v>71</v>
      </c>
      <c r="C27" s="137">
        <v>114143174.09999999</v>
      </c>
      <c r="D27" s="137">
        <v>181607033.46748662</v>
      </c>
      <c r="E27" s="138">
        <f t="shared" si="4"/>
        <v>67463859.367486626</v>
      </c>
      <c r="F27" s="135">
        <f t="shared" si="3"/>
        <v>0.5910459376956001</v>
      </c>
    </row>
    <row r="28" spans="2:6">
      <c r="B28" s="136" t="s">
        <v>72</v>
      </c>
      <c r="C28" s="137">
        <v>744697.26</v>
      </c>
      <c r="D28" s="137">
        <v>1022002.4400000001</v>
      </c>
      <c r="E28" s="138">
        <f t="shared" si="4"/>
        <v>277305.18000000005</v>
      </c>
      <c r="F28" s="135">
        <f t="shared" si="3"/>
        <v>0.37237303652762205</v>
      </c>
    </row>
    <row r="29" spans="2:6">
      <c r="B29" s="136" t="s">
        <v>73</v>
      </c>
      <c r="C29" s="137">
        <v>0</v>
      </c>
      <c r="D29" s="137">
        <v>0</v>
      </c>
      <c r="E29" s="138">
        <f t="shared" si="4"/>
        <v>0</v>
      </c>
      <c r="F29" s="135" t="str">
        <f t="shared" si="3"/>
        <v>0.00%</v>
      </c>
    </row>
    <row r="30" spans="2:6">
      <c r="B30" s="136" t="s">
        <v>74</v>
      </c>
      <c r="C30" s="137">
        <v>10657374.969999999</v>
      </c>
      <c r="D30" s="137">
        <v>27218951.009999998</v>
      </c>
      <c r="E30" s="138">
        <f t="shared" si="4"/>
        <v>16561576.039999999</v>
      </c>
      <c r="F30" s="135">
        <f t="shared" si="3"/>
        <v>1.5540014390616868</v>
      </c>
    </row>
    <row r="31" spans="2:6">
      <c r="B31" s="151" t="s">
        <v>75</v>
      </c>
      <c r="C31" s="137">
        <v>2149929.63</v>
      </c>
      <c r="D31" s="137">
        <v>2925699.362513416</v>
      </c>
      <c r="E31" s="138">
        <f t="shared" si="4"/>
        <v>775769.73251341609</v>
      </c>
      <c r="F31" s="135">
        <f t="shared" si="3"/>
        <v>0.360834941613143</v>
      </c>
    </row>
    <row r="32" spans="2:6" ht="23.25" thickBot="1">
      <c r="B32" s="152" t="s">
        <v>59</v>
      </c>
      <c r="C32" s="146">
        <f>SUM(C22:C31)</f>
        <v>127695175.95999999</v>
      </c>
      <c r="D32" s="153">
        <f>SUM(D22:D31)</f>
        <v>212773686.28000003</v>
      </c>
      <c r="E32" s="153">
        <f>D32-C32</f>
        <v>85078510.320000038</v>
      </c>
      <c r="F32" s="154">
        <f>E32/(ABS(C32))</f>
        <v>0.66626252464423985</v>
      </c>
    </row>
    <row r="33" spans="2:6" ht="23.25" thickTop="1">
      <c r="B33" s="148" t="s">
        <v>76</v>
      </c>
      <c r="C33" s="150"/>
      <c r="D33" s="149"/>
      <c r="E33" s="149"/>
      <c r="F33" s="135"/>
    </row>
    <row r="34" spans="2:6">
      <c r="B34" s="136" t="s">
        <v>77</v>
      </c>
      <c r="C34" s="137">
        <v>723262829.99000013</v>
      </c>
      <c r="D34" s="137">
        <v>679644860.5999999</v>
      </c>
      <c r="E34" s="138">
        <f>D34-C34</f>
        <v>-43617969.390000224</v>
      </c>
      <c r="F34" s="135">
        <f t="shared" ref="F34:F37" si="5">IF(C34=D34,"0.00%",IF(C34=0,E34/D34,E34/ABS(C34)))</f>
        <v>-6.0307218318689612E-2</v>
      </c>
    </row>
    <row r="35" spans="2:6">
      <c r="B35" s="136" t="s">
        <v>78</v>
      </c>
      <c r="C35" s="137">
        <v>106500</v>
      </c>
      <c r="D35" s="137">
        <v>212991.83000000002</v>
      </c>
      <c r="E35" s="138">
        <f>D35-C35</f>
        <v>106491.83000000002</v>
      </c>
      <c r="F35" s="135">
        <f t="shared" si="5"/>
        <v>0.99992328638497663</v>
      </c>
    </row>
    <row r="36" spans="2:6">
      <c r="B36" s="136" t="s">
        <v>79</v>
      </c>
      <c r="C36" s="137">
        <v>300257.01</v>
      </c>
      <c r="D36" s="137">
        <v>94016.099999999991</v>
      </c>
      <c r="E36" s="138">
        <f>D36-C36</f>
        <v>-206240.91000000003</v>
      </c>
      <c r="F36" s="135">
        <f t="shared" si="5"/>
        <v>-0.68688124883412394</v>
      </c>
    </row>
    <row r="37" spans="2:6">
      <c r="B37" s="151" t="s">
        <v>80</v>
      </c>
      <c r="C37" s="137">
        <v>400</v>
      </c>
      <c r="D37" s="137">
        <v>300</v>
      </c>
      <c r="E37" s="138">
        <f>D37-C37</f>
        <v>-100</v>
      </c>
      <c r="F37" s="135">
        <f t="shared" si="5"/>
        <v>-0.25</v>
      </c>
    </row>
    <row r="38" spans="2:6" ht="23.25" thickBot="1">
      <c r="B38" s="152" t="s">
        <v>59</v>
      </c>
      <c r="C38" s="146">
        <f>SUM(C34:C37)</f>
        <v>723669987.00000012</v>
      </c>
      <c r="D38" s="153">
        <f>SUM(D34:D37)</f>
        <v>679952168.52999997</v>
      </c>
      <c r="E38" s="153">
        <f>D38-C38</f>
        <v>-43717818.470000148</v>
      </c>
      <c r="F38" s="154">
        <f>E38/(ABS(C38))</f>
        <v>-6.0411263774022096E-2</v>
      </c>
    </row>
    <row r="39" spans="2:6" ht="23.25" thickTop="1">
      <c r="B39" s="148" t="s">
        <v>81</v>
      </c>
      <c r="C39" s="150"/>
      <c r="D39" s="149"/>
      <c r="E39" s="149"/>
      <c r="F39" s="149"/>
    </row>
    <row r="40" spans="2:6">
      <c r="B40" s="136" t="s">
        <v>82</v>
      </c>
      <c r="C40" s="137">
        <v>239061782.67000002</v>
      </c>
      <c r="D40" s="137">
        <v>251936688.92000002</v>
      </c>
      <c r="E40" s="138">
        <f t="shared" ref="E40:E47" si="6">D40-C40</f>
        <v>12874906.25</v>
      </c>
      <c r="F40" s="135">
        <f t="shared" ref="F40:F46" si="7">IF(C40=D40,"0.00%",IF(C40=0,E40/D40,E40/ABS(C40)))</f>
        <v>5.3855978593502218E-2</v>
      </c>
    </row>
    <row r="41" spans="2:6">
      <c r="B41" s="136" t="s">
        <v>83</v>
      </c>
      <c r="C41" s="137">
        <v>327556.15999999992</v>
      </c>
      <c r="D41" s="137">
        <v>82608.990000000005</v>
      </c>
      <c r="E41" s="138">
        <f t="shared" si="6"/>
        <v>-244947.16999999993</v>
      </c>
      <c r="F41" s="135">
        <f t="shared" si="7"/>
        <v>-0.74780205629471286</v>
      </c>
    </row>
    <row r="42" spans="2:6">
      <c r="B42" s="136" t="s">
        <v>84</v>
      </c>
      <c r="C42" s="137">
        <v>57194.87</v>
      </c>
      <c r="D42" s="137">
        <v>52113.869999999995</v>
      </c>
      <c r="E42" s="138">
        <f t="shared" si="6"/>
        <v>-5081.0000000000073</v>
      </c>
      <c r="F42" s="135">
        <f t="shared" si="7"/>
        <v>-8.8836638670566209E-2</v>
      </c>
    </row>
    <row r="43" spans="2:6">
      <c r="B43" s="136" t="s">
        <v>85</v>
      </c>
      <c r="C43" s="137">
        <v>76013.41</v>
      </c>
      <c r="D43" s="137">
        <v>23777.989999999998</v>
      </c>
      <c r="E43" s="138">
        <f t="shared" si="6"/>
        <v>-52235.420000000006</v>
      </c>
      <c r="F43" s="135">
        <f t="shared" si="7"/>
        <v>-0.68718690557363504</v>
      </c>
    </row>
    <row r="44" spans="2:6">
      <c r="B44" s="136" t="s">
        <v>86</v>
      </c>
      <c r="C44" s="137">
        <v>4006.38</v>
      </c>
      <c r="D44" s="137">
        <v>0</v>
      </c>
      <c r="E44" s="138">
        <f t="shared" si="6"/>
        <v>-4006.38</v>
      </c>
      <c r="F44" s="135">
        <f t="shared" si="7"/>
        <v>-1</v>
      </c>
    </row>
    <row r="45" spans="2:6">
      <c r="B45" s="136" t="s">
        <v>87</v>
      </c>
      <c r="C45" s="137">
        <v>1509608.1600000001</v>
      </c>
      <c r="D45" s="137">
        <v>1808685.5199999998</v>
      </c>
      <c r="E45" s="138">
        <f t="shared" si="6"/>
        <v>299077.35999999964</v>
      </c>
      <c r="F45" s="135">
        <f t="shared" si="7"/>
        <v>0.19811588723791715</v>
      </c>
    </row>
    <row r="46" spans="2:6">
      <c r="B46" s="151" t="s">
        <v>88</v>
      </c>
      <c r="C46" s="137">
        <v>25020731.349999998</v>
      </c>
      <c r="D46" s="137">
        <v>3261237.09</v>
      </c>
      <c r="E46" s="138">
        <f t="shared" si="6"/>
        <v>-21759494.259999998</v>
      </c>
      <c r="F46" s="135">
        <f t="shared" si="7"/>
        <v>-0.86965860252522154</v>
      </c>
    </row>
    <row r="47" spans="2:6" ht="23.25" thickBot="1">
      <c r="B47" s="152" t="s">
        <v>59</v>
      </c>
      <c r="C47" s="146">
        <f>SUM(C40:C46)</f>
        <v>266056893</v>
      </c>
      <c r="D47" s="153">
        <f>SUM(D40:D46)</f>
        <v>257165112.38000005</v>
      </c>
      <c r="E47" s="153">
        <f t="shared" si="6"/>
        <v>-8891780.6199999452</v>
      </c>
      <c r="F47" s="154">
        <f>E47/(ABS(C47))</f>
        <v>-3.3420598578515107E-2</v>
      </c>
    </row>
    <row r="48" spans="2:6" ht="23.25" thickTop="1">
      <c r="B48" s="148" t="s">
        <v>89</v>
      </c>
      <c r="C48" s="150"/>
      <c r="D48" s="149"/>
      <c r="E48" s="149"/>
      <c r="F48" s="135"/>
    </row>
    <row r="49" spans="2:6">
      <c r="B49" s="136" t="s">
        <v>90</v>
      </c>
      <c r="C49" s="137">
        <v>41642833.949999996</v>
      </c>
      <c r="D49" s="137">
        <v>39945077.49000001</v>
      </c>
      <c r="E49" s="138">
        <f>D49-C49</f>
        <v>-1697756.459999986</v>
      </c>
      <c r="F49" s="135">
        <f t="shared" ref="F49:F51" si="8">IF(C49=D49,"0.00%",IF(C49=0,E49/D49,E49/ABS(C49)))</f>
        <v>-4.0769474576068956E-2</v>
      </c>
    </row>
    <row r="50" spans="2:6">
      <c r="B50" s="136" t="s">
        <v>91</v>
      </c>
      <c r="C50" s="137">
        <v>33753.18</v>
      </c>
      <c r="D50" s="137">
        <v>7784.0599999999995</v>
      </c>
      <c r="E50" s="138">
        <f>D50-C50</f>
        <v>-25969.120000000003</v>
      </c>
      <c r="F50" s="135">
        <f t="shared" si="8"/>
        <v>-0.76938291443946916</v>
      </c>
    </row>
    <row r="51" spans="2:6">
      <c r="B51" s="151" t="s">
        <v>92</v>
      </c>
      <c r="C51" s="137">
        <v>16223174.359999999</v>
      </c>
      <c r="D51" s="137">
        <v>15534060.91</v>
      </c>
      <c r="E51" s="138">
        <f>D51-C51</f>
        <v>-689113.44999999925</v>
      </c>
      <c r="F51" s="135">
        <f t="shared" si="8"/>
        <v>-4.2477103106225836E-2</v>
      </c>
    </row>
    <row r="52" spans="2:6" ht="23.25" thickBot="1">
      <c r="B52" s="156" t="s">
        <v>59</v>
      </c>
      <c r="C52" s="153">
        <f>SUM(C49:C51)</f>
        <v>57899761.489999995</v>
      </c>
      <c r="D52" s="157">
        <f>SUM(D49:D51)</f>
        <v>55486922.460000008</v>
      </c>
      <c r="E52" s="153">
        <f>D52-C52</f>
        <v>-2412839.0299999863</v>
      </c>
      <c r="F52" s="154">
        <f>E52/(ABS(C52))</f>
        <v>-4.1672693771229327E-2</v>
      </c>
    </row>
    <row r="53" spans="2:6" ht="23.25" thickTop="1"/>
    <row r="59" spans="2:6">
      <c r="C59" s="112"/>
      <c r="D59" s="112"/>
      <c r="E59" s="112"/>
      <c r="F59" s="160"/>
    </row>
    <row r="60" spans="2:6">
      <c r="B60" s="161"/>
      <c r="C60" s="112"/>
      <c r="D60" s="112"/>
      <c r="E60" s="112"/>
      <c r="F60" s="160"/>
    </row>
    <row r="61" spans="2:6">
      <c r="B61" s="162"/>
      <c r="C61" s="163"/>
      <c r="D61" s="163"/>
      <c r="E61" s="163"/>
      <c r="F61" s="164"/>
    </row>
    <row r="62" spans="2:6">
      <c r="B62" s="162"/>
      <c r="C62" s="163"/>
      <c r="D62" s="163"/>
      <c r="E62" s="163"/>
      <c r="F62" s="164"/>
    </row>
    <row r="63" spans="2:6">
      <c r="B63" s="165"/>
      <c r="C63" s="163"/>
      <c r="D63" s="163"/>
      <c r="E63" s="163"/>
      <c r="F63" s="166"/>
    </row>
    <row r="64" spans="2:6">
      <c r="B64" s="167"/>
      <c r="C64" s="168"/>
      <c r="D64" s="168"/>
      <c r="E64" s="169"/>
      <c r="F64" s="169"/>
    </row>
    <row r="65" spans="2:6">
      <c r="B65" s="170"/>
      <c r="C65" s="164"/>
      <c r="D65" s="164"/>
      <c r="E65" s="164"/>
      <c r="F65" s="164"/>
    </row>
    <row r="66" spans="2:6">
      <c r="B66" s="162"/>
      <c r="C66" s="171"/>
      <c r="D66" s="171"/>
      <c r="E66" s="164"/>
      <c r="F66" s="172"/>
    </row>
    <row r="67" spans="2:6">
      <c r="B67" s="162"/>
      <c r="C67" s="171"/>
      <c r="D67" s="171"/>
      <c r="E67" s="164"/>
      <c r="F67" s="172"/>
    </row>
    <row r="68" spans="2:6">
      <c r="B68" s="162"/>
      <c r="C68" s="171"/>
      <c r="D68" s="171"/>
      <c r="E68" s="164"/>
      <c r="F68" s="172"/>
    </row>
    <row r="69" spans="2:6">
      <c r="B69" s="162"/>
      <c r="C69" s="171"/>
      <c r="D69" s="171"/>
      <c r="E69" s="164"/>
      <c r="F69" s="172"/>
    </row>
    <row r="70" spans="2:6">
      <c r="B70" s="162"/>
      <c r="C70" s="171"/>
      <c r="D70" s="171"/>
      <c r="E70" s="164"/>
      <c r="F70" s="172"/>
    </row>
    <row r="71" spans="2:6">
      <c r="B71" s="162"/>
      <c r="C71" s="171"/>
      <c r="D71" s="171"/>
      <c r="E71" s="164"/>
      <c r="F71" s="172"/>
    </row>
    <row r="72" spans="2:6">
      <c r="B72" s="162"/>
      <c r="C72" s="171"/>
      <c r="D72" s="171"/>
      <c r="E72" s="164"/>
      <c r="F72" s="172"/>
    </row>
    <row r="73" spans="2:6">
      <c r="B73" s="162"/>
      <c r="C73" s="171"/>
      <c r="D73" s="171"/>
      <c r="E73" s="164"/>
      <c r="F73" s="172"/>
    </row>
    <row r="74" spans="2:6">
      <c r="B74" s="162"/>
      <c r="C74" s="171"/>
      <c r="D74" s="171"/>
      <c r="E74" s="164"/>
      <c r="F74" s="172"/>
    </row>
    <row r="75" spans="2:6">
      <c r="B75" s="162"/>
      <c r="C75" s="171"/>
      <c r="D75" s="171"/>
      <c r="E75" s="164"/>
      <c r="F75" s="172"/>
    </row>
    <row r="76" spans="2:6">
      <c r="B76" s="162"/>
      <c r="C76" s="171"/>
      <c r="D76" s="171"/>
      <c r="E76" s="164"/>
      <c r="F76" s="172"/>
    </row>
    <row r="77" spans="2:6">
      <c r="B77" s="162"/>
      <c r="C77" s="171"/>
      <c r="D77" s="171"/>
      <c r="E77" s="164"/>
      <c r="F77" s="172"/>
    </row>
    <row r="78" spans="2:6">
      <c r="B78" s="162"/>
      <c r="C78" s="171"/>
      <c r="D78" s="171"/>
      <c r="E78" s="164"/>
      <c r="F78" s="172"/>
    </row>
    <row r="79" spans="2:6">
      <c r="B79" s="162"/>
      <c r="C79" s="171"/>
      <c r="D79" s="171"/>
      <c r="E79" s="164"/>
      <c r="F79" s="172"/>
    </row>
    <row r="80" spans="2:6">
      <c r="B80" s="162"/>
      <c r="C80" s="171"/>
      <c r="D80" s="171"/>
      <c r="E80" s="164"/>
      <c r="F80" s="172"/>
    </row>
    <row r="81" spans="2:6">
      <c r="B81" s="162"/>
      <c r="C81" s="171"/>
      <c r="D81" s="171"/>
      <c r="E81" s="164"/>
      <c r="F81" s="172"/>
    </row>
    <row r="82" spans="2:6">
      <c r="B82" s="170"/>
      <c r="C82" s="163"/>
      <c r="D82" s="163"/>
      <c r="E82" s="163"/>
      <c r="F82" s="173"/>
    </row>
    <row r="83" spans="2:6">
      <c r="B83" s="170"/>
      <c r="C83" s="171"/>
      <c r="D83" s="171"/>
      <c r="E83" s="164"/>
      <c r="F83" s="172"/>
    </row>
    <row r="84" spans="2:6">
      <c r="B84" s="170"/>
      <c r="C84" s="163"/>
      <c r="D84" s="163"/>
      <c r="E84" s="163"/>
      <c r="F84" s="173"/>
    </row>
    <row r="85" spans="2:6">
      <c r="B85" s="174"/>
      <c r="C85" s="164"/>
      <c r="D85" s="164"/>
      <c r="E85" s="164"/>
      <c r="F85" s="172"/>
    </row>
    <row r="86" spans="2:6">
      <c r="B86" s="175"/>
      <c r="C86" s="171"/>
      <c r="D86" s="171"/>
      <c r="E86" s="164"/>
      <c r="F86" s="172"/>
    </row>
    <row r="87" spans="2:6">
      <c r="B87" s="175"/>
      <c r="C87" s="171"/>
      <c r="D87" s="171"/>
      <c r="E87" s="164"/>
      <c r="F87" s="172"/>
    </row>
    <row r="88" spans="2:6">
      <c r="B88" s="162"/>
      <c r="C88" s="171"/>
      <c r="D88" s="171"/>
      <c r="E88" s="164"/>
      <c r="F88" s="172"/>
    </row>
    <row r="89" spans="2:6">
      <c r="B89" s="170"/>
      <c r="C89" s="163"/>
      <c r="D89" s="163"/>
      <c r="E89" s="163"/>
      <c r="F89" s="173"/>
    </row>
    <row r="90" spans="2:6">
      <c r="B90" s="170"/>
      <c r="C90" s="164"/>
      <c r="D90" s="164"/>
      <c r="E90" s="164"/>
      <c r="F90" s="172"/>
    </row>
    <row r="91" spans="2:6">
      <c r="B91" s="162"/>
      <c r="C91" s="171"/>
      <c r="D91" s="171"/>
      <c r="E91" s="164"/>
      <c r="F91" s="172"/>
    </row>
    <row r="92" spans="2:6">
      <c r="B92" s="162"/>
      <c r="C92" s="171"/>
      <c r="D92" s="171"/>
      <c r="E92" s="164"/>
      <c r="F92" s="172"/>
    </row>
    <row r="93" spans="2:6">
      <c r="B93" s="162"/>
      <c r="C93" s="171"/>
      <c r="D93" s="171"/>
      <c r="E93" s="164"/>
      <c r="F93" s="172"/>
    </row>
    <row r="94" spans="2:6">
      <c r="B94" s="162"/>
      <c r="C94" s="171"/>
      <c r="D94" s="171"/>
      <c r="E94" s="164"/>
      <c r="F94" s="172"/>
    </row>
    <row r="95" spans="2:6">
      <c r="B95" s="162"/>
      <c r="C95" s="171"/>
      <c r="D95" s="171"/>
      <c r="E95" s="164"/>
      <c r="F95" s="172"/>
    </row>
    <row r="96" spans="2:6">
      <c r="B96" s="162"/>
      <c r="C96" s="171"/>
      <c r="D96" s="171"/>
      <c r="E96" s="164"/>
      <c r="F96" s="172"/>
    </row>
    <row r="97" spans="2:6">
      <c r="B97" s="162"/>
      <c r="C97" s="171"/>
      <c r="D97" s="171"/>
      <c r="E97" s="164"/>
      <c r="F97" s="172"/>
    </row>
    <row r="98" spans="2:6">
      <c r="B98" s="170"/>
      <c r="C98" s="163"/>
      <c r="D98" s="163"/>
      <c r="E98" s="163"/>
      <c r="F98" s="173"/>
    </row>
    <row r="99" spans="2:6">
      <c r="B99" s="170"/>
      <c r="C99" s="164"/>
      <c r="D99" s="164"/>
      <c r="E99" s="164"/>
      <c r="F99" s="172"/>
    </row>
    <row r="100" spans="2:6">
      <c r="B100" s="162"/>
      <c r="C100" s="171"/>
      <c r="D100" s="171"/>
      <c r="E100" s="164"/>
      <c r="F100" s="172"/>
    </row>
    <row r="101" spans="2:6">
      <c r="B101" s="162"/>
      <c r="C101" s="171"/>
      <c r="D101" s="171"/>
      <c r="E101" s="164"/>
      <c r="F101" s="172"/>
    </row>
    <row r="102" spans="2:6">
      <c r="B102" s="162"/>
      <c r="C102" s="171"/>
      <c r="D102" s="171"/>
      <c r="E102" s="164"/>
      <c r="F102" s="172"/>
    </row>
    <row r="103" spans="2:6">
      <c r="B103" s="162"/>
      <c r="C103" s="171"/>
      <c r="D103" s="171"/>
      <c r="E103" s="164"/>
      <c r="F103" s="172"/>
    </row>
    <row r="104" spans="2:6">
      <c r="B104" s="162"/>
      <c r="C104" s="171"/>
      <c r="D104" s="171"/>
      <c r="E104" s="164"/>
      <c r="F104" s="172"/>
    </row>
    <row r="105" spans="2:6">
      <c r="B105" s="162"/>
      <c r="C105" s="171"/>
      <c r="D105" s="171"/>
      <c r="E105" s="164"/>
      <c r="F105" s="172"/>
    </row>
    <row r="106" spans="2:6">
      <c r="B106" s="162"/>
      <c r="C106" s="171"/>
      <c r="D106" s="171"/>
      <c r="E106" s="164"/>
      <c r="F106" s="172"/>
    </row>
    <row r="107" spans="2:6">
      <c r="B107" s="162"/>
      <c r="C107" s="171"/>
      <c r="D107" s="171"/>
      <c r="E107" s="164"/>
      <c r="F107" s="172"/>
    </row>
    <row r="108" spans="2:6">
      <c r="B108" s="170"/>
      <c r="C108" s="163"/>
      <c r="D108" s="163"/>
      <c r="E108" s="163"/>
      <c r="F108" s="173"/>
    </row>
    <row r="109" spans="2:6">
      <c r="B109" s="170"/>
      <c r="C109" s="164"/>
      <c r="D109" s="164"/>
      <c r="E109" s="164"/>
      <c r="F109" s="164"/>
    </row>
    <row r="110" spans="2:6">
      <c r="B110" s="162"/>
      <c r="C110" s="171"/>
      <c r="D110" s="171"/>
      <c r="E110" s="164"/>
      <c r="F110" s="172"/>
    </row>
    <row r="111" spans="2:6">
      <c r="B111" s="162"/>
      <c r="C111" s="171"/>
      <c r="D111" s="171"/>
      <c r="E111" s="164"/>
      <c r="F111" s="172"/>
    </row>
    <row r="112" spans="2:6">
      <c r="B112" s="162"/>
      <c r="C112" s="171"/>
      <c r="D112" s="171"/>
      <c r="E112" s="164"/>
      <c r="F112" s="172"/>
    </row>
    <row r="113" spans="2:6">
      <c r="B113" s="162"/>
      <c r="C113" s="171"/>
      <c r="D113" s="171"/>
      <c r="E113" s="164"/>
      <c r="F113" s="172"/>
    </row>
    <row r="114" spans="2:6">
      <c r="B114" s="162"/>
      <c r="C114" s="171"/>
      <c r="D114" s="171"/>
      <c r="E114" s="164"/>
      <c r="F114" s="172"/>
    </row>
    <row r="115" spans="2:6">
      <c r="B115" s="162"/>
      <c r="C115" s="171"/>
      <c r="D115" s="171"/>
      <c r="E115" s="164"/>
      <c r="F115" s="172"/>
    </row>
    <row r="116" spans="2:6">
      <c r="B116" s="162"/>
      <c r="C116" s="171"/>
      <c r="D116" s="171"/>
      <c r="E116" s="164"/>
      <c r="F116" s="172"/>
    </row>
    <row r="117" spans="2:6">
      <c r="B117" s="162"/>
      <c r="C117" s="171"/>
      <c r="D117" s="171"/>
      <c r="E117" s="164"/>
      <c r="F117" s="172"/>
    </row>
    <row r="118" spans="2:6">
      <c r="B118" s="162"/>
      <c r="C118" s="171"/>
      <c r="D118" s="171"/>
      <c r="E118" s="164"/>
      <c r="F118" s="172"/>
    </row>
    <row r="119" spans="2:6">
      <c r="B119" s="162"/>
      <c r="C119" s="171"/>
      <c r="D119" s="171"/>
      <c r="E119" s="164"/>
      <c r="F119" s="172"/>
    </row>
    <row r="120" spans="2:6">
      <c r="B120" s="162"/>
      <c r="C120" s="171"/>
      <c r="D120" s="171"/>
      <c r="E120" s="164"/>
      <c r="F120" s="172"/>
    </row>
    <row r="121" spans="2:6">
      <c r="B121" s="162"/>
      <c r="C121" s="171"/>
      <c r="D121" s="171"/>
      <c r="E121" s="164"/>
      <c r="F121" s="172"/>
    </row>
    <row r="122" spans="2:6">
      <c r="B122" s="162"/>
      <c r="C122" s="171"/>
      <c r="D122" s="171"/>
      <c r="E122" s="164"/>
      <c r="F122" s="172"/>
    </row>
    <row r="123" spans="2:6">
      <c r="B123" s="162"/>
      <c r="C123" s="171"/>
      <c r="D123" s="171"/>
      <c r="E123" s="164"/>
      <c r="F123" s="172"/>
    </row>
    <row r="124" spans="2:6">
      <c r="B124" s="162"/>
      <c r="C124" s="171"/>
      <c r="D124" s="171"/>
      <c r="E124" s="164"/>
      <c r="F124" s="172"/>
    </row>
    <row r="125" spans="2:6">
      <c r="B125" s="162"/>
      <c r="C125" s="171"/>
      <c r="D125" s="171"/>
      <c r="E125" s="164"/>
      <c r="F125" s="172"/>
    </row>
    <row r="126" spans="2:6">
      <c r="B126" s="162"/>
      <c r="C126" s="171"/>
      <c r="D126" s="171"/>
      <c r="E126" s="164"/>
      <c r="F126" s="172"/>
    </row>
    <row r="127" spans="2:6">
      <c r="B127" s="162"/>
      <c r="C127" s="171"/>
      <c r="D127" s="171"/>
      <c r="E127" s="164"/>
      <c r="F127" s="172"/>
    </row>
    <row r="128" spans="2:6">
      <c r="B128" s="170"/>
      <c r="C128" s="163"/>
      <c r="D128" s="163"/>
      <c r="E128" s="163"/>
      <c r="F128" s="173"/>
    </row>
    <row r="129" spans="2:6">
      <c r="B129" s="170"/>
      <c r="C129" s="164"/>
      <c r="D129" s="164"/>
      <c r="E129" s="164"/>
      <c r="F129" s="164"/>
    </row>
    <row r="130" spans="2:6">
      <c r="B130" s="162"/>
      <c r="C130" s="171"/>
      <c r="D130" s="171"/>
      <c r="E130" s="164"/>
      <c r="F130" s="172"/>
    </row>
    <row r="131" spans="2:6">
      <c r="B131" s="162"/>
      <c r="C131" s="171"/>
      <c r="D131" s="171"/>
      <c r="E131" s="164"/>
      <c r="F131" s="172"/>
    </row>
    <row r="132" spans="2:6">
      <c r="B132" s="162"/>
      <c r="C132" s="171"/>
      <c r="D132" s="171"/>
      <c r="E132" s="164"/>
      <c r="F132" s="172"/>
    </row>
    <row r="133" spans="2:6">
      <c r="B133" s="162"/>
      <c r="C133" s="171"/>
      <c r="D133" s="171"/>
      <c r="E133" s="164"/>
      <c r="F133" s="172"/>
    </row>
    <row r="134" spans="2:6">
      <c r="B134" s="162"/>
      <c r="C134" s="171"/>
      <c r="D134" s="171"/>
      <c r="E134" s="164"/>
      <c r="F134" s="172"/>
    </row>
    <row r="135" spans="2:6">
      <c r="B135" s="162"/>
      <c r="C135" s="171"/>
      <c r="D135" s="171"/>
      <c r="E135" s="164"/>
      <c r="F135" s="172"/>
    </row>
    <row r="136" spans="2:6">
      <c r="B136" s="162"/>
      <c r="C136" s="171"/>
      <c r="D136" s="171"/>
      <c r="E136" s="164"/>
      <c r="F136" s="172"/>
    </row>
    <row r="137" spans="2:6">
      <c r="B137" s="162"/>
      <c r="C137" s="171"/>
      <c r="D137" s="171"/>
      <c r="E137" s="164"/>
      <c r="F137" s="172"/>
    </row>
    <row r="138" spans="2:6">
      <c r="B138" s="170"/>
      <c r="C138" s="163"/>
      <c r="D138" s="163"/>
      <c r="E138" s="163"/>
      <c r="F138" s="173"/>
    </row>
    <row r="139" spans="2:6">
      <c r="B139" s="170"/>
      <c r="C139" s="164"/>
      <c r="D139" s="164"/>
      <c r="E139" s="164"/>
      <c r="F139" s="164"/>
    </row>
    <row r="140" spans="2:6">
      <c r="B140" s="162"/>
      <c r="C140" s="171"/>
      <c r="D140" s="171"/>
      <c r="E140" s="164"/>
      <c r="F140" s="172"/>
    </row>
    <row r="141" spans="2:6">
      <c r="B141" s="162"/>
      <c r="C141" s="171"/>
      <c r="D141" s="171"/>
      <c r="E141" s="164"/>
      <c r="F141" s="172"/>
    </row>
    <row r="142" spans="2:6">
      <c r="B142" s="170"/>
      <c r="C142" s="163"/>
      <c r="D142" s="163"/>
      <c r="E142" s="163"/>
      <c r="F142" s="173"/>
    </row>
    <row r="143" spans="2:6">
      <c r="B143" s="162"/>
      <c r="C143" s="163"/>
      <c r="D143" s="163"/>
      <c r="E143" s="163"/>
      <c r="F143" s="164"/>
    </row>
    <row r="144" spans="2:6">
      <c r="B144" s="162"/>
      <c r="C144" s="163"/>
      <c r="D144" s="163"/>
      <c r="E144" s="163"/>
      <c r="F144" s="164"/>
    </row>
    <row r="145" spans="2:6">
      <c r="B145" s="165"/>
      <c r="C145" s="163"/>
      <c r="D145" s="163"/>
      <c r="E145" s="163"/>
      <c r="F145" s="166"/>
    </row>
    <row r="146" spans="2:6">
      <c r="B146" s="167"/>
      <c r="C146" s="168"/>
      <c r="D146" s="168"/>
      <c r="E146" s="169"/>
      <c r="F146" s="169"/>
    </row>
    <row r="147" spans="2:6">
      <c r="B147" s="174"/>
      <c r="C147" s="164"/>
      <c r="D147" s="164"/>
      <c r="E147" s="164"/>
      <c r="F147" s="172"/>
    </row>
    <row r="148" spans="2:6">
      <c r="B148" s="162"/>
      <c r="C148" s="171"/>
      <c r="D148" s="171"/>
      <c r="E148" s="164"/>
      <c r="F148" s="172"/>
    </row>
    <row r="149" spans="2:6">
      <c r="B149" s="175"/>
      <c r="C149" s="171"/>
      <c r="D149" s="171"/>
      <c r="E149" s="164"/>
      <c r="F149" s="172"/>
    </row>
    <row r="150" spans="2:6">
      <c r="B150" s="175"/>
      <c r="C150" s="171"/>
      <c r="D150" s="171"/>
      <c r="E150" s="164"/>
      <c r="F150" s="172"/>
    </row>
    <row r="151" spans="2:6">
      <c r="B151" s="175"/>
      <c r="C151" s="171"/>
      <c r="D151" s="171"/>
      <c r="E151" s="164"/>
      <c r="F151" s="172"/>
    </row>
    <row r="152" spans="2:6">
      <c r="B152" s="175"/>
      <c r="C152" s="171"/>
      <c r="D152" s="171"/>
      <c r="E152" s="164"/>
      <c r="F152" s="172"/>
    </row>
    <row r="153" spans="2:6">
      <c r="B153" s="175"/>
      <c r="C153" s="171"/>
      <c r="D153" s="171"/>
      <c r="E153" s="164"/>
      <c r="F153" s="172"/>
    </row>
    <row r="154" spans="2:6">
      <c r="B154" s="170"/>
      <c r="C154" s="163"/>
      <c r="D154" s="163"/>
      <c r="E154" s="163"/>
      <c r="F154" s="173"/>
    </row>
    <row r="155" spans="2:6">
      <c r="B155" s="170"/>
      <c r="C155" s="164"/>
      <c r="D155" s="164"/>
      <c r="E155" s="164"/>
      <c r="F155" s="164"/>
    </row>
    <row r="156" spans="2:6">
      <c r="B156" s="162"/>
      <c r="C156" s="171"/>
      <c r="D156" s="171"/>
      <c r="E156" s="164"/>
      <c r="F156" s="172"/>
    </row>
    <row r="157" spans="2:6">
      <c r="B157" s="162"/>
      <c r="C157" s="171"/>
      <c r="D157" s="171"/>
      <c r="E157" s="164"/>
      <c r="F157" s="176"/>
    </row>
    <row r="158" spans="2:6">
      <c r="B158" s="162"/>
      <c r="C158" s="171"/>
      <c r="D158" s="171"/>
      <c r="E158" s="164"/>
      <c r="F158" s="172"/>
    </row>
    <row r="159" spans="2:6">
      <c r="B159" s="162"/>
      <c r="C159" s="171"/>
      <c r="D159" s="171"/>
      <c r="E159" s="164"/>
      <c r="F159" s="172"/>
    </row>
    <row r="160" spans="2:6">
      <c r="B160" s="162"/>
      <c r="C160" s="171"/>
      <c r="D160" s="171"/>
      <c r="E160" s="164"/>
      <c r="F160" s="172"/>
    </row>
    <row r="161" spans="2:6">
      <c r="B161" s="162"/>
      <c r="C161" s="171"/>
      <c r="D161" s="171"/>
      <c r="E161" s="164"/>
      <c r="F161" s="172"/>
    </row>
    <row r="162" spans="2:6">
      <c r="B162" s="162"/>
      <c r="C162" s="171"/>
      <c r="D162" s="171"/>
      <c r="E162" s="164"/>
      <c r="F162" s="172"/>
    </row>
    <row r="163" spans="2:6">
      <c r="B163" s="162"/>
      <c r="C163" s="171"/>
      <c r="D163" s="171"/>
      <c r="E163" s="164"/>
      <c r="F163" s="172"/>
    </row>
    <row r="164" spans="2:6">
      <c r="B164" s="162"/>
      <c r="C164" s="171"/>
      <c r="D164" s="171"/>
      <c r="E164" s="164"/>
      <c r="F164" s="172"/>
    </row>
    <row r="165" spans="2:6">
      <c r="B165" s="162"/>
      <c r="C165" s="171"/>
      <c r="D165" s="171"/>
      <c r="E165" s="164"/>
      <c r="F165" s="172"/>
    </row>
    <row r="166" spans="2:6">
      <c r="B166" s="162"/>
      <c r="C166" s="171"/>
      <c r="D166" s="171"/>
      <c r="E166" s="164"/>
      <c r="F166" s="172"/>
    </row>
    <row r="167" spans="2:6">
      <c r="B167" s="170"/>
      <c r="C167" s="163"/>
      <c r="D167" s="163"/>
      <c r="E167" s="163"/>
      <c r="F167" s="173"/>
    </row>
    <row r="168" spans="2:6">
      <c r="B168" s="170"/>
      <c r="C168" s="164"/>
      <c r="D168" s="164"/>
      <c r="E168" s="164"/>
      <c r="F168" s="164"/>
    </row>
    <row r="169" spans="2:6">
      <c r="B169" s="162"/>
      <c r="C169" s="171"/>
      <c r="D169" s="171"/>
      <c r="E169" s="164"/>
      <c r="F169" s="172"/>
    </row>
    <row r="170" spans="2:6">
      <c r="B170" s="162"/>
      <c r="C170" s="171"/>
      <c r="D170" s="171"/>
      <c r="E170" s="164"/>
      <c r="F170" s="172"/>
    </row>
    <row r="171" spans="2:6">
      <c r="B171" s="162"/>
      <c r="C171" s="171"/>
      <c r="D171" s="171"/>
      <c r="E171" s="164"/>
      <c r="F171" s="172"/>
    </row>
    <row r="172" spans="2:6">
      <c r="B172" s="162"/>
      <c r="C172" s="171"/>
      <c r="D172" s="171"/>
      <c r="E172" s="164"/>
      <c r="F172" s="172"/>
    </row>
    <row r="173" spans="2:6">
      <c r="B173" s="162"/>
      <c r="C173" s="171"/>
      <c r="D173" s="171"/>
      <c r="E173" s="164"/>
      <c r="F173" s="172"/>
    </row>
    <row r="174" spans="2:6">
      <c r="B174" s="162"/>
      <c r="C174" s="171"/>
      <c r="D174" s="171"/>
      <c r="E174" s="164"/>
      <c r="F174" s="172"/>
    </row>
    <row r="175" spans="2:6">
      <c r="B175" s="162"/>
      <c r="C175" s="171"/>
      <c r="D175" s="171"/>
      <c r="E175" s="164"/>
      <c r="F175" s="172"/>
    </row>
    <row r="176" spans="2:6">
      <c r="B176" s="162"/>
      <c r="C176" s="171"/>
      <c r="D176" s="171"/>
      <c r="E176" s="164"/>
      <c r="F176" s="172"/>
    </row>
    <row r="177" spans="2:6">
      <c r="B177" s="162"/>
      <c r="C177" s="171"/>
      <c r="D177" s="171"/>
      <c r="E177" s="164"/>
      <c r="F177" s="172"/>
    </row>
    <row r="178" spans="2:6">
      <c r="B178" s="162"/>
      <c r="C178" s="171"/>
      <c r="D178" s="171"/>
      <c r="E178" s="164"/>
      <c r="F178" s="172"/>
    </row>
    <row r="179" spans="2:6">
      <c r="B179" s="162"/>
      <c r="C179" s="171"/>
      <c r="D179" s="171"/>
      <c r="E179" s="164"/>
      <c r="F179" s="172"/>
    </row>
    <row r="180" spans="2:6">
      <c r="B180" s="162"/>
      <c r="C180" s="171"/>
      <c r="D180" s="171"/>
      <c r="E180" s="164"/>
      <c r="F180" s="172"/>
    </row>
    <row r="181" spans="2:6">
      <c r="B181" s="162"/>
      <c r="C181" s="171"/>
      <c r="D181" s="171"/>
      <c r="E181" s="164"/>
      <c r="F181" s="172"/>
    </row>
    <row r="182" spans="2:6">
      <c r="B182" s="162"/>
      <c r="C182" s="171"/>
      <c r="D182" s="171"/>
      <c r="E182" s="164"/>
      <c r="F182" s="172"/>
    </row>
    <row r="183" spans="2:6">
      <c r="B183" s="162"/>
      <c r="C183" s="171"/>
      <c r="D183" s="171"/>
      <c r="E183" s="164"/>
      <c r="F183" s="172"/>
    </row>
    <row r="184" spans="2:6">
      <c r="B184" s="162"/>
      <c r="C184" s="171"/>
      <c r="D184" s="171"/>
      <c r="E184" s="164"/>
      <c r="F184" s="172"/>
    </row>
    <row r="185" spans="2:6">
      <c r="B185" s="162"/>
      <c r="C185" s="171"/>
      <c r="D185" s="171"/>
      <c r="E185" s="164"/>
      <c r="F185" s="172"/>
    </row>
    <row r="186" spans="2:6">
      <c r="B186" s="162"/>
      <c r="C186" s="171"/>
      <c r="D186" s="171"/>
      <c r="E186" s="164"/>
      <c r="F186" s="172"/>
    </row>
    <row r="187" spans="2:6">
      <c r="B187" s="162"/>
      <c r="C187" s="171"/>
      <c r="D187" s="171"/>
      <c r="E187" s="164"/>
      <c r="F187" s="172"/>
    </row>
    <row r="188" spans="2:6">
      <c r="B188" s="162"/>
      <c r="C188" s="171"/>
      <c r="D188" s="171"/>
      <c r="E188" s="164"/>
      <c r="F188" s="172"/>
    </row>
    <row r="189" spans="2:6">
      <c r="B189" s="162"/>
      <c r="C189" s="171"/>
      <c r="D189" s="171"/>
      <c r="E189" s="164"/>
      <c r="F189" s="172"/>
    </row>
    <row r="190" spans="2:6">
      <c r="B190" s="162"/>
      <c r="C190" s="171"/>
      <c r="D190" s="171"/>
      <c r="E190" s="164"/>
      <c r="F190" s="172"/>
    </row>
    <row r="191" spans="2:6">
      <c r="B191" s="162"/>
      <c r="C191" s="171"/>
      <c r="D191" s="171"/>
      <c r="E191" s="164"/>
      <c r="F191" s="172"/>
    </row>
    <row r="192" spans="2:6">
      <c r="B192" s="162"/>
      <c r="C192" s="171"/>
      <c r="D192" s="171"/>
      <c r="E192" s="164"/>
      <c r="F192" s="172"/>
    </row>
    <row r="193" spans="2:6">
      <c r="B193" s="162"/>
      <c r="C193" s="171"/>
      <c r="D193" s="171"/>
      <c r="E193" s="164"/>
      <c r="F193" s="172"/>
    </row>
    <row r="194" spans="2:6">
      <c r="B194" s="162"/>
      <c r="C194" s="171"/>
      <c r="D194" s="171"/>
      <c r="E194" s="164"/>
      <c r="F194" s="172"/>
    </row>
    <row r="195" spans="2:6">
      <c r="B195" s="162"/>
      <c r="C195" s="171"/>
      <c r="D195" s="171"/>
      <c r="E195" s="164"/>
      <c r="F195" s="172"/>
    </row>
    <row r="196" spans="2:6">
      <c r="B196" s="162"/>
      <c r="C196" s="171"/>
      <c r="D196" s="171"/>
      <c r="E196" s="164"/>
      <c r="F196" s="172"/>
    </row>
    <row r="197" spans="2:6">
      <c r="B197" s="175"/>
      <c r="C197" s="171"/>
      <c r="D197" s="171"/>
      <c r="E197" s="164"/>
      <c r="F197" s="172"/>
    </row>
    <row r="198" spans="2:6">
      <c r="B198" s="175"/>
      <c r="C198" s="171"/>
      <c r="D198" s="171"/>
      <c r="E198" s="164"/>
      <c r="F198" s="172"/>
    </row>
    <row r="199" spans="2:6">
      <c r="B199" s="175"/>
      <c r="C199" s="171"/>
      <c r="D199" s="171"/>
      <c r="E199" s="164"/>
      <c r="F199" s="172"/>
    </row>
    <row r="200" spans="2:6">
      <c r="B200" s="175"/>
      <c r="C200" s="171"/>
      <c r="D200" s="171"/>
      <c r="E200" s="164"/>
      <c r="F200" s="172"/>
    </row>
    <row r="201" spans="2:6">
      <c r="B201" s="162"/>
      <c r="C201" s="171"/>
      <c r="D201" s="171"/>
      <c r="E201" s="164"/>
      <c r="F201" s="172"/>
    </row>
    <row r="202" spans="2:6">
      <c r="B202" s="175"/>
      <c r="C202" s="171"/>
      <c r="D202" s="171"/>
      <c r="E202" s="164"/>
      <c r="F202" s="172"/>
    </row>
    <row r="203" spans="2:6">
      <c r="B203" s="162"/>
      <c r="C203" s="171"/>
      <c r="D203" s="171"/>
      <c r="E203" s="164"/>
      <c r="F203" s="172"/>
    </row>
    <row r="204" spans="2:6">
      <c r="B204" s="162"/>
      <c r="C204" s="171"/>
      <c r="D204" s="171"/>
      <c r="E204" s="164"/>
      <c r="F204" s="172"/>
    </row>
    <row r="205" spans="2:6">
      <c r="B205" s="175"/>
      <c r="C205" s="171"/>
      <c r="D205" s="171"/>
      <c r="E205" s="164"/>
      <c r="F205" s="172"/>
    </row>
    <row r="206" spans="2:6">
      <c r="B206" s="175"/>
      <c r="C206" s="171"/>
      <c r="D206" s="171"/>
      <c r="E206" s="164"/>
      <c r="F206" s="172"/>
    </row>
    <row r="207" spans="2:6">
      <c r="B207" s="175"/>
      <c r="C207" s="171"/>
      <c r="D207" s="171"/>
      <c r="E207" s="164"/>
      <c r="F207" s="172"/>
    </row>
    <row r="208" spans="2:6">
      <c r="B208" s="175"/>
      <c r="C208" s="171"/>
      <c r="D208" s="171"/>
      <c r="E208" s="164"/>
      <c r="F208" s="172"/>
    </row>
    <row r="209" spans="2:8">
      <c r="B209" s="162"/>
      <c r="C209" s="171"/>
      <c r="D209" s="171"/>
      <c r="E209" s="164"/>
      <c r="F209" s="172"/>
    </row>
    <row r="210" spans="2:8">
      <c r="B210" s="162"/>
      <c r="C210" s="171"/>
      <c r="D210" s="171"/>
      <c r="E210" s="164"/>
      <c r="F210" s="172"/>
    </row>
    <row r="211" spans="2:8">
      <c r="B211" s="175"/>
      <c r="C211" s="171"/>
      <c r="D211" s="171"/>
      <c r="E211" s="164"/>
      <c r="F211" s="172"/>
    </row>
    <row r="212" spans="2:8">
      <c r="B212" s="175"/>
      <c r="C212" s="171"/>
      <c r="D212" s="171"/>
      <c r="E212" s="164"/>
      <c r="F212" s="172"/>
    </row>
    <row r="213" spans="2:8">
      <c r="B213" s="170"/>
      <c r="C213" s="163"/>
      <c r="D213" s="163"/>
      <c r="E213" s="163"/>
      <c r="F213" s="173"/>
    </row>
    <row r="214" spans="2:8">
      <c r="B214" s="174"/>
      <c r="C214" s="164"/>
      <c r="D214" s="164"/>
      <c r="E214" s="164"/>
      <c r="F214" s="172"/>
    </row>
    <row r="215" spans="2:8">
      <c r="B215" s="175"/>
      <c r="C215" s="171"/>
      <c r="D215" s="171"/>
      <c r="E215" s="164"/>
      <c r="F215" s="172"/>
    </row>
    <row r="216" spans="2:8">
      <c r="B216" s="170"/>
      <c r="C216" s="163"/>
      <c r="D216" s="163"/>
      <c r="E216" s="163"/>
      <c r="F216" s="173"/>
    </row>
    <row r="217" spans="2:8">
      <c r="B217" s="174"/>
      <c r="C217" s="164"/>
      <c r="D217" s="164"/>
      <c r="E217" s="164"/>
      <c r="F217" s="172"/>
    </row>
    <row r="218" spans="2:8">
      <c r="B218" s="175"/>
      <c r="C218" s="171"/>
      <c r="D218" s="171"/>
      <c r="E218" s="164"/>
      <c r="F218" s="172"/>
    </row>
    <row r="219" spans="2:8">
      <c r="B219" s="170"/>
      <c r="C219" s="163"/>
      <c r="D219" s="163"/>
      <c r="E219" s="163"/>
      <c r="F219" s="173"/>
    </row>
    <row r="220" spans="2:8">
      <c r="B220" s="170"/>
      <c r="C220" s="171"/>
      <c r="D220" s="171"/>
      <c r="E220" s="164"/>
      <c r="F220" s="172"/>
      <c r="G220" s="177"/>
      <c r="H220" s="264"/>
    </row>
    <row r="221" spans="2:8">
      <c r="B221" s="170"/>
      <c r="C221" s="163"/>
      <c r="D221" s="163"/>
      <c r="E221" s="163"/>
      <c r="F221" s="173"/>
    </row>
    <row r="222" spans="2:8">
      <c r="B222" s="174"/>
      <c r="C222" s="164"/>
      <c r="D222" s="164"/>
      <c r="E222" s="164"/>
      <c r="F222" s="172"/>
    </row>
    <row r="223" spans="2:8">
      <c r="B223" s="162"/>
      <c r="C223" s="171"/>
      <c r="D223" s="171"/>
      <c r="E223" s="164"/>
      <c r="F223" s="172"/>
    </row>
    <row r="224" spans="2:8">
      <c r="B224" s="162"/>
      <c r="C224" s="171"/>
      <c r="D224" s="171"/>
      <c r="E224" s="164"/>
      <c r="F224" s="172"/>
    </row>
    <row r="225" spans="2:6">
      <c r="B225" s="162"/>
      <c r="C225" s="171"/>
      <c r="D225" s="171"/>
      <c r="E225" s="164"/>
      <c r="F225" s="172"/>
    </row>
    <row r="226" spans="2:6">
      <c r="B226" s="162"/>
      <c r="C226" s="171"/>
      <c r="D226" s="171"/>
      <c r="E226" s="164"/>
      <c r="F226" s="172"/>
    </row>
    <row r="227" spans="2:6">
      <c r="B227" s="162"/>
      <c r="C227" s="171"/>
      <c r="D227" s="171"/>
      <c r="E227" s="164"/>
      <c r="F227" s="172"/>
    </row>
    <row r="228" spans="2:6">
      <c r="B228" s="170"/>
      <c r="C228" s="163"/>
      <c r="D228" s="163"/>
      <c r="E228" s="163"/>
      <c r="F228" s="173"/>
    </row>
    <row r="229" spans="2:6">
      <c r="B229" s="170"/>
      <c r="C229" s="163"/>
      <c r="D229" s="163"/>
      <c r="E229" s="163"/>
      <c r="F229" s="173"/>
    </row>
    <row r="230" spans="2:6">
      <c r="B230" s="178"/>
      <c r="C230" s="179"/>
      <c r="D230" s="179"/>
      <c r="E230" s="179"/>
      <c r="F230" s="179"/>
    </row>
    <row r="231" spans="2:6">
      <c r="B231" s="178"/>
      <c r="C231" s="179"/>
      <c r="D231" s="179"/>
      <c r="E231" s="179"/>
      <c r="F231" s="179"/>
    </row>
    <row r="232" spans="2:6">
      <c r="B232" s="178"/>
      <c r="C232" s="179"/>
      <c r="D232" s="179"/>
      <c r="E232" s="179"/>
      <c r="F232" s="179"/>
    </row>
    <row r="233" spans="2:6">
      <c r="B233" s="178"/>
      <c r="C233" s="179"/>
      <c r="D233" s="179"/>
      <c r="E233" s="179"/>
      <c r="F233" s="179"/>
    </row>
    <row r="234" spans="2:6">
      <c r="B234" s="180" t="s">
        <v>34</v>
      </c>
      <c r="C234" s="171">
        <v>169196689.87</v>
      </c>
      <c r="D234" s="171">
        <v>175834941.16999999</v>
      </c>
      <c r="E234" s="179"/>
      <c r="F234" s="179"/>
    </row>
    <row r="235" spans="2:6">
      <c r="B235" s="180" t="s">
        <v>35</v>
      </c>
      <c r="C235" s="171">
        <v>5039638.5999999996</v>
      </c>
      <c r="D235" s="171">
        <v>3623381.23</v>
      </c>
      <c r="E235" s="179"/>
      <c r="F235" s="179"/>
    </row>
    <row r="236" spans="2:6">
      <c r="B236" s="180" t="s">
        <v>36</v>
      </c>
      <c r="C236" s="171">
        <v>612481.41</v>
      </c>
      <c r="D236" s="171">
        <v>477556.86</v>
      </c>
      <c r="E236" s="179"/>
      <c r="F236" s="179"/>
    </row>
    <row r="237" spans="2:6">
      <c r="B237" s="180" t="s">
        <v>37</v>
      </c>
      <c r="C237" s="171">
        <v>351125.07</v>
      </c>
      <c r="D237" s="171">
        <v>428976.27</v>
      </c>
      <c r="E237" s="179"/>
      <c r="F237" s="179"/>
    </row>
    <row r="238" spans="2:6">
      <c r="B238" s="178"/>
      <c r="C238" s="179"/>
      <c r="D238" s="179"/>
      <c r="E238" s="179"/>
      <c r="F238" s="179"/>
    </row>
    <row r="239" spans="2:6">
      <c r="B239" s="178"/>
      <c r="C239" s="181"/>
      <c r="D239" s="171"/>
      <c r="E239" s="179"/>
      <c r="F239" s="179"/>
    </row>
    <row r="240" spans="2:6">
      <c r="B240" s="178"/>
      <c r="C240" s="181"/>
      <c r="D240" s="171"/>
      <c r="E240" s="179"/>
      <c r="F240" s="179"/>
    </row>
    <row r="241" spans="2:6">
      <c r="B241" s="178"/>
      <c r="C241" s="181"/>
      <c r="D241" s="171"/>
      <c r="E241" s="179"/>
      <c r="F241" s="179"/>
    </row>
    <row r="242" spans="2:6">
      <c r="B242" s="178"/>
      <c r="C242" s="181"/>
      <c r="D242" s="171"/>
      <c r="E242" s="179"/>
      <c r="F242" s="179"/>
    </row>
    <row r="243" spans="2:6">
      <c r="B243" s="178"/>
      <c r="C243" s="179"/>
      <c r="D243" s="179"/>
      <c r="E243" s="179"/>
      <c r="F243" s="179"/>
    </row>
  </sheetData>
  <printOptions horizontalCentered="1" verticalCentered="1"/>
  <pageMargins left="0.76" right="0.77" top="0.75" bottom="0.75" header="0.3" footer="0.3"/>
  <pageSetup scale="5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8F882-96FF-4CEF-9899-1C39F6FE6B1D}">
  <sheetPr codeName="Sheet9"/>
  <dimension ref="A1:K73"/>
  <sheetViews>
    <sheetView showGridLines="0" zoomScale="90" zoomScaleNormal="90" workbookViewId="0"/>
  </sheetViews>
  <sheetFormatPr defaultRowHeight="22.5"/>
  <cols>
    <col min="1" max="1" width="23.28515625" style="114" customWidth="1"/>
    <col min="2" max="2" width="16.140625" style="114" customWidth="1"/>
    <col min="3" max="3" width="59" style="114" customWidth="1"/>
    <col min="4" max="4" width="25" style="114" customWidth="1"/>
    <col min="5" max="5" width="24.5703125" style="114" customWidth="1"/>
    <col min="6" max="6" width="25.5703125" style="114" customWidth="1"/>
    <col min="7" max="7" width="23.42578125" style="114" customWidth="1"/>
    <col min="8" max="8" width="9.85546875" style="183" bestFit="1" customWidth="1"/>
    <col min="9" max="9" width="20.28515625" style="265" bestFit="1" customWidth="1"/>
    <col min="10" max="10" width="22" style="114" bestFit="1" customWidth="1"/>
    <col min="11" max="11" width="14.42578125" style="114" bestFit="1" customWidth="1"/>
    <col min="12" max="16384" width="9.140625" style="114"/>
  </cols>
  <sheetData>
    <row r="1" spans="1:9" s="119" customFormat="1">
      <c r="A1" s="182"/>
      <c r="C1" s="114"/>
      <c r="D1" s="110" t="s">
        <v>42</v>
      </c>
      <c r="E1" s="110"/>
      <c r="F1" s="115"/>
      <c r="G1" s="114"/>
      <c r="H1" s="118"/>
      <c r="I1" s="258"/>
    </row>
    <row r="2" spans="1:9" s="119" customFormat="1">
      <c r="A2" s="182"/>
      <c r="C2" s="114"/>
      <c r="D2" s="110" t="s">
        <v>93</v>
      </c>
      <c r="E2" s="110"/>
      <c r="F2" s="115"/>
      <c r="G2" s="114"/>
      <c r="H2" s="118"/>
      <c r="I2" s="258"/>
    </row>
    <row r="4" spans="1:9" s="119" customFormat="1">
      <c r="C4" s="184" t="str">
        <f>[1]Pg2!A9</f>
        <v>July 2020 - April 2021</v>
      </c>
      <c r="D4" s="110" t="s">
        <v>41</v>
      </c>
      <c r="E4" s="110"/>
      <c r="F4" s="110"/>
      <c r="G4" s="117" t="s">
        <v>238</v>
      </c>
      <c r="H4" s="118"/>
      <c r="I4" s="258"/>
    </row>
    <row r="5" spans="1:9">
      <c r="C5" s="185" t="s">
        <v>6</v>
      </c>
      <c r="D5" s="186" t="s">
        <v>95</v>
      </c>
      <c r="E5" s="187" t="s">
        <v>96</v>
      </c>
      <c r="F5" s="188" t="s">
        <v>47</v>
      </c>
      <c r="G5" s="188" t="s">
        <v>48</v>
      </c>
    </row>
    <row r="6" spans="1:9">
      <c r="C6" s="189" t="s">
        <v>97</v>
      </c>
      <c r="D6" s="266" t="s">
        <v>1</v>
      </c>
      <c r="E6" s="220" t="s">
        <v>1</v>
      </c>
      <c r="F6" s="220"/>
      <c r="G6" s="267"/>
    </row>
    <row r="7" spans="1:9">
      <c r="C7" s="193" t="s">
        <v>98</v>
      </c>
      <c r="D7" s="198">
        <v>193565971.15000001</v>
      </c>
      <c r="E7" s="198">
        <v>204477684.15000001</v>
      </c>
      <c r="F7" s="199">
        <f t="shared" ref="F7:F24" si="0">E7-D7</f>
        <v>10911713</v>
      </c>
      <c r="G7" s="135">
        <f t="shared" ref="G7:G20" si="1">IF(D7=E7,"0.00%",IF(D7=0,F7/E7,F7/ABS(D7)))</f>
        <v>5.6372062378382562E-2</v>
      </c>
    </row>
    <row r="8" spans="1:9">
      <c r="C8" s="193" t="s">
        <v>99</v>
      </c>
      <c r="D8" s="198">
        <v>4381254.5</v>
      </c>
      <c r="E8" s="198">
        <v>4870349.4400000004</v>
      </c>
      <c r="F8" s="199">
        <f t="shared" si="0"/>
        <v>489094.94000000041</v>
      </c>
      <c r="G8" s="135">
        <f t="shared" si="1"/>
        <v>0.11163353783716523</v>
      </c>
    </row>
    <row r="9" spans="1:9">
      <c r="C9" s="193" t="s">
        <v>100</v>
      </c>
      <c r="D9" s="198">
        <v>114695.5</v>
      </c>
      <c r="E9" s="198">
        <v>95752.5</v>
      </c>
      <c r="F9" s="199">
        <f t="shared" si="0"/>
        <v>-18943</v>
      </c>
      <c r="G9" s="135">
        <f t="shared" si="1"/>
        <v>-0.16515905157569391</v>
      </c>
    </row>
    <row r="10" spans="1:9">
      <c r="C10" s="193" t="s">
        <v>101</v>
      </c>
      <c r="D10" s="198">
        <v>131077.01</v>
      </c>
      <c r="E10" s="198">
        <v>90306.443999999989</v>
      </c>
      <c r="F10" s="199">
        <f t="shared" si="0"/>
        <v>-40770.566000000021</v>
      </c>
      <c r="G10" s="135">
        <f t="shared" si="1"/>
        <v>-0.31104284420280887</v>
      </c>
    </row>
    <row r="11" spans="1:9">
      <c r="C11" s="193" t="s">
        <v>102</v>
      </c>
      <c r="D11" s="198">
        <v>0</v>
      </c>
      <c r="E11" s="198">
        <v>0</v>
      </c>
      <c r="F11" s="199">
        <f t="shared" si="0"/>
        <v>0</v>
      </c>
      <c r="G11" s="135" t="str">
        <f t="shared" si="1"/>
        <v>0.00%</v>
      </c>
    </row>
    <row r="12" spans="1:9">
      <c r="C12" s="193" t="s">
        <v>103</v>
      </c>
      <c r="D12" s="198">
        <v>74380487.319999993</v>
      </c>
      <c r="E12" s="198">
        <v>84035139.799999997</v>
      </c>
      <c r="F12" s="199">
        <f t="shared" si="0"/>
        <v>9654652.4800000042</v>
      </c>
      <c r="G12" s="135">
        <f t="shared" si="1"/>
        <v>0.1298008769217083</v>
      </c>
    </row>
    <row r="13" spans="1:9">
      <c r="C13" s="193" t="s">
        <v>104</v>
      </c>
      <c r="D13" s="198">
        <v>258254.8</v>
      </c>
      <c r="E13" s="198">
        <v>247835</v>
      </c>
      <c r="F13" s="199">
        <f t="shared" si="0"/>
        <v>-10419.799999999988</v>
      </c>
      <c r="G13" s="135">
        <f t="shared" si="1"/>
        <v>-4.0346975157867303E-2</v>
      </c>
    </row>
    <row r="14" spans="1:9">
      <c r="C14" s="193" t="s">
        <v>105</v>
      </c>
      <c r="D14" s="198">
        <v>839017</v>
      </c>
      <c r="E14" s="198">
        <v>747358.6</v>
      </c>
      <c r="F14" s="199">
        <f t="shared" si="0"/>
        <v>-91658.400000000023</v>
      </c>
      <c r="G14" s="135">
        <f t="shared" si="1"/>
        <v>-0.10924498550088976</v>
      </c>
    </row>
    <row r="15" spans="1:9">
      <c r="C15" s="193" t="s">
        <v>106</v>
      </c>
      <c r="D15" s="198">
        <v>1741797.97</v>
      </c>
      <c r="E15" s="198">
        <v>1195864.77</v>
      </c>
      <c r="F15" s="199">
        <f t="shared" si="0"/>
        <v>-545933.19999999995</v>
      </c>
      <c r="G15" s="135">
        <f t="shared" si="1"/>
        <v>-0.31343083951349421</v>
      </c>
    </row>
    <row r="16" spans="1:9">
      <c r="C16" s="193" t="s">
        <v>107</v>
      </c>
      <c r="D16" s="198">
        <v>0</v>
      </c>
      <c r="E16" s="198">
        <v>0</v>
      </c>
      <c r="F16" s="199">
        <f t="shared" si="0"/>
        <v>0</v>
      </c>
      <c r="G16" s="135" t="str">
        <f t="shared" si="1"/>
        <v>0.00%</v>
      </c>
    </row>
    <row r="17" spans="3:7">
      <c r="C17" s="193" t="s">
        <v>108</v>
      </c>
      <c r="D17" s="198">
        <v>681716.25</v>
      </c>
      <c r="E17" s="198">
        <v>1165463.46</v>
      </c>
      <c r="F17" s="199">
        <f t="shared" si="0"/>
        <v>483747.20999999996</v>
      </c>
      <c r="G17" s="135">
        <f t="shared" si="1"/>
        <v>0.70960199349802788</v>
      </c>
    </row>
    <row r="18" spans="3:7">
      <c r="C18" s="193" t="s">
        <v>109</v>
      </c>
      <c r="D18" s="198">
        <v>201000</v>
      </c>
      <c r="E18" s="198">
        <v>261374.54</v>
      </c>
      <c r="F18" s="199">
        <f t="shared" si="0"/>
        <v>60374.540000000008</v>
      </c>
      <c r="G18" s="135">
        <f t="shared" si="1"/>
        <v>0.30037084577114431</v>
      </c>
    </row>
    <row r="19" spans="3:7">
      <c r="C19" s="193" t="s">
        <v>110</v>
      </c>
      <c r="D19" s="198">
        <v>1912296.75</v>
      </c>
      <c r="E19" s="198">
        <v>2163288.4600000004</v>
      </c>
      <c r="F19" s="199">
        <f t="shared" si="0"/>
        <v>250991.71000000043</v>
      </c>
      <c r="G19" s="135">
        <f t="shared" si="1"/>
        <v>0.13125144410772044</v>
      </c>
    </row>
    <row r="20" spans="3:7">
      <c r="C20" s="200" t="s">
        <v>111</v>
      </c>
      <c r="D20" s="198">
        <v>499415.72</v>
      </c>
      <c r="E20" s="198">
        <v>703688.35000000009</v>
      </c>
      <c r="F20" s="199">
        <f t="shared" si="0"/>
        <v>204272.63000000012</v>
      </c>
      <c r="G20" s="135">
        <f t="shared" si="1"/>
        <v>0.40902322818352643</v>
      </c>
    </row>
    <row r="21" spans="3:7" ht="23.25" thickBot="1">
      <c r="C21" s="201" t="s">
        <v>59</v>
      </c>
      <c r="D21" s="202">
        <f>SUM(D7:D20)</f>
        <v>278706983.97000009</v>
      </c>
      <c r="E21" s="202">
        <f>SUM(E7:E20)</f>
        <v>300054105.514</v>
      </c>
      <c r="F21" s="202">
        <f t="shared" si="0"/>
        <v>21347121.54399991</v>
      </c>
      <c r="G21" s="154">
        <f>F21/(ABS(D21))</f>
        <v>7.6593421664301414E-2</v>
      </c>
    </row>
    <row r="22" spans="3:7" ht="23.25" thickTop="1">
      <c r="C22" s="203" t="s">
        <v>112</v>
      </c>
      <c r="D22" s="198">
        <v>19012094.32</v>
      </c>
      <c r="E22" s="198">
        <v>19265485.790000003</v>
      </c>
      <c r="F22" s="199">
        <f t="shared" si="0"/>
        <v>253391.47000000253</v>
      </c>
      <c r="G22" s="135">
        <f>IF(D22=E22,"0.00%",IF(D22=0,F22/E22,F22/ABS(D22)))</f>
        <v>1.3327909368377388E-2</v>
      </c>
    </row>
    <row r="23" spans="3:7" ht="23.25" thickBot="1">
      <c r="C23" s="201" t="s">
        <v>59</v>
      </c>
      <c r="D23" s="202">
        <f>D22</f>
        <v>19012094.32</v>
      </c>
      <c r="E23" s="202">
        <f>E22</f>
        <v>19265485.790000003</v>
      </c>
      <c r="F23" s="202">
        <f t="shared" si="0"/>
        <v>253391.47000000253</v>
      </c>
      <c r="G23" s="154">
        <f>F23/(ABS(D23))</f>
        <v>1.3327909368377388E-2</v>
      </c>
    </row>
    <row r="24" spans="3:7" ht="23.25" thickTop="1">
      <c r="C24" s="203" t="s">
        <v>113</v>
      </c>
      <c r="D24" s="198">
        <v>1122925</v>
      </c>
      <c r="E24" s="198">
        <v>1458300</v>
      </c>
      <c r="F24" s="199">
        <f t="shared" si="0"/>
        <v>335375</v>
      </c>
      <c r="G24" s="135">
        <f>IF(D24=E24,"0.00%",IF(D24=0,F24/E24,F24/ABS(D24)))</f>
        <v>0.29866197653449694</v>
      </c>
    </row>
    <row r="25" spans="3:7" ht="23.25" thickBot="1">
      <c r="C25" s="201" t="s">
        <v>59</v>
      </c>
      <c r="D25" s="202">
        <f>D24</f>
        <v>1122925</v>
      </c>
      <c r="E25" s="202">
        <f>E24</f>
        <v>1458300</v>
      </c>
      <c r="F25" s="202">
        <f>E25-D25</f>
        <v>335375</v>
      </c>
      <c r="G25" s="154">
        <f>F25/(ABS(D25))</f>
        <v>0.29866197653449694</v>
      </c>
    </row>
    <row r="26" spans="3:7" ht="23.25" thickTop="1">
      <c r="C26" s="268" t="s">
        <v>114</v>
      </c>
      <c r="D26" s="269"/>
      <c r="E26" s="269"/>
      <c r="F26" s="269"/>
      <c r="G26" s="270" t="s">
        <v>1</v>
      </c>
    </row>
    <row r="27" spans="3:7">
      <c r="C27" s="207" t="s">
        <v>115</v>
      </c>
      <c r="D27" s="198">
        <v>-73561014.390000001</v>
      </c>
      <c r="E27" s="198">
        <v>10171982.940000009</v>
      </c>
      <c r="F27" s="199">
        <f>E27-D27</f>
        <v>83732997.330000013</v>
      </c>
      <c r="G27" s="135">
        <f>IF(D27=E27,"0.00%",IF(D27=0,F27/E27,F27/ABS(D27)))</f>
        <v>1.1382795360334619</v>
      </c>
    </row>
    <row r="28" spans="3:7">
      <c r="C28" s="207" t="s">
        <v>116</v>
      </c>
      <c r="D28" s="198">
        <v>117459559.8</v>
      </c>
      <c r="E28" s="198">
        <v>127025466.12999998</v>
      </c>
      <c r="F28" s="199">
        <f>E28-D28</f>
        <v>9565906.3299999833</v>
      </c>
      <c r="G28" s="135">
        <f>IF(D28=E28,"0.00%",IF(D28=0,F28/E28,F28/ABS(D28)))</f>
        <v>8.1439998126061286E-2</v>
      </c>
    </row>
    <row r="29" spans="3:7">
      <c r="C29" s="208" t="s">
        <v>117</v>
      </c>
      <c r="D29" s="198">
        <v>1429764.81</v>
      </c>
      <c r="E29" s="198">
        <v>1358102</v>
      </c>
      <c r="F29" s="199">
        <f>E29-D29</f>
        <v>-71662.810000000056</v>
      </c>
      <c r="G29" s="135">
        <f>IF(D29=E29,"0.00%",IF(D29=0,F29/E29,F29/ABS(D29)))</f>
        <v>-5.0122096654484069E-2</v>
      </c>
    </row>
    <row r="30" spans="3:7" ht="23.25" thickBot="1">
      <c r="C30" s="201" t="s">
        <v>59</v>
      </c>
      <c r="D30" s="202">
        <f>SUM(D27:D29)</f>
        <v>45328310.219999999</v>
      </c>
      <c r="E30" s="202">
        <f>SUM(E27:E29)</f>
        <v>138555551.06999999</v>
      </c>
      <c r="F30" s="202">
        <f>E30-D30</f>
        <v>93227240.849999994</v>
      </c>
      <c r="G30" s="154">
        <f>F30/(ABS(D30))</f>
        <v>2.0567111458054259</v>
      </c>
    </row>
    <row r="31" spans="3:7" ht="23.25" thickTop="1">
      <c r="C31" s="271" t="s">
        <v>118</v>
      </c>
      <c r="D31" s="269"/>
      <c r="E31" s="269"/>
      <c r="F31" s="269"/>
      <c r="G31" s="270"/>
    </row>
    <row r="32" spans="3:7">
      <c r="C32" s="208" t="s">
        <v>119</v>
      </c>
      <c r="D32" s="198">
        <v>-727454.12999999989</v>
      </c>
      <c r="E32" s="198">
        <v>2278762.98</v>
      </c>
      <c r="F32" s="199">
        <f t="shared" ref="F32:F39" si="2">E32-D32</f>
        <v>3006217.11</v>
      </c>
      <c r="G32" s="135">
        <f t="shared" ref="G32:G38" si="3">IF(D32=E32,"0.00%",IF(D32=0,F32/E32,F32/ABS(D32)))</f>
        <v>4.1325177575113914</v>
      </c>
    </row>
    <row r="33" spans="3:11">
      <c r="C33" s="208" t="s">
        <v>120</v>
      </c>
      <c r="D33" s="198">
        <v>332453.06000000006</v>
      </c>
      <c r="E33" s="198">
        <v>29824.81</v>
      </c>
      <c r="F33" s="199">
        <f t="shared" si="2"/>
        <v>-302628.25000000006</v>
      </c>
      <c r="G33" s="135">
        <f t="shared" si="3"/>
        <v>-0.91028865849512708</v>
      </c>
    </row>
    <row r="34" spans="3:11">
      <c r="C34" s="208" t="s">
        <v>121</v>
      </c>
      <c r="D34" s="198">
        <v>58.249999999999993</v>
      </c>
      <c r="E34" s="198">
        <v>0</v>
      </c>
      <c r="F34" s="199">
        <f t="shared" si="2"/>
        <v>-58.249999999999993</v>
      </c>
      <c r="G34" s="135">
        <f t="shared" si="3"/>
        <v>-1</v>
      </c>
    </row>
    <row r="35" spans="3:11">
      <c r="C35" s="208" t="s">
        <v>122</v>
      </c>
      <c r="D35" s="198">
        <v>131.96</v>
      </c>
      <c r="E35" s="198">
        <v>0</v>
      </c>
      <c r="F35" s="199">
        <f t="shared" si="2"/>
        <v>-131.96</v>
      </c>
      <c r="G35" s="135">
        <f t="shared" si="3"/>
        <v>-1</v>
      </c>
    </row>
    <row r="36" spans="3:11">
      <c r="C36" s="208" t="s">
        <v>123</v>
      </c>
      <c r="D36" s="198">
        <v>6139.2499999999991</v>
      </c>
      <c r="E36" s="198">
        <v>4672.4399999999996</v>
      </c>
      <c r="F36" s="199">
        <f t="shared" si="2"/>
        <v>-1466.8099999999995</v>
      </c>
      <c r="G36" s="135">
        <f t="shared" si="3"/>
        <v>-0.23892332125259597</v>
      </c>
    </row>
    <row r="37" spans="3:11">
      <c r="C37" s="208" t="s">
        <v>124</v>
      </c>
      <c r="D37" s="198">
        <v>-268472.87</v>
      </c>
      <c r="E37" s="198">
        <v>0</v>
      </c>
      <c r="F37" s="199">
        <f t="shared" si="2"/>
        <v>268472.87</v>
      </c>
      <c r="G37" s="135">
        <f t="shared" si="3"/>
        <v>1</v>
      </c>
    </row>
    <row r="38" spans="3:11">
      <c r="C38" s="208" t="s">
        <v>125</v>
      </c>
      <c r="D38" s="198">
        <v>-783073.24</v>
      </c>
      <c r="E38" s="198">
        <v>-891000</v>
      </c>
      <c r="F38" s="199">
        <f t="shared" si="2"/>
        <v>-107926.76000000001</v>
      </c>
      <c r="G38" s="135">
        <f t="shared" si="3"/>
        <v>-0.13782460501395757</v>
      </c>
    </row>
    <row r="39" spans="3:11" ht="23.25" thickBot="1">
      <c r="C39" s="201" t="s">
        <v>59</v>
      </c>
      <c r="D39" s="202">
        <f>SUM(D32:D38)</f>
        <v>-1440217.7199999997</v>
      </c>
      <c r="E39" s="202">
        <f>SUM(E32:E38)</f>
        <v>1422260.23</v>
      </c>
      <c r="F39" s="202">
        <f t="shared" si="2"/>
        <v>2862477.9499999997</v>
      </c>
      <c r="G39" s="154">
        <f>F39/(ABS(D39))</f>
        <v>1.9875314060154741</v>
      </c>
      <c r="J39" s="272"/>
      <c r="K39" s="272"/>
    </row>
    <row r="40" spans="3:11" ht="23.25" thickTop="1">
      <c r="C40" s="271" t="s">
        <v>126</v>
      </c>
      <c r="D40" s="269"/>
      <c r="E40" s="269"/>
      <c r="F40" s="269"/>
      <c r="G40" s="270"/>
      <c r="J40" s="272"/>
      <c r="K40" s="272"/>
    </row>
    <row r="41" spans="3:11">
      <c r="C41" s="208" t="s">
        <v>127</v>
      </c>
      <c r="D41" s="198">
        <v>178843410.06</v>
      </c>
      <c r="E41" s="198">
        <v>178093173.30000001</v>
      </c>
      <c r="F41" s="199">
        <f t="shared" ref="F41:F48" si="4">E41-D41</f>
        <v>-750236.75999999046</v>
      </c>
      <c r="G41" s="135">
        <f t="shared" ref="G41:G47" si="5">IF(D41=E41,"0.00%",IF(D41=0,F41/E41,F41/ABS(D41)))</f>
        <v>-4.1949365634903419E-3</v>
      </c>
      <c r="J41" s="273"/>
      <c r="K41" s="272"/>
    </row>
    <row r="42" spans="3:11">
      <c r="C42" s="208" t="s">
        <v>128</v>
      </c>
      <c r="D42" s="198">
        <v>16691263.810000001</v>
      </c>
      <c r="E42" s="198">
        <v>19032469.330000002</v>
      </c>
      <c r="F42" s="199">
        <f t="shared" si="4"/>
        <v>2341205.5200000014</v>
      </c>
      <c r="G42" s="135">
        <f t="shared" si="5"/>
        <v>0.14026532362380781</v>
      </c>
      <c r="J42" s="273"/>
      <c r="K42" s="272"/>
    </row>
    <row r="43" spans="3:11">
      <c r="C43" s="208" t="s">
        <v>129</v>
      </c>
      <c r="D43" s="198">
        <v>147165.68999999997</v>
      </c>
      <c r="E43" s="198">
        <v>146565.21999999997</v>
      </c>
      <c r="F43" s="199">
        <f t="shared" si="4"/>
        <v>-600.47000000000116</v>
      </c>
      <c r="G43" s="135">
        <f t="shared" si="5"/>
        <v>-4.080230928825878E-3</v>
      </c>
      <c r="J43" s="273"/>
      <c r="K43" s="272"/>
    </row>
    <row r="44" spans="3:11">
      <c r="C44" s="208" t="s">
        <v>130</v>
      </c>
      <c r="D44" s="198">
        <v>22699</v>
      </c>
      <c r="E44" s="198">
        <v>27200</v>
      </c>
      <c r="F44" s="199">
        <f t="shared" si="4"/>
        <v>4501</v>
      </c>
      <c r="G44" s="135">
        <f t="shared" si="5"/>
        <v>0.19829067359795585</v>
      </c>
      <c r="J44" s="273"/>
      <c r="K44" s="272"/>
    </row>
    <row r="45" spans="3:11">
      <c r="C45" s="208" t="s">
        <v>131</v>
      </c>
      <c r="D45" s="198">
        <v>2000</v>
      </c>
      <c r="E45" s="198">
        <v>2962</v>
      </c>
      <c r="F45" s="199">
        <f t="shared" si="4"/>
        <v>962</v>
      </c>
      <c r="G45" s="135">
        <f t="shared" si="5"/>
        <v>0.48099999999999998</v>
      </c>
      <c r="J45" s="273"/>
      <c r="K45" s="272"/>
    </row>
    <row r="46" spans="3:11">
      <c r="C46" s="208" t="s">
        <v>132</v>
      </c>
      <c r="D46" s="213">
        <v>138582.24999999997</v>
      </c>
      <c r="E46" s="213">
        <v>142491.22999999998</v>
      </c>
      <c r="F46" s="210">
        <f t="shared" si="4"/>
        <v>3908.9800000000105</v>
      </c>
      <c r="G46" s="214">
        <f t="shared" si="5"/>
        <v>2.8206931262842183E-2</v>
      </c>
      <c r="J46" s="273"/>
      <c r="K46" s="272"/>
    </row>
    <row r="47" spans="3:11">
      <c r="C47" s="151" t="s">
        <v>133</v>
      </c>
      <c r="D47" s="215">
        <v>37221.01</v>
      </c>
      <c r="E47" s="215">
        <v>34772.85</v>
      </c>
      <c r="F47" s="216">
        <f t="shared" si="4"/>
        <v>-2448.1600000000035</v>
      </c>
      <c r="G47" s="197">
        <f t="shared" si="5"/>
        <v>-6.5773604746351674E-2</v>
      </c>
      <c r="J47" s="274"/>
      <c r="K47" s="272"/>
    </row>
    <row r="48" spans="3:11" ht="23.25" thickBot="1">
      <c r="C48" s="201" t="s">
        <v>59</v>
      </c>
      <c r="D48" s="202">
        <f>SUM(D41:D47)</f>
        <v>195882341.81999999</v>
      </c>
      <c r="E48" s="202">
        <f>SUM(E41:E47)</f>
        <v>197479633.93000001</v>
      </c>
      <c r="F48" s="202">
        <f t="shared" si="4"/>
        <v>1597292.1100000143</v>
      </c>
      <c r="G48" s="154">
        <f>F48/(ABS(D48))</f>
        <v>8.1543445680662546E-3</v>
      </c>
      <c r="J48" s="249"/>
      <c r="K48" s="274"/>
    </row>
    <row r="49" spans="3:11" ht="23.25" thickTop="1">
      <c r="C49" s="271" t="s">
        <v>134</v>
      </c>
      <c r="D49" s="269"/>
      <c r="E49" s="269"/>
      <c r="F49" s="269"/>
      <c r="G49" s="275"/>
      <c r="J49" s="272"/>
      <c r="K49" s="272"/>
    </row>
    <row r="50" spans="3:11">
      <c r="C50" s="208" t="s">
        <v>135</v>
      </c>
      <c r="D50" s="198">
        <v>45783488.609999999</v>
      </c>
      <c r="E50" s="198">
        <v>52317088.059999995</v>
      </c>
      <c r="F50" s="199">
        <f>E50-D50</f>
        <v>6533599.4499999955</v>
      </c>
      <c r="G50" s="135">
        <f t="shared" ref="G50:G59" si="6">IF(D50=E50,"0.00%",IF(D50=0,F50/E50,F50/ABS(D50)))</f>
        <v>0.14270645702985882</v>
      </c>
    </row>
    <row r="51" spans="3:11">
      <c r="C51" s="208" t="s">
        <v>136</v>
      </c>
      <c r="D51" s="198">
        <v>14391121.060000001</v>
      </c>
      <c r="E51" s="198">
        <v>15520491.160000004</v>
      </c>
      <c r="F51" s="199">
        <f>E51-D51</f>
        <v>1129370.1000000034</v>
      </c>
      <c r="G51" s="135">
        <f t="shared" si="6"/>
        <v>7.847686745816336E-2</v>
      </c>
    </row>
    <row r="52" spans="3:11">
      <c r="C52" s="208" t="s">
        <v>137</v>
      </c>
      <c r="D52" s="198">
        <v>0</v>
      </c>
      <c r="E52" s="198">
        <v>0</v>
      </c>
      <c r="F52" s="199">
        <f>E52-D52</f>
        <v>0</v>
      </c>
      <c r="G52" s="135" t="str">
        <f t="shared" si="6"/>
        <v>0.00%</v>
      </c>
    </row>
    <row r="53" spans="3:11">
      <c r="C53" s="208" t="s">
        <v>138</v>
      </c>
      <c r="D53" s="198">
        <v>235580.21</v>
      </c>
      <c r="E53" s="198">
        <v>231984.55</v>
      </c>
      <c r="F53" s="199">
        <f t="shared" ref="F53:F60" si="7">E53-D53</f>
        <v>-3595.6600000000035</v>
      </c>
      <c r="G53" s="135">
        <f t="shared" si="6"/>
        <v>-1.5262996836618846E-2</v>
      </c>
    </row>
    <row r="54" spans="3:11">
      <c r="C54" s="208" t="s">
        <v>139</v>
      </c>
      <c r="D54" s="198">
        <v>409171.1</v>
      </c>
      <c r="E54" s="198">
        <v>485936.62999999995</v>
      </c>
      <c r="F54" s="199">
        <f t="shared" si="7"/>
        <v>76765.52999999997</v>
      </c>
      <c r="G54" s="135">
        <f t="shared" si="6"/>
        <v>0.18761229715392894</v>
      </c>
    </row>
    <row r="55" spans="3:11">
      <c r="C55" s="208" t="s">
        <v>140</v>
      </c>
      <c r="D55" s="198">
        <v>14899.05</v>
      </c>
      <c r="E55" s="198">
        <v>7244.8099999999995</v>
      </c>
      <c r="F55" s="199">
        <f t="shared" si="7"/>
        <v>-7654.24</v>
      </c>
      <c r="G55" s="135">
        <f t="shared" si="6"/>
        <v>-0.51374013779402039</v>
      </c>
    </row>
    <row r="56" spans="3:11">
      <c r="C56" s="208" t="s">
        <v>141</v>
      </c>
      <c r="D56" s="198">
        <v>4643.16</v>
      </c>
      <c r="E56" s="198">
        <v>1679.23</v>
      </c>
      <c r="F56" s="199">
        <f t="shared" si="7"/>
        <v>-2963.93</v>
      </c>
      <c r="G56" s="135">
        <f t="shared" si="6"/>
        <v>-0.6383432834535101</v>
      </c>
    </row>
    <row r="57" spans="3:11">
      <c r="C57" s="208" t="s">
        <v>142</v>
      </c>
      <c r="D57" s="198">
        <v>54285.26</v>
      </c>
      <c r="E57" s="198">
        <v>33340.36</v>
      </c>
      <c r="F57" s="199">
        <f t="shared" si="7"/>
        <v>-20944.900000000001</v>
      </c>
      <c r="G57" s="135">
        <f t="shared" si="6"/>
        <v>-0.38583033405384815</v>
      </c>
    </row>
    <row r="58" spans="3:11">
      <c r="C58" s="208" t="s">
        <v>143</v>
      </c>
      <c r="D58" s="198">
        <v>684838.67999999993</v>
      </c>
      <c r="E58" s="198">
        <v>800354.99</v>
      </c>
      <c r="F58" s="199">
        <f t="shared" si="7"/>
        <v>115516.31000000006</v>
      </c>
      <c r="G58" s="135">
        <f t="shared" si="6"/>
        <v>0.16867667287718047</v>
      </c>
    </row>
    <row r="59" spans="3:11">
      <c r="C59" s="208" t="s">
        <v>144</v>
      </c>
      <c r="D59" s="198">
        <v>667088.44999999995</v>
      </c>
      <c r="E59" s="198">
        <v>706465.78</v>
      </c>
      <c r="F59" s="199">
        <f t="shared" si="7"/>
        <v>39377.330000000075</v>
      </c>
      <c r="G59" s="135">
        <f t="shared" si="6"/>
        <v>5.9028649049462749E-2</v>
      </c>
    </row>
    <row r="60" spans="3:11" ht="23.25" thickBot="1">
      <c r="C60" s="201" t="s">
        <v>59</v>
      </c>
      <c r="D60" s="202">
        <f>SUM(D50:D59)</f>
        <v>62245115.579999998</v>
      </c>
      <c r="E60" s="202">
        <f>SUM(E50:E59)</f>
        <v>70104585.569999993</v>
      </c>
      <c r="F60" s="202">
        <f t="shared" si="7"/>
        <v>7859469.9899999946</v>
      </c>
      <c r="G60" s="154">
        <f>F60/(ABS(D60))</f>
        <v>0.12626645346812279</v>
      </c>
    </row>
    <row r="61" spans="3:11" ht="23.25" thickTop="1">
      <c r="C61" s="271" t="s">
        <v>145</v>
      </c>
      <c r="D61" s="269"/>
      <c r="E61" s="269" t="s">
        <v>1</v>
      </c>
      <c r="F61" s="269"/>
      <c r="G61" s="275"/>
    </row>
    <row r="62" spans="3:11">
      <c r="C62" s="208" t="s">
        <v>146</v>
      </c>
      <c r="D62" s="198">
        <v>14106530.279999999</v>
      </c>
      <c r="E62" s="198">
        <v>14672600.35</v>
      </c>
      <c r="F62" s="199">
        <f t="shared" ref="F62:F67" si="8">E62-D62</f>
        <v>566070.0700000003</v>
      </c>
      <c r="G62" s="135">
        <f>IF(D62=E62,"0.00%",IF(D62=0,F62/E62,F62/ABS(D62)))</f>
        <v>4.0128228470367719E-2</v>
      </c>
    </row>
    <row r="63" spans="3:11">
      <c r="C63" s="208" t="s">
        <v>147</v>
      </c>
      <c r="D63" s="198">
        <v>18652.259999999998</v>
      </c>
      <c r="E63" s="198">
        <v>18673.88</v>
      </c>
      <c r="F63" s="199">
        <f t="shared" si="8"/>
        <v>21.620000000002619</v>
      </c>
      <c r="G63" s="135">
        <f>IF(D63=E63,"0.00%",IF(D63=0,F63/E63,F63/ABS(D63)))</f>
        <v>1.1591088693811164E-3</v>
      </c>
    </row>
    <row r="64" spans="3:11">
      <c r="C64" s="208" t="s">
        <v>148</v>
      </c>
      <c r="D64" s="198">
        <v>6853.46</v>
      </c>
      <c r="E64" s="198">
        <v>6188.12</v>
      </c>
      <c r="F64" s="199">
        <f t="shared" si="8"/>
        <v>-665.34000000000015</v>
      </c>
      <c r="G64" s="135">
        <f>IF(D64=E64,"0.00%",IF(D64=0,F64/E64,F64/ABS(D64)))</f>
        <v>-9.7080890528287916E-2</v>
      </c>
    </row>
    <row r="65" spans="3:7">
      <c r="C65" s="208" t="s">
        <v>149</v>
      </c>
      <c r="D65" s="198">
        <v>515432.19</v>
      </c>
      <c r="E65" s="198">
        <v>579347.53</v>
      </c>
      <c r="F65" s="199">
        <f t="shared" si="8"/>
        <v>63915.340000000026</v>
      </c>
      <c r="G65" s="135">
        <f>IF(D65=E65,"0.00%",IF(D65=0,F65/E65,F65/ABS(D65)))</f>
        <v>0.12400339218239362</v>
      </c>
    </row>
    <row r="66" spans="3:7">
      <c r="C66" s="208" t="s">
        <v>150</v>
      </c>
      <c r="D66" s="198">
        <v>3679.3599999999997</v>
      </c>
      <c r="E66" s="198">
        <v>921.91999999999985</v>
      </c>
      <c r="F66" s="199">
        <f t="shared" si="8"/>
        <v>-2757.4399999999996</v>
      </c>
      <c r="G66" s="135">
        <f>IF(D66=E66,"0.00%",IF(D66=0,F66/E66,F66/ABS(D66)))</f>
        <v>-0.74943468429292048</v>
      </c>
    </row>
    <row r="67" spans="3:7" ht="23.25" thickBot="1">
      <c r="C67" s="201" t="s">
        <v>59</v>
      </c>
      <c r="D67" s="202">
        <f>SUM(D62:D66)</f>
        <v>14651147.549999999</v>
      </c>
      <c r="E67" s="202">
        <f>SUM(E62:E66)</f>
        <v>15277731.799999999</v>
      </c>
      <c r="F67" s="202">
        <f t="shared" si="8"/>
        <v>626584.25</v>
      </c>
      <c r="G67" s="154">
        <f>F67/(ABS(D67))</f>
        <v>4.2766905995701342E-2</v>
      </c>
    </row>
    <row r="68" spans="3:7" ht="23.25" thickTop="1">
      <c r="C68" s="271" t="s">
        <v>151</v>
      </c>
      <c r="D68" s="269"/>
      <c r="E68" s="269"/>
      <c r="F68" s="269"/>
      <c r="G68" s="275"/>
    </row>
    <row r="69" spans="3:7">
      <c r="C69" s="208" t="s">
        <v>152</v>
      </c>
      <c r="D69" s="198">
        <v>115132713.66</v>
      </c>
      <c r="E69" s="198">
        <v>80898485.579999998</v>
      </c>
      <c r="F69" s="199">
        <f>E69-D69</f>
        <v>-34234228.079999998</v>
      </c>
      <c r="G69" s="135">
        <f>IF(D69=E69,"0.00%",IF(D69=0,F69/E69,F69/ABS(D69)))</f>
        <v>-0.29734579331724575</v>
      </c>
    </row>
    <row r="70" spans="3:7" ht="23.25" thickBot="1">
      <c r="C70" s="201" t="s">
        <v>59</v>
      </c>
      <c r="D70" s="202">
        <f>SUM(D69:D69)</f>
        <v>115132713.66</v>
      </c>
      <c r="E70" s="202">
        <f>SUM(E69:E69)</f>
        <v>80898485.579999998</v>
      </c>
      <c r="F70" s="202">
        <f>E70-D70</f>
        <v>-34234228.079999998</v>
      </c>
      <c r="G70" s="154">
        <f>F70/(ABS(D70))</f>
        <v>-0.29734579331724575</v>
      </c>
    </row>
    <row r="71" spans="3:7" ht="23.25" thickTop="1"/>
    <row r="72" spans="3:7">
      <c r="C72" s="483" t="s">
        <v>153</v>
      </c>
      <c r="D72" s="483"/>
      <c r="E72" s="483"/>
      <c r="F72" s="483"/>
      <c r="G72" s="483"/>
    </row>
    <row r="73" spans="3:7" ht="20.100000000000001" customHeight="1">
      <c r="C73" s="483"/>
      <c r="D73" s="483"/>
      <c r="E73" s="483"/>
      <c r="F73" s="483"/>
      <c r="G73" s="483"/>
    </row>
  </sheetData>
  <mergeCells count="1">
    <mergeCell ref="C72:G73"/>
  </mergeCells>
  <printOptions horizontalCentered="1"/>
  <pageMargins left="0.25" right="0.25" top="0.42" bottom="0.26" header="0.3" footer="0.3"/>
  <pageSetup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112DE-2D6D-4A8C-8B3C-8B3283CFEA2C}">
  <sheetPr codeName="Sheet10"/>
  <dimension ref="A1:I101"/>
  <sheetViews>
    <sheetView showGridLines="0" zoomScale="90" zoomScaleNormal="90" workbookViewId="0"/>
  </sheetViews>
  <sheetFormatPr defaultRowHeight="22.5"/>
  <cols>
    <col min="1" max="2" width="15.7109375" style="114" customWidth="1"/>
    <col min="3" max="3" width="79" style="114" bestFit="1" customWidth="1"/>
    <col min="4" max="6" width="28.28515625" style="114" customWidth="1"/>
    <col min="7" max="7" width="23.7109375" style="114" customWidth="1"/>
    <col min="8" max="8" width="9.140625" style="183"/>
    <col min="9" max="9" width="9.140625" style="265"/>
    <col min="10" max="16384" width="9.140625" style="114"/>
  </cols>
  <sheetData>
    <row r="1" spans="1:9">
      <c r="A1" s="115"/>
      <c r="D1" s="110" t="s">
        <v>42</v>
      </c>
      <c r="E1" s="110"/>
      <c r="F1" s="115"/>
      <c r="H1" s="113"/>
      <c r="I1" s="257"/>
    </row>
    <row r="2" spans="1:9">
      <c r="A2" s="115"/>
      <c r="D2" s="110" t="s">
        <v>93</v>
      </c>
      <c r="E2" s="110"/>
      <c r="F2" s="115"/>
      <c r="H2" s="113"/>
      <c r="I2" s="257"/>
    </row>
    <row r="3" spans="1:9">
      <c r="C3" s="218" t="str">
        <f>[1]Pg2!A9</f>
        <v>July 2020 - April 2021</v>
      </c>
      <c r="D3" s="110" t="s">
        <v>41</v>
      </c>
      <c r="E3" s="110"/>
      <c r="F3" s="110"/>
      <c r="G3" s="117" t="s">
        <v>239</v>
      </c>
    </row>
    <row r="4" spans="1:9">
      <c r="C4" s="188" t="s">
        <v>6</v>
      </c>
      <c r="D4" s="187" t="s">
        <v>45</v>
      </c>
      <c r="E4" s="187" t="s">
        <v>96</v>
      </c>
      <c r="F4" s="188" t="s">
        <v>47</v>
      </c>
      <c r="G4" s="188" t="s">
        <v>48</v>
      </c>
    </row>
    <row r="5" spans="1:9">
      <c r="C5" s="276" t="s">
        <v>155</v>
      </c>
      <c r="D5" s="220"/>
      <c r="E5" s="220"/>
      <c r="F5" s="220"/>
      <c r="G5" s="221"/>
    </row>
    <row r="6" spans="1:9">
      <c r="C6" s="210" t="s">
        <v>156</v>
      </c>
      <c r="D6" s="198">
        <v>171033998.56999999</v>
      </c>
      <c r="E6" s="198">
        <v>203206304.93000001</v>
      </c>
      <c r="F6" s="199">
        <f>E6-D6</f>
        <v>32172306.360000014</v>
      </c>
      <c r="G6" s="135">
        <f t="shared" ref="G6:G54" si="0">IF(D6=E6,"0.00%",IF(D6=0,F6/E6,F6/ABS(D6)))</f>
        <v>0.18810474308611036</v>
      </c>
    </row>
    <row r="7" spans="1:9">
      <c r="C7" s="210" t="s">
        <v>157</v>
      </c>
      <c r="D7" s="198">
        <v>1957120.55</v>
      </c>
      <c r="E7" s="198">
        <v>1691808.0799999996</v>
      </c>
      <c r="F7" s="199">
        <f t="shared" ref="F7:F54" si="1">E7-D7</f>
        <v>-265312.47000000044</v>
      </c>
      <c r="G7" s="135">
        <f t="shared" si="0"/>
        <v>-0.13556266117587926</v>
      </c>
    </row>
    <row r="8" spans="1:9">
      <c r="C8" s="210" t="s">
        <v>158</v>
      </c>
      <c r="D8" s="198">
        <v>114973.85000000002</v>
      </c>
      <c r="E8" s="198">
        <v>2398.2399999999998</v>
      </c>
      <c r="F8" s="199">
        <f t="shared" si="1"/>
        <v>-112575.61000000002</v>
      </c>
      <c r="G8" s="135">
        <f t="shared" si="0"/>
        <v>-0.97914099597430193</v>
      </c>
    </row>
    <row r="9" spans="1:9">
      <c r="C9" s="210" t="s">
        <v>159</v>
      </c>
      <c r="D9" s="198">
        <v>602956.28</v>
      </c>
      <c r="E9" s="198">
        <v>658088.84</v>
      </c>
      <c r="F9" s="199">
        <f t="shared" si="1"/>
        <v>55132.559999999939</v>
      </c>
      <c r="G9" s="135">
        <f t="shared" si="0"/>
        <v>9.1437077328392596E-2</v>
      </c>
    </row>
    <row r="10" spans="1:9">
      <c r="C10" s="210" t="s">
        <v>160</v>
      </c>
      <c r="D10" s="198">
        <v>6990791.5300000012</v>
      </c>
      <c r="E10" s="198">
        <v>7075576.2399999993</v>
      </c>
      <c r="F10" s="199">
        <f t="shared" si="1"/>
        <v>84784.7099999981</v>
      </c>
      <c r="G10" s="135">
        <f t="shared" si="0"/>
        <v>1.2128055834043456E-2</v>
      </c>
    </row>
    <row r="11" spans="1:9">
      <c r="C11" s="210" t="s">
        <v>161</v>
      </c>
      <c r="D11" s="223">
        <v>13502809.26</v>
      </c>
      <c r="E11" s="223">
        <v>24406021.509999998</v>
      </c>
      <c r="F11" s="199">
        <f t="shared" si="1"/>
        <v>10903212.249999998</v>
      </c>
      <c r="G11" s="135">
        <f t="shared" si="0"/>
        <v>0.80747732120449123</v>
      </c>
    </row>
    <row r="12" spans="1:9">
      <c r="C12" s="222" t="s">
        <v>162</v>
      </c>
      <c r="D12" s="198">
        <v>700025.28</v>
      </c>
      <c r="E12" s="198">
        <v>771680.48</v>
      </c>
      <c r="F12" s="199">
        <f t="shared" si="1"/>
        <v>71655.199999999953</v>
      </c>
      <c r="G12" s="135">
        <f t="shared" si="0"/>
        <v>0.10236087473869508</v>
      </c>
    </row>
    <row r="13" spans="1:9">
      <c r="C13" s="210" t="s">
        <v>163</v>
      </c>
      <c r="D13" s="198">
        <v>10351573.539999999</v>
      </c>
      <c r="E13" s="198">
        <v>9280434.5999999996</v>
      </c>
      <c r="F13" s="199">
        <f t="shared" si="1"/>
        <v>-1071138.9399999995</v>
      </c>
      <c r="G13" s="135">
        <f t="shared" si="0"/>
        <v>-0.10347595328004593</v>
      </c>
    </row>
    <row r="14" spans="1:9">
      <c r="C14" s="210" t="s">
        <v>164</v>
      </c>
      <c r="D14" s="198">
        <v>75817243.670000002</v>
      </c>
      <c r="E14" s="198">
        <v>107129376.5</v>
      </c>
      <c r="F14" s="199">
        <f t="shared" si="1"/>
        <v>31312132.829999998</v>
      </c>
      <c r="G14" s="135">
        <f t="shared" si="0"/>
        <v>0.41299487180367972</v>
      </c>
    </row>
    <row r="15" spans="1:9">
      <c r="C15" s="210" t="s">
        <v>165</v>
      </c>
      <c r="D15" s="198">
        <v>7598182.0099999998</v>
      </c>
      <c r="E15" s="198">
        <v>9288851.7100000009</v>
      </c>
      <c r="F15" s="199">
        <f t="shared" si="1"/>
        <v>1690669.7000000011</v>
      </c>
      <c r="G15" s="135">
        <f t="shared" si="0"/>
        <v>0.22250976585910992</v>
      </c>
    </row>
    <row r="16" spans="1:9">
      <c r="C16" s="210" t="s">
        <v>166</v>
      </c>
      <c r="D16" s="198">
        <v>1265361.2599999998</v>
      </c>
      <c r="E16" s="198">
        <v>1219719.27</v>
      </c>
      <c r="F16" s="199">
        <f t="shared" si="1"/>
        <v>-45641.989999999758</v>
      </c>
      <c r="G16" s="135">
        <f t="shared" si="0"/>
        <v>-3.6070323505873546E-2</v>
      </c>
    </row>
    <row r="17" spans="3:7">
      <c r="C17" s="210" t="s">
        <v>167</v>
      </c>
      <c r="D17" s="198">
        <v>218029.07</v>
      </c>
      <c r="E17" s="198">
        <v>620107.91</v>
      </c>
      <c r="F17" s="199">
        <f t="shared" si="1"/>
        <v>402078.84</v>
      </c>
      <c r="G17" s="135">
        <f t="shared" si="0"/>
        <v>1.8441524334346793</v>
      </c>
    </row>
    <row r="18" spans="3:7">
      <c r="C18" s="210" t="s">
        <v>168</v>
      </c>
      <c r="D18" s="198">
        <v>56546.469999999994</v>
      </c>
      <c r="E18" s="198">
        <v>52159.73</v>
      </c>
      <c r="F18" s="199">
        <f t="shared" si="1"/>
        <v>-4386.7399999999907</v>
      </c>
      <c r="G18" s="135">
        <f t="shared" si="0"/>
        <v>-7.7577610061246818E-2</v>
      </c>
    </row>
    <row r="19" spans="3:7">
      <c r="C19" s="210" t="s">
        <v>169</v>
      </c>
      <c r="D19" s="198">
        <v>2800.81</v>
      </c>
      <c r="E19" s="198">
        <v>199.74</v>
      </c>
      <c r="F19" s="199">
        <f t="shared" si="1"/>
        <v>-2601.0699999999997</v>
      </c>
      <c r="G19" s="135">
        <f t="shared" si="0"/>
        <v>-0.92868491614925675</v>
      </c>
    </row>
    <row r="20" spans="3:7">
      <c r="C20" s="210" t="s">
        <v>170</v>
      </c>
      <c r="D20" s="198">
        <v>1683882.6400000001</v>
      </c>
      <c r="E20" s="198">
        <v>1287304.72</v>
      </c>
      <c r="F20" s="199">
        <f t="shared" si="1"/>
        <v>-396577.92000000016</v>
      </c>
      <c r="G20" s="135">
        <f t="shared" si="0"/>
        <v>-0.23551399045244634</v>
      </c>
    </row>
    <row r="21" spans="3:7">
      <c r="C21" s="210" t="s">
        <v>171</v>
      </c>
      <c r="D21" s="198">
        <v>21526.460000000003</v>
      </c>
      <c r="E21" s="198">
        <v>19909.739999999998</v>
      </c>
      <c r="F21" s="199">
        <f t="shared" si="1"/>
        <v>-1616.7200000000048</v>
      </c>
      <c r="G21" s="135">
        <f t="shared" si="0"/>
        <v>-7.5103848937540338E-2</v>
      </c>
    </row>
    <row r="22" spans="3:7">
      <c r="C22" s="210" t="s">
        <v>172</v>
      </c>
      <c r="D22" s="198">
        <v>1716136.74</v>
      </c>
      <c r="E22" s="198">
        <v>1926263.34</v>
      </c>
      <c r="F22" s="199">
        <f t="shared" si="1"/>
        <v>210126.60000000009</v>
      </c>
      <c r="G22" s="135">
        <f t="shared" si="0"/>
        <v>0.12244164180064118</v>
      </c>
    </row>
    <row r="23" spans="3:7">
      <c r="C23" s="207" t="s">
        <v>173</v>
      </c>
      <c r="D23" s="198">
        <v>78329.260000000009</v>
      </c>
      <c r="E23" s="198">
        <v>68723.34</v>
      </c>
      <c r="F23" s="199">
        <f t="shared" si="1"/>
        <v>-9605.9200000000128</v>
      </c>
      <c r="G23" s="135">
        <f t="shared" si="0"/>
        <v>-0.12263514298488216</v>
      </c>
    </row>
    <row r="24" spans="3:7">
      <c r="C24" s="207" t="s">
        <v>174</v>
      </c>
      <c r="D24" s="198">
        <v>48550.380000000005</v>
      </c>
      <c r="E24" s="198">
        <v>47466.84</v>
      </c>
      <c r="F24" s="199">
        <f t="shared" si="1"/>
        <v>-1083.5400000000081</v>
      </c>
      <c r="G24" s="135">
        <f t="shared" si="0"/>
        <v>-2.2317847975649379E-2</v>
      </c>
    </row>
    <row r="25" spans="3:7">
      <c r="C25" s="207" t="s">
        <v>175</v>
      </c>
      <c r="D25" s="198">
        <v>854527.44000000006</v>
      </c>
      <c r="E25" s="198">
        <v>847911.35999999987</v>
      </c>
      <c r="F25" s="199">
        <f t="shared" si="1"/>
        <v>-6616.0800000001909</v>
      </c>
      <c r="G25" s="135">
        <f t="shared" si="0"/>
        <v>-7.742384492650336E-3</v>
      </c>
    </row>
    <row r="26" spans="3:7">
      <c r="C26" s="208" t="s">
        <v>176</v>
      </c>
      <c r="D26" s="198">
        <v>270694.73</v>
      </c>
      <c r="E26" s="198">
        <v>196595.3</v>
      </c>
      <c r="F26" s="199">
        <f t="shared" si="1"/>
        <v>-74099.429999999993</v>
      </c>
      <c r="G26" s="135">
        <f t="shared" si="0"/>
        <v>-0.27373798522047327</v>
      </c>
    </row>
    <row r="27" spans="3:7">
      <c r="C27" s="207" t="s">
        <v>177</v>
      </c>
      <c r="D27" s="198">
        <v>2155418.2199999997</v>
      </c>
      <c r="E27" s="198">
        <v>2106647.2799999998</v>
      </c>
      <c r="F27" s="199">
        <f t="shared" si="1"/>
        <v>-48770.939999999944</v>
      </c>
      <c r="G27" s="135">
        <f t="shared" si="0"/>
        <v>-2.2627135442884003E-2</v>
      </c>
    </row>
    <row r="28" spans="3:7">
      <c r="C28" s="208" t="s">
        <v>178</v>
      </c>
      <c r="D28" s="198">
        <v>14468839.309999999</v>
      </c>
      <c r="E28" s="198">
        <v>10734537.340000002</v>
      </c>
      <c r="F28" s="199">
        <f t="shared" si="1"/>
        <v>-3734301.9699999969</v>
      </c>
      <c r="G28" s="135">
        <f t="shared" si="0"/>
        <v>-0.25809271151550284</v>
      </c>
    </row>
    <row r="29" spans="3:7">
      <c r="C29" s="208" t="s">
        <v>179</v>
      </c>
      <c r="D29" s="198">
        <v>1113938.05</v>
      </c>
      <c r="E29" s="198">
        <v>1108306.4000000001</v>
      </c>
      <c r="F29" s="199">
        <f t="shared" si="1"/>
        <v>-5631.6499999999069</v>
      </c>
      <c r="G29" s="135">
        <f t="shared" si="0"/>
        <v>-5.0556222583472274E-3</v>
      </c>
    </row>
    <row r="30" spans="3:7">
      <c r="C30" s="207" t="s">
        <v>180</v>
      </c>
      <c r="D30" s="198">
        <v>9625.5499999999993</v>
      </c>
      <c r="E30" s="198">
        <v>2742.9399999999996</v>
      </c>
      <c r="F30" s="199">
        <f t="shared" si="1"/>
        <v>-6882.61</v>
      </c>
      <c r="G30" s="135">
        <f t="shared" si="0"/>
        <v>-0.71503550446468001</v>
      </c>
    </row>
    <row r="31" spans="3:7">
      <c r="C31" s="207" t="s">
        <v>181</v>
      </c>
      <c r="D31" s="198">
        <v>2781117.0399999996</v>
      </c>
      <c r="E31" s="198">
        <v>2676470.5999999996</v>
      </c>
      <c r="F31" s="199">
        <f t="shared" si="1"/>
        <v>-104646.43999999994</v>
      </c>
      <c r="G31" s="135">
        <f t="shared" si="0"/>
        <v>-3.7627485105768854E-2</v>
      </c>
    </row>
    <row r="32" spans="3:7">
      <c r="C32" s="207" t="s">
        <v>182</v>
      </c>
      <c r="D32" s="198">
        <v>551437.27</v>
      </c>
      <c r="E32" s="198">
        <v>385174.19000000006</v>
      </c>
      <c r="F32" s="199">
        <f t="shared" si="1"/>
        <v>-166263.07999999996</v>
      </c>
      <c r="G32" s="135">
        <f t="shared" si="0"/>
        <v>-0.3015086013319338</v>
      </c>
    </row>
    <row r="33" spans="3:7">
      <c r="C33" s="208" t="s">
        <v>183</v>
      </c>
      <c r="D33" s="198">
        <v>357396.13</v>
      </c>
      <c r="E33" s="198">
        <v>360286.88</v>
      </c>
      <c r="F33" s="199">
        <f t="shared" si="1"/>
        <v>2890.75</v>
      </c>
      <c r="G33" s="135">
        <f t="shared" si="0"/>
        <v>8.0883640234156989E-3</v>
      </c>
    </row>
    <row r="34" spans="3:7">
      <c r="C34" s="208" t="s">
        <v>184</v>
      </c>
      <c r="D34" s="198">
        <v>1098139.56</v>
      </c>
      <c r="E34" s="198">
        <v>715429.26</v>
      </c>
      <c r="F34" s="199">
        <f t="shared" si="1"/>
        <v>-382710.30000000005</v>
      </c>
      <c r="G34" s="135">
        <f t="shared" si="0"/>
        <v>-0.348507889106554</v>
      </c>
    </row>
    <row r="35" spans="3:7">
      <c r="C35" s="207" t="s">
        <v>185</v>
      </c>
      <c r="D35" s="198">
        <v>238103.63</v>
      </c>
      <c r="E35" s="198">
        <v>155700.68999999997</v>
      </c>
      <c r="F35" s="199">
        <f t="shared" si="1"/>
        <v>-82402.940000000031</v>
      </c>
      <c r="G35" s="135">
        <f t="shared" si="0"/>
        <v>-0.34608015005903114</v>
      </c>
    </row>
    <row r="36" spans="3:7">
      <c r="C36" s="207" t="s">
        <v>186</v>
      </c>
      <c r="D36" s="198">
        <v>19596.88</v>
      </c>
      <c r="E36" s="198">
        <v>0.93</v>
      </c>
      <c r="F36" s="199">
        <f t="shared" si="1"/>
        <v>-19595.95</v>
      </c>
      <c r="G36" s="135">
        <f t="shared" si="0"/>
        <v>-0.99995254346610274</v>
      </c>
    </row>
    <row r="37" spans="3:7">
      <c r="C37" s="207" t="s">
        <v>187</v>
      </c>
      <c r="D37" s="277">
        <v>1284600.0999999999</v>
      </c>
      <c r="E37" s="277">
        <v>1250248.1600000001</v>
      </c>
      <c r="F37" s="278">
        <f t="shared" si="1"/>
        <v>-34351.939999999711</v>
      </c>
      <c r="G37" s="197">
        <f t="shared" si="0"/>
        <v>-2.6741349311742785E-2</v>
      </c>
    </row>
    <row r="38" spans="3:7">
      <c r="C38" s="279" t="s">
        <v>188</v>
      </c>
      <c r="D38" s="277">
        <v>0</v>
      </c>
      <c r="E38" s="277">
        <v>0</v>
      </c>
      <c r="F38" s="278">
        <f t="shared" si="1"/>
        <v>0</v>
      </c>
      <c r="G38" s="197" t="str">
        <f t="shared" si="0"/>
        <v>0.00%</v>
      </c>
    </row>
    <row r="39" spans="3:7">
      <c r="C39" s="279" t="s">
        <v>189</v>
      </c>
      <c r="D39" s="277">
        <v>32</v>
      </c>
      <c r="E39" s="277">
        <v>0</v>
      </c>
      <c r="F39" s="278">
        <f t="shared" si="1"/>
        <v>-32</v>
      </c>
      <c r="G39" s="197">
        <f t="shared" si="0"/>
        <v>-1</v>
      </c>
    </row>
    <row r="40" spans="3:7">
      <c r="C40" s="279" t="s">
        <v>190</v>
      </c>
      <c r="D40" s="277">
        <v>0</v>
      </c>
      <c r="E40" s="277">
        <v>0</v>
      </c>
      <c r="F40" s="278">
        <f t="shared" si="1"/>
        <v>0</v>
      </c>
      <c r="G40" s="197" t="str">
        <f t="shared" si="0"/>
        <v>0.00%</v>
      </c>
    </row>
    <row r="41" spans="3:7">
      <c r="C41" s="279" t="s">
        <v>191</v>
      </c>
      <c r="D41" s="277">
        <v>0</v>
      </c>
      <c r="E41" s="277">
        <v>0</v>
      </c>
      <c r="F41" s="278">
        <f t="shared" si="1"/>
        <v>0</v>
      </c>
      <c r="G41" s="197" t="str">
        <f t="shared" si="0"/>
        <v>0.00%</v>
      </c>
    </row>
    <row r="42" spans="3:7">
      <c r="C42" s="279" t="s">
        <v>192</v>
      </c>
      <c r="D42" s="277">
        <v>272076.84000000003</v>
      </c>
      <c r="E42" s="277">
        <v>325308.39</v>
      </c>
      <c r="F42" s="278">
        <f t="shared" si="1"/>
        <v>53231.549999999988</v>
      </c>
      <c r="G42" s="197">
        <f t="shared" si="0"/>
        <v>0.19564895711079261</v>
      </c>
    </row>
    <row r="43" spans="3:7">
      <c r="C43" s="279" t="s">
        <v>193</v>
      </c>
      <c r="D43" s="280">
        <v>14956.38</v>
      </c>
      <c r="E43" s="280">
        <v>20274.97</v>
      </c>
      <c r="F43" s="278">
        <f t="shared" si="1"/>
        <v>5318.590000000002</v>
      </c>
      <c r="G43" s="197">
        <f t="shared" si="0"/>
        <v>0.35560677115719191</v>
      </c>
    </row>
    <row r="44" spans="3:7">
      <c r="C44" s="227" t="s">
        <v>194</v>
      </c>
      <c r="D44" s="281">
        <v>361.44</v>
      </c>
      <c r="E44" s="282">
        <v>0</v>
      </c>
      <c r="F44" s="278">
        <f t="shared" si="1"/>
        <v>-361.44</v>
      </c>
      <c r="G44" s="197">
        <f t="shared" si="0"/>
        <v>-1</v>
      </c>
    </row>
    <row r="45" spans="3:7">
      <c r="C45" s="227" t="s">
        <v>195</v>
      </c>
      <c r="D45" s="231">
        <v>2746323.58</v>
      </c>
      <c r="E45" s="230">
        <v>611949.63</v>
      </c>
      <c r="F45" s="283">
        <f t="shared" si="1"/>
        <v>-2134373.9500000002</v>
      </c>
      <c r="G45" s="284">
        <f t="shared" si="0"/>
        <v>-0.77717497149407289</v>
      </c>
    </row>
    <row r="46" spans="3:7">
      <c r="C46" s="227" t="s">
        <v>196</v>
      </c>
      <c r="D46" s="232">
        <v>284409</v>
      </c>
      <c r="E46" s="226">
        <v>160526</v>
      </c>
      <c r="F46" s="216">
        <f t="shared" si="1"/>
        <v>-123883</v>
      </c>
      <c r="G46" s="197">
        <f t="shared" si="0"/>
        <v>-0.4355804492825473</v>
      </c>
    </row>
    <row r="47" spans="3:7">
      <c r="C47" s="233" t="s">
        <v>197</v>
      </c>
      <c r="D47" s="232">
        <v>1109.45</v>
      </c>
      <c r="E47" s="226">
        <v>457.95</v>
      </c>
      <c r="F47" s="216">
        <f t="shared" si="1"/>
        <v>-651.5</v>
      </c>
      <c r="G47" s="197">
        <f t="shared" si="0"/>
        <v>-0.58722790571904993</v>
      </c>
    </row>
    <row r="48" spans="3:7">
      <c r="C48" s="233" t="s">
        <v>198</v>
      </c>
      <c r="D48" s="232">
        <v>0</v>
      </c>
      <c r="E48" s="226">
        <v>0</v>
      </c>
      <c r="F48" s="216">
        <f t="shared" si="1"/>
        <v>0</v>
      </c>
      <c r="G48" s="197" t="str">
        <f t="shared" si="0"/>
        <v>0.00%</v>
      </c>
    </row>
    <row r="49" spans="3:7">
      <c r="C49" s="233" t="s">
        <v>199</v>
      </c>
      <c r="D49" s="232">
        <v>0</v>
      </c>
      <c r="E49" s="226">
        <v>0</v>
      </c>
      <c r="F49" s="216">
        <f t="shared" si="1"/>
        <v>0</v>
      </c>
      <c r="G49" s="197" t="str">
        <f t="shared" si="0"/>
        <v>0.00%</v>
      </c>
    </row>
    <row r="50" spans="3:7">
      <c r="C50" s="233" t="s">
        <v>200</v>
      </c>
      <c r="D50" s="232">
        <v>0</v>
      </c>
      <c r="E50" s="226">
        <v>0</v>
      </c>
      <c r="F50" s="216">
        <f t="shared" si="1"/>
        <v>0</v>
      </c>
      <c r="G50" s="197" t="str">
        <f t="shared" si="0"/>
        <v>0.00%</v>
      </c>
    </row>
    <row r="51" spans="3:7">
      <c r="C51" s="233" t="s">
        <v>201</v>
      </c>
      <c r="D51" s="232">
        <v>712.5</v>
      </c>
      <c r="E51" s="226">
        <v>0</v>
      </c>
      <c r="F51" s="216">
        <f t="shared" si="1"/>
        <v>-712.5</v>
      </c>
      <c r="G51" s="197">
        <f t="shared" si="0"/>
        <v>-1</v>
      </c>
    </row>
    <row r="52" spans="3:7">
      <c r="C52" s="233" t="s">
        <v>202</v>
      </c>
      <c r="D52" s="232">
        <v>0</v>
      </c>
      <c r="E52" s="226">
        <v>303.77000000000004</v>
      </c>
      <c r="F52" s="216">
        <f t="shared" si="1"/>
        <v>303.77000000000004</v>
      </c>
      <c r="G52" s="197">
        <f t="shared" si="0"/>
        <v>1</v>
      </c>
    </row>
    <row r="53" spans="3:7">
      <c r="C53" s="233" t="s">
        <v>203</v>
      </c>
      <c r="D53" s="232">
        <v>0</v>
      </c>
      <c r="E53" s="226">
        <v>0</v>
      </c>
      <c r="F53" s="216">
        <f t="shared" si="1"/>
        <v>0</v>
      </c>
      <c r="G53" s="197" t="str">
        <f t="shared" si="0"/>
        <v>0.00%</v>
      </c>
    </row>
    <row r="54" spans="3:7">
      <c r="C54" s="234" t="s">
        <v>204</v>
      </c>
      <c r="D54" s="232">
        <v>0</v>
      </c>
      <c r="E54" s="226">
        <v>0</v>
      </c>
      <c r="F54" s="216">
        <f t="shared" si="1"/>
        <v>0</v>
      </c>
      <c r="G54" s="197" t="str">
        <f t="shared" si="0"/>
        <v>0.00%</v>
      </c>
    </row>
    <row r="55" spans="3:7" ht="23.25" thickBot="1">
      <c r="C55" s="201" t="s">
        <v>59</v>
      </c>
      <c r="D55" s="235">
        <f>SUM(D6:D54)</f>
        <v>322284252.72999996</v>
      </c>
      <c r="E55" s="235">
        <f>SUM(E6:E54)</f>
        <v>390411267.79999995</v>
      </c>
      <c r="F55" s="202">
        <f>E55-D55</f>
        <v>68127015.069999993</v>
      </c>
      <c r="G55" s="285">
        <f>F55/(ABS(D55))</f>
        <v>0.21138797348275887</v>
      </c>
    </row>
    <row r="56" spans="3:7" ht="23.25" thickTop="1">
      <c r="C56" s="268" t="s">
        <v>205</v>
      </c>
      <c r="D56" s="269"/>
      <c r="E56" s="269"/>
      <c r="F56" s="269"/>
      <c r="G56" s="286"/>
    </row>
    <row r="57" spans="3:7">
      <c r="C57" s="207" t="s">
        <v>206</v>
      </c>
      <c r="D57" s="198">
        <v>393552.19</v>
      </c>
      <c r="E57" s="198">
        <v>283344.99</v>
      </c>
      <c r="F57" s="199">
        <f>E57-D57</f>
        <v>-110207.20000000001</v>
      </c>
      <c r="G57" s="135">
        <f>IF(D57=E57,"0.00%",IF(D57=0,F57/E57,F57/ABS(D57)))</f>
        <v>-0.28003198254340805</v>
      </c>
    </row>
    <row r="58" spans="3:7" ht="23.25" thickBot="1">
      <c r="C58" s="201" t="s">
        <v>59</v>
      </c>
      <c r="D58" s="202">
        <f>SUM(D57:D57)</f>
        <v>393552.19</v>
      </c>
      <c r="E58" s="202">
        <f>SUM(E57:E57)</f>
        <v>283344.99</v>
      </c>
      <c r="F58" s="202">
        <f>E58-D58</f>
        <v>-110207.20000000001</v>
      </c>
      <c r="G58" s="285">
        <f>F58/(ABS(D58))</f>
        <v>-0.28003198254340805</v>
      </c>
    </row>
    <row r="59" spans="3:7" ht="23.25" thickTop="1">
      <c r="C59" s="203" t="s">
        <v>207</v>
      </c>
      <c r="D59" s="223">
        <v>307653538.31999999</v>
      </c>
      <c r="E59" s="223">
        <v>290105563.32000005</v>
      </c>
      <c r="F59" s="199">
        <f>E59-D59</f>
        <v>-17547974.99999994</v>
      </c>
      <c r="G59" s="135">
        <f>IF(D59=E59,"0.00%",IF(D59=0,F59/E59,F59/ABS(D59)))</f>
        <v>-5.7038105577540105E-2</v>
      </c>
    </row>
    <row r="60" spans="3:7" ht="23.25" thickBot="1">
      <c r="C60" s="201" t="s">
        <v>59</v>
      </c>
      <c r="D60" s="202">
        <f>SUM(D59)</f>
        <v>307653538.31999999</v>
      </c>
      <c r="E60" s="202">
        <f>SUM(E59)</f>
        <v>290105563.32000005</v>
      </c>
      <c r="F60" s="202">
        <f>E60-D60</f>
        <v>-17547974.99999994</v>
      </c>
      <c r="G60" s="285">
        <f>F60/(ABS(D60))</f>
        <v>-5.7038105577540105E-2</v>
      </c>
    </row>
    <row r="61" spans="3:7" ht="23.25" thickTop="1">
      <c r="C61" s="240" t="s">
        <v>208</v>
      </c>
      <c r="D61" s="241"/>
      <c r="E61" s="242"/>
      <c r="F61" s="242"/>
      <c r="G61" s="287"/>
    </row>
    <row r="62" spans="3:7">
      <c r="C62" s="204" t="s">
        <v>209</v>
      </c>
      <c r="D62" s="288"/>
      <c r="E62" s="288"/>
      <c r="F62" s="288"/>
      <c r="G62" s="289"/>
    </row>
    <row r="63" spans="3:7">
      <c r="C63" s="208" t="s">
        <v>210</v>
      </c>
      <c r="D63" s="198">
        <v>11918.77</v>
      </c>
      <c r="E63" s="198">
        <v>24335.62</v>
      </c>
      <c r="F63" s="199">
        <f t="shared" ref="F63:F68" si="2">E63-D63</f>
        <v>12416.849999999999</v>
      </c>
      <c r="G63" s="135">
        <f t="shared" ref="G63:G68" si="3">IF(D63=E63,"0.00%",IF(D63=0,F63/E63,F63/ABS(D63)))</f>
        <v>1.0417895470757468</v>
      </c>
    </row>
    <row r="64" spans="3:7">
      <c r="C64" s="245" t="s">
        <v>211</v>
      </c>
      <c r="D64" s="198">
        <v>0</v>
      </c>
      <c r="E64" s="198">
        <v>0</v>
      </c>
      <c r="F64" s="199">
        <f t="shared" si="2"/>
        <v>0</v>
      </c>
      <c r="G64" s="135" t="str">
        <f t="shared" si="3"/>
        <v>0.00%</v>
      </c>
    </row>
    <row r="65" spans="3:7">
      <c r="C65" s="245" t="s">
        <v>212</v>
      </c>
      <c r="D65" s="198">
        <v>12572.69</v>
      </c>
      <c r="E65" s="198">
        <v>27476.720000000001</v>
      </c>
      <c r="F65" s="199">
        <f t="shared" si="2"/>
        <v>14904.03</v>
      </c>
      <c r="G65" s="135">
        <f t="shared" si="3"/>
        <v>1.1854288938962148</v>
      </c>
    </row>
    <row r="66" spans="3:7">
      <c r="C66" s="245" t="s">
        <v>213</v>
      </c>
      <c r="D66" s="198">
        <v>0</v>
      </c>
      <c r="E66" s="198">
        <v>0</v>
      </c>
      <c r="F66" s="199">
        <f t="shared" si="2"/>
        <v>0</v>
      </c>
      <c r="G66" s="135" t="str">
        <f t="shared" si="3"/>
        <v>0.00%</v>
      </c>
    </row>
    <row r="67" spans="3:7">
      <c r="C67" s="245" t="s">
        <v>214</v>
      </c>
      <c r="D67" s="198">
        <v>2953.94</v>
      </c>
      <c r="E67" s="198">
        <v>25068.78</v>
      </c>
      <c r="F67" s="199">
        <f>E67-D67</f>
        <v>22114.84</v>
      </c>
      <c r="G67" s="135">
        <f t="shared" si="3"/>
        <v>7.4865569375139644</v>
      </c>
    </row>
    <row r="68" spans="3:7">
      <c r="C68" s="245" t="s">
        <v>215</v>
      </c>
      <c r="D68" s="198">
        <v>62.5</v>
      </c>
      <c r="E68" s="198">
        <v>10</v>
      </c>
      <c r="F68" s="199">
        <f t="shared" si="2"/>
        <v>-52.5</v>
      </c>
      <c r="G68" s="135">
        <f t="shared" si="3"/>
        <v>-0.84</v>
      </c>
    </row>
    <row r="69" spans="3:7" ht="23.25" thickBot="1">
      <c r="C69" s="201" t="s">
        <v>59</v>
      </c>
      <c r="D69" s="202">
        <f>SUM(D63:D68)</f>
        <v>27507.899999999998</v>
      </c>
      <c r="E69" s="202">
        <f>SUM(E63:E68)</f>
        <v>76891.12</v>
      </c>
      <c r="F69" s="202">
        <f>E69-D69</f>
        <v>49383.22</v>
      </c>
      <c r="G69" s="285">
        <f>F69/(ABS(D69))</f>
        <v>1.7952377317061645</v>
      </c>
    </row>
    <row r="70" spans="3:7" ht="23.25" thickTop="1">
      <c r="C70" s="209" t="s">
        <v>216</v>
      </c>
      <c r="D70" s="269"/>
      <c r="E70" s="269"/>
      <c r="F70" s="269"/>
      <c r="G70" s="286"/>
    </row>
    <row r="71" spans="3:7">
      <c r="C71" s="210" t="s">
        <v>217</v>
      </c>
      <c r="D71" s="198">
        <v>14690755.15</v>
      </c>
      <c r="E71" s="198">
        <v>15688379.67</v>
      </c>
      <c r="F71" s="199">
        <f t="shared" ref="F71:F76" si="4">E71-D71</f>
        <v>997624.51999999955</v>
      </c>
      <c r="G71" s="135">
        <f>IF(D71=E71,"0.00%",IF(D71=0,F71/E71,F71/ABS(D71)))</f>
        <v>6.7908321241062927E-2</v>
      </c>
    </row>
    <row r="72" spans="3:7">
      <c r="C72" s="210" t="s">
        <v>218</v>
      </c>
      <c r="D72" s="198">
        <v>7478779.9399999995</v>
      </c>
      <c r="E72" s="198">
        <v>8893425.9200000018</v>
      </c>
      <c r="F72" s="199">
        <f t="shared" si="4"/>
        <v>1414645.9800000023</v>
      </c>
      <c r="G72" s="135">
        <f>IF(D72=E72,"0.00%",IF(D72=0,F72/E72,F72/ABS(D72)))</f>
        <v>0.18915464706132301</v>
      </c>
    </row>
    <row r="73" spans="3:7">
      <c r="C73" s="210" t="s">
        <v>219</v>
      </c>
      <c r="D73" s="198">
        <v>118242.10999999999</v>
      </c>
      <c r="E73" s="198">
        <v>83483.150000000009</v>
      </c>
      <c r="F73" s="199">
        <f t="shared" si="4"/>
        <v>-34758.959999999977</v>
      </c>
      <c r="G73" s="135">
        <f>IF(D73=E73,"0.00%",IF(D73=0,F73/E73,F73/ABS(D73)))</f>
        <v>-0.29396430763963854</v>
      </c>
    </row>
    <row r="74" spans="3:7">
      <c r="C74" s="210" t="s">
        <v>220</v>
      </c>
      <c r="D74" s="198">
        <v>8077.7100000000009</v>
      </c>
      <c r="E74" s="198">
        <v>10246.06</v>
      </c>
      <c r="F74" s="199">
        <f t="shared" si="4"/>
        <v>2168.3499999999985</v>
      </c>
      <c r="G74" s="135">
        <f>IF(D74=E74,"0.00%",IF(D74=0,F74/E74,F74/ABS(D74)))</f>
        <v>0.26843622759420654</v>
      </c>
    </row>
    <row r="75" spans="3:7">
      <c r="C75" s="210" t="s">
        <v>221</v>
      </c>
      <c r="D75" s="198">
        <v>4415591.05</v>
      </c>
      <c r="E75" s="198">
        <v>4671957.3299999991</v>
      </c>
      <c r="F75" s="199">
        <f t="shared" si="4"/>
        <v>256366.27999999933</v>
      </c>
      <c r="G75" s="135">
        <f>IF(D75=E75,"0.00%",IF(D75=0,F75/E75,F75/ABS(D75)))</f>
        <v>5.8059335001143131E-2</v>
      </c>
    </row>
    <row r="76" spans="3:7" ht="23.25" thickBot="1">
      <c r="C76" s="201" t="s">
        <v>59</v>
      </c>
      <c r="D76" s="202">
        <f>SUM(D71:D75)</f>
        <v>26711445.960000001</v>
      </c>
      <c r="E76" s="202">
        <f>SUM(E71:E75)</f>
        <v>29347492.129999999</v>
      </c>
      <c r="F76" s="202">
        <f t="shared" si="4"/>
        <v>2636046.1699999981</v>
      </c>
      <c r="G76" s="285">
        <f>F76/(ABS(D76))</f>
        <v>9.8686015498653218E-2</v>
      </c>
    </row>
    <row r="77" spans="3:7" ht="23.25" thickTop="1">
      <c r="C77" s="204" t="s">
        <v>222</v>
      </c>
      <c r="D77" s="269"/>
      <c r="E77" s="269"/>
      <c r="F77" s="269"/>
      <c r="G77" s="286"/>
    </row>
    <row r="78" spans="3:7">
      <c r="C78" s="208" t="s">
        <v>223</v>
      </c>
      <c r="D78" s="198">
        <v>45424.21</v>
      </c>
      <c r="E78" s="198">
        <v>80150.73</v>
      </c>
      <c r="F78" s="199">
        <f t="shared" ref="F78:F83" si="5">E78-D78</f>
        <v>34726.519999999997</v>
      </c>
      <c r="G78" s="135">
        <f>IF(D78=E78,"0.00%",IF(D78=0,F78/E78,F78/ABS(D78)))</f>
        <v>0.7644936477706491</v>
      </c>
    </row>
    <row r="79" spans="3:7">
      <c r="C79" s="210" t="s">
        <v>224</v>
      </c>
      <c r="D79" s="198">
        <v>0</v>
      </c>
      <c r="E79" s="198">
        <v>3363.6000000000004</v>
      </c>
      <c r="F79" s="199">
        <f t="shared" si="5"/>
        <v>3363.6000000000004</v>
      </c>
      <c r="G79" s="135">
        <f>IF(D79=E79,"0.00%",IF(D79=0,F79/E79,F79/ABS(D79)))</f>
        <v>1</v>
      </c>
    </row>
    <row r="80" spans="3:7">
      <c r="C80" s="210" t="s">
        <v>225</v>
      </c>
      <c r="D80" s="198">
        <v>67491.149999999994</v>
      </c>
      <c r="E80" s="198">
        <v>82750.19</v>
      </c>
      <c r="F80" s="199">
        <f t="shared" si="5"/>
        <v>15259.040000000008</v>
      </c>
      <c r="G80" s="135">
        <f>IF(D80=E80,"0.00%",IF(D80=0,F80/E80,F80/ABS(D80)))</f>
        <v>0.22608949469671222</v>
      </c>
    </row>
    <row r="81" spans="3:7" ht="23.25" thickBot="1">
      <c r="C81" s="290" t="s">
        <v>59</v>
      </c>
      <c r="D81" s="202">
        <f>SUM(D78:D80)</f>
        <v>112915.35999999999</v>
      </c>
      <c r="E81" s="202">
        <f>SUM(E78:E80)</f>
        <v>166264.52000000002</v>
      </c>
      <c r="F81" s="202">
        <f t="shared" si="5"/>
        <v>53349.160000000033</v>
      </c>
      <c r="G81" s="285">
        <f>F81/(ABS(D81))</f>
        <v>0.47247035301486034</v>
      </c>
    </row>
    <row r="82" spans="3:7" ht="24" thickTop="1" thickBot="1">
      <c r="C82" s="248" t="s">
        <v>226</v>
      </c>
      <c r="D82" s="248">
        <f>D69+D76+D81</f>
        <v>26851869.219999999</v>
      </c>
      <c r="E82" s="248">
        <f>E69+E76+E81</f>
        <v>29590647.77</v>
      </c>
      <c r="F82" s="248">
        <f t="shared" si="5"/>
        <v>2738778.5500000007</v>
      </c>
      <c r="G82" s="291">
        <f>F82/(ABS(D82))</f>
        <v>0.10199582485527989</v>
      </c>
    </row>
    <row r="83" spans="3:7" ht="24" thickTop="1" thickBot="1">
      <c r="C83" s="248" t="s">
        <v>227</v>
      </c>
      <c r="D83" s="248">
        <f>[1]Pg6!C15+[1]Pg6!C20+[1]Pg6!C32+[1]Pg6!C38+[1]Pg6!C47+[1]Pg6!C52+[1]Pg7!D21+[1]Pg7!D23+[1]Pg7!D30+[1]Pg7!D39+[1]Pg7!D48+[1]Pg7!D60+[1]Pg7!D67+[1]Pg7!D70+D55+D58+D60+D82</f>
        <v>12582292064.339994</v>
      </c>
      <c r="E83" s="248">
        <f>[1]Pg6!D15+[1]Pg6!D20+[1]Pg6!D32+[1]Pg6!D38+[1]Pg6!D47+[1]Pg6!D52+[1]Pg7!E21+[1]Pg7!E23+[1]Pg7!E30+[1]Pg7!E39+[1]Pg7!E48+[1]Pg7!E60+[1]Pg7!E67+[1]Pg7!E70+E55+E58+E60+E82</f>
        <v>14952848956.803999</v>
      </c>
      <c r="F83" s="248">
        <f t="shared" si="5"/>
        <v>2370556892.4640045</v>
      </c>
      <c r="G83" s="291">
        <f>F83/(ABS(D83))</f>
        <v>0.1884042176371426</v>
      </c>
    </row>
    <row r="84" spans="3:7" ht="23.25" thickTop="1"/>
    <row r="89" spans="3:7">
      <c r="D89" s="249"/>
    </row>
    <row r="95" spans="3:7">
      <c r="D95" s="119"/>
    </row>
    <row r="96" spans="3:7">
      <c r="E96" s="265"/>
    </row>
    <row r="97" spans="5:5">
      <c r="E97" s="265"/>
    </row>
    <row r="98" spans="5:5">
      <c r="E98" s="265"/>
    </row>
    <row r="99" spans="5:5">
      <c r="E99" s="265"/>
    </row>
    <row r="100" spans="5:5">
      <c r="E100" s="265"/>
    </row>
    <row r="101" spans="5:5">
      <c r="E101" s="265"/>
    </row>
  </sheetData>
  <printOptions horizontalCentered="1"/>
  <pageMargins left="0.25" right="0.25" top="0.3" bottom="0.26" header="0.3" footer="0.3"/>
  <pageSetup scale="41" orientation="portrait" r:id="rId1"/>
  <rowBreaks count="1" manualBreakCount="1">
    <brk id="83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66264-5B56-4C3D-9F68-DF64DE6B299D}">
  <sheetPr transitionEvaluation="1" transitionEntry="1" codeName="Sheet11">
    <pageSetUpPr fitToPage="1"/>
  </sheetPr>
  <dimension ref="A1:H73"/>
  <sheetViews>
    <sheetView defaultGridColor="0" colorId="22" zoomScaleNormal="100" workbookViewId="0">
      <selection sqref="A1:F1"/>
    </sheetView>
  </sheetViews>
  <sheetFormatPr defaultColWidth="15.7109375" defaultRowHeight="12.75"/>
  <cols>
    <col min="1" max="1" width="22.7109375" style="292" customWidth="1"/>
    <col min="2" max="2" width="29.7109375" style="292" customWidth="1"/>
    <col min="3" max="3" width="23.28515625" style="292" customWidth="1"/>
    <col min="4" max="4" width="22.7109375" style="292" customWidth="1"/>
    <col min="5" max="5" width="29.7109375" style="292" customWidth="1"/>
    <col min="6" max="6" width="23.42578125" style="292" customWidth="1"/>
    <col min="7" max="7" width="21.140625" style="292" customWidth="1"/>
    <col min="8" max="8" width="22" style="292" customWidth="1"/>
    <col min="9" max="16384" width="15.7109375" style="292"/>
  </cols>
  <sheetData>
    <row r="1" spans="1:7" ht="21">
      <c r="A1" s="484" t="s">
        <v>42</v>
      </c>
      <c r="B1" s="484"/>
      <c r="C1" s="484"/>
      <c r="D1" s="484"/>
      <c r="E1" s="484"/>
      <c r="F1" s="484"/>
    </row>
    <row r="2" spans="1:7" ht="21">
      <c r="A2" s="484" t="s">
        <v>240</v>
      </c>
      <c r="B2" s="484"/>
      <c r="C2" s="484"/>
      <c r="D2" s="484"/>
      <c r="E2" s="484"/>
      <c r="F2" s="484"/>
      <c r="G2" s="293"/>
    </row>
    <row r="3" spans="1:7" ht="21">
      <c r="A3" s="294" t="s">
        <v>241</v>
      </c>
      <c r="B3" s="295" t="s">
        <v>242</v>
      </c>
      <c r="C3" s="295" t="s">
        <v>41</v>
      </c>
      <c r="D3" s="295" t="s">
        <v>1</v>
      </c>
      <c r="E3" s="295"/>
      <c r="F3" s="296" t="s">
        <v>243</v>
      </c>
    </row>
    <row r="4" spans="1:7" ht="21">
      <c r="A4" s="297" t="s">
        <v>244</v>
      </c>
      <c r="B4" s="298" t="s">
        <v>245</v>
      </c>
      <c r="C4" s="299" t="s">
        <v>246</v>
      </c>
      <c r="D4" s="300" t="s">
        <v>244</v>
      </c>
      <c r="E4" s="298" t="s">
        <v>245</v>
      </c>
      <c r="F4" s="299" t="s">
        <v>246</v>
      </c>
    </row>
    <row r="5" spans="1:7" ht="21">
      <c r="A5" s="301" t="s">
        <v>247</v>
      </c>
      <c r="B5" s="302">
        <v>171704.66</v>
      </c>
      <c r="C5" s="302">
        <v>641016.39</v>
      </c>
      <c r="D5" s="303" t="s">
        <v>248</v>
      </c>
      <c r="E5" s="302">
        <v>36744.870000000003</v>
      </c>
      <c r="F5" s="302">
        <v>169699.93</v>
      </c>
      <c r="G5" s="304"/>
    </row>
    <row r="6" spans="1:7" ht="21">
      <c r="A6" s="301" t="s">
        <v>249</v>
      </c>
      <c r="B6" s="302">
        <v>154132.34</v>
      </c>
      <c r="C6" s="302">
        <v>375790.98</v>
      </c>
      <c r="D6" s="303" t="s">
        <v>250</v>
      </c>
      <c r="E6" s="302">
        <v>3934</v>
      </c>
      <c r="F6" s="302">
        <v>20428.599999999999</v>
      </c>
      <c r="G6" s="304"/>
    </row>
    <row r="7" spans="1:7" ht="21">
      <c r="A7" s="301" t="s">
        <v>251</v>
      </c>
      <c r="B7" s="302">
        <v>14549</v>
      </c>
      <c r="C7" s="302">
        <v>37830.06</v>
      </c>
      <c r="D7" s="303" t="s">
        <v>252</v>
      </c>
      <c r="E7" s="302">
        <v>50994.73</v>
      </c>
      <c r="F7" s="302">
        <v>229976.86</v>
      </c>
      <c r="G7" s="304"/>
    </row>
    <row r="8" spans="1:7" ht="21">
      <c r="A8" s="301" t="s">
        <v>253</v>
      </c>
      <c r="B8" s="302">
        <v>3015</v>
      </c>
      <c r="C8" s="302">
        <v>23154.22</v>
      </c>
      <c r="D8" s="303" t="s">
        <v>254</v>
      </c>
      <c r="E8" s="302">
        <v>349400.1</v>
      </c>
      <c r="F8" s="302">
        <v>1280662.8099999998</v>
      </c>
      <c r="G8" s="304"/>
    </row>
    <row r="9" spans="1:7" ht="21">
      <c r="A9" s="301" t="s">
        <v>255</v>
      </c>
      <c r="B9" s="302">
        <v>1611568.98</v>
      </c>
      <c r="C9" s="302">
        <v>5846084.3899999987</v>
      </c>
      <c r="D9" s="303" t="s">
        <v>256</v>
      </c>
      <c r="E9" s="302">
        <v>54347.66</v>
      </c>
      <c r="F9" s="302">
        <v>301682.21999999997</v>
      </c>
      <c r="G9" s="304"/>
    </row>
    <row r="10" spans="1:7" ht="21">
      <c r="A10" s="301" t="s">
        <v>257</v>
      </c>
      <c r="B10" s="302">
        <v>243461.93</v>
      </c>
      <c r="C10" s="302">
        <v>2042851.3800000001</v>
      </c>
      <c r="D10" s="303" t="s">
        <v>258</v>
      </c>
      <c r="E10" s="302">
        <v>20737.189999999999</v>
      </c>
      <c r="F10" s="302">
        <v>66189.02</v>
      </c>
      <c r="G10" s="304"/>
    </row>
    <row r="11" spans="1:7" ht="21">
      <c r="A11" s="301" t="s">
        <v>259</v>
      </c>
      <c r="B11" s="302">
        <v>64034.76</v>
      </c>
      <c r="C11" s="302">
        <v>225867.06000000003</v>
      </c>
      <c r="D11" s="303" t="s">
        <v>260</v>
      </c>
      <c r="E11" s="302">
        <v>21717.17</v>
      </c>
      <c r="F11" s="302">
        <v>244941.57999999996</v>
      </c>
      <c r="G11" s="304"/>
    </row>
    <row r="12" spans="1:7" ht="21">
      <c r="A12" s="301" t="s">
        <v>261</v>
      </c>
      <c r="B12" s="302">
        <v>9402.8799999999992</v>
      </c>
      <c r="C12" s="302">
        <v>43254.719999999994</v>
      </c>
      <c r="D12" s="303" t="s">
        <v>262</v>
      </c>
      <c r="E12" s="302">
        <v>236162.63</v>
      </c>
      <c r="F12" s="302">
        <v>1123209.77</v>
      </c>
      <c r="G12" s="304"/>
    </row>
    <row r="13" spans="1:7" ht="21">
      <c r="A13" s="301" t="s">
        <v>263</v>
      </c>
      <c r="B13" s="302">
        <v>30244.68</v>
      </c>
      <c r="C13" s="302">
        <v>103159.76999999999</v>
      </c>
      <c r="D13" s="303" t="s">
        <v>264</v>
      </c>
      <c r="E13" s="302">
        <v>39198.639999999999</v>
      </c>
      <c r="F13" s="302">
        <v>164851.26999999999</v>
      </c>
      <c r="G13" s="304"/>
    </row>
    <row r="14" spans="1:7" ht="21">
      <c r="A14" s="301" t="s">
        <v>265</v>
      </c>
      <c r="B14" s="302">
        <v>97238.69</v>
      </c>
      <c r="C14" s="302">
        <v>355023.35999999999</v>
      </c>
      <c r="D14" s="303" t="s">
        <v>266</v>
      </c>
      <c r="E14" s="302">
        <v>37477.040000000001</v>
      </c>
      <c r="F14" s="302">
        <v>148631.65</v>
      </c>
      <c r="G14" s="304"/>
    </row>
    <row r="15" spans="1:7" ht="21">
      <c r="A15" s="301" t="s">
        <v>267</v>
      </c>
      <c r="B15" s="302">
        <v>38157.21</v>
      </c>
      <c r="C15" s="302">
        <v>280130.10000000003</v>
      </c>
      <c r="D15" s="303" t="s">
        <v>268</v>
      </c>
      <c r="E15" s="302">
        <v>156273.07999999999</v>
      </c>
      <c r="F15" s="302">
        <v>688464.2</v>
      </c>
      <c r="G15" s="304"/>
    </row>
    <row r="16" spans="1:7" ht="21">
      <c r="A16" s="301" t="s">
        <v>269</v>
      </c>
      <c r="B16" s="302">
        <v>10410.450000000001</v>
      </c>
      <c r="C16" s="302">
        <v>40710.03</v>
      </c>
      <c r="D16" s="303" t="s">
        <v>270</v>
      </c>
      <c r="E16" s="302">
        <v>6958</v>
      </c>
      <c r="F16" s="302">
        <v>83422.080000000002</v>
      </c>
      <c r="G16" s="304"/>
    </row>
    <row r="17" spans="1:7" ht="21">
      <c r="A17" s="301" t="s">
        <v>271</v>
      </c>
      <c r="B17" s="302">
        <v>25444.29</v>
      </c>
      <c r="C17" s="302">
        <v>129784.79999999999</v>
      </c>
      <c r="D17" s="303" t="s">
        <v>272</v>
      </c>
      <c r="E17" s="302">
        <v>81129.53</v>
      </c>
      <c r="F17" s="302">
        <v>341273.26</v>
      </c>
      <c r="G17" s="304"/>
    </row>
    <row r="18" spans="1:7" ht="21">
      <c r="A18" s="301" t="s">
        <v>273</v>
      </c>
      <c r="B18" s="302">
        <v>2466</v>
      </c>
      <c r="C18" s="302">
        <v>14255.320000000002</v>
      </c>
      <c r="D18" s="303" t="s">
        <v>274</v>
      </c>
      <c r="E18" s="302">
        <v>238804.06</v>
      </c>
      <c r="F18" s="302">
        <v>1007908.76</v>
      </c>
      <c r="G18" s="304"/>
    </row>
    <row r="19" spans="1:7" ht="21">
      <c r="A19" s="301" t="s">
        <v>275</v>
      </c>
      <c r="B19" s="302">
        <v>19133.669999999998</v>
      </c>
      <c r="C19" s="302">
        <v>99750.71</v>
      </c>
      <c r="D19" s="303" t="s">
        <v>276</v>
      </c>
      <c r="E19" s="302">
        <v>5694</v>
      </c>
      <c r="F19" s="302">
        <v>27828.720000000001</v>
      </c>
      <c r="G19" s="304"/>
    </row>
    <row r="20" spans="1:7" ht="21">
      <c r="A20" s="301" t="s">
        <v>277</v>
      </c>
      <c r="B20" s="302">
        <v>76392.02</v>
      </c>
      <c r="C20" s="302">
        <v>348504.67000000004</v>
      </c>
      <c r="D20" s="303" t="s">
        <v>278</v>
      </c>
      <c r="E20" s="302">
        <v>8295.67</v>
      </c>
      <c r="F20" s="302">
        <v>20500.440000000002</v>
      </c>
      <c r="G20" s="304"/>
    </row>
    <row r="21" spans="1:7" ht="21">
      <c r="A21" s="301" t="s">
        <v>279</v>
      </c>
      <c r="B21" s="302">
        <v>14245.35</v>
      </c>
      <c r="C21" s="302">
        <v>66851.350000000006</v>
      </c>
      <c r="D21" s="303" t="s">
        <v>280</v>
      </c>
      <c r="E21" s="302">
        <v>70296.14</v>
      </c>
      <c r="F21" s="302">
        <v>278234.94999999995</v>
      </c>
      <c r="G21" s="304"/>
    </row>
    <row r="22" spans="1:7" ht="21">
      <c r="A22" s="301" t="s">
        <v>281</v>
      </c>
      <c r="B22" s="302">
        <v>135168.46</v>
      </c>
      <c r="C22" s="302">
        <v>535739.17999999993</v>
      </c>
      <c r="D22" s="303" t="s">
        <v>282</v>
      </c>
      <c r="E22" s="302">
        <v>16934.71</v>
      </c>
      <c r="F22" s="302">
        <v>65879.89</v>
      </c>
      <c r="G22" s="304"/>
    </row>
    <row r="23" spans="1:7" ht="21">
      <c r="A23" s="301" t="s">
        <v>283</v>
      </c>
      <c r="B23" s="302">
        <v>5149604.8</v>
      </c>
      <c r="C23" s="302">
        <v>31909061.580000002</v>
      </c>
      <c r="D23" s="303" t="s">
        <v>284</v>
      </c>
      <c r="E23" s="302">
        <v>3095</v>
      </c>
      <c r="F23" s="302">
        <v>38073.68</v>
      </c>
      <c r="G23" s="304"/>
    </row>
    <row r="24" spans="1:7" ht="21">
      <c r="A24" s="301" t="s">
        <v>285</v>
      </c>
      <c r="B24" s="302">
        <v>59757.21</v>
      </c>
      <c r="C24" s="302">
        <v>148793.82</v>
      </c>
      <c r="D24" s="303" t="s">
        <v>286</v>
      </c>
      <c r="E24" s="302">
        <v>4826.78</v>
      </c>
      <c r="F24" s="302">
        <v>15794.099999999999</v>
      </c>
      <c r="G24" s="304"/>
    </row>
    <row r="25" spans="1:7" ht="21">
      <c r="A25" s="301" t="s">
        <v>287</v>
      </c>
      <c r="B25" s="302">
        <v>19738.73</v>
      </c>
      <c r="C25" s="302">
        <v>87803.83</v>
      </c>
      <c r="D25" s="303" t="s">
        <v>288</v>
      </c>
      <c r="E25" s="302">
        <v>11399.77</v>
      </c>
      <c r="F25" s="302">
        <v>97104.71</v>
      </c>
      <c r="G25" s="304"/>
    </row>
    <row r="26" spans="1:7" ht="21">
      <c r="A26" s="301" t="s">
        <v>289</v>
      </c>
      <c r="B26" s="302">
        <v>65967.7</v>
      </c>
      <c r="C26" s="302">
        <v>318024.08</v>
      </c>
      <c r="D26" s="303" t="s">
        <v>290</v>
      </c>
      <c r="E26" s="302">
        <v>185365.33</v>
      </c>
      <c r="F26" s="302">
        <v>759458.52</v>
      </c>
      <c r="G26" s="304"/>
    </row>
    <row r="27" spans="1:7" ht="21">
      <c r="A27" s="301" t="s">
        <v>291</v>
      </c>
      <c r="B27" s="302">
        <v>91298.52</v>
      </c>
      <c r="C27" s="302">
        <v>318382.59999999998</v>
      </c>
      <c r="D27" s="303" t="s">
        <v>292</v>
      </c>
      <c r="E27" s="302">
        <v>28435.55</v>
      </c>
      <c r="F27" s="302">
        <v>129391.12000000001</v>
      </c>
      <c r="G27" s="304"/>
    </row>
    <row r="28" spans="1:7" ht="21">
      <c r="A28" s="301" t="s">
        <v>293</v>
      </c>
      <c r="B28" s="302">
        <v>54299.69</v>
      </c>
      <c r="C28" s="302">
        <v>543135.47</v>
      </c>
      <c r="D28" s="303" t="s">
        <v>294</v>
      </c>
      <c r="E28" s="302">
        <v>95554.95</v>
      </c>
      <c r="F28" s="302">
        <v>402182.16</v>
      </c>
      <c r="G28" s="304"/>
    </row>
    <row r="29" spans="1:7" ht="21">
      <c r="A29" s="301" t="s">
        <v>295</v>
      </c>
      <c r="B29" s="302">
        <v>9583</v>
      </c>
      <c r="C29" s="302">
        <v>88951.500000000015</v>
      </c>
      <c r="D29" s="303" t="s">
        <v>296</v>
      </c>
      <c r="E29" s="302">
        <v>60803.51</v>
      </c>
      <c r="F29" s="302">
        <v>326960.61</v>
      </c>
      <c r="G29" s="304"/>
    </row>
    <row r="30" spans="1:7" ht="21">
      <c r="A30" s="301" t="s">
        <v>297</v>
      </c>
      <c r="B30" s="302">
        <v>94314.44</v>
      </c>
      <c r="C30" s="302">
        <v>492356.24</v>
      </c>
      <c r="D30" s="303" t="s">
        <v>298</v>
      </c>
      <c r="E30" s="302">
        <v>428492.45</v>
      </c>
      <c r="F30" s="302">
        <v>1831706.4500000002</v>
      </c>
      <c r="G30" s="304"/>
    </row>
    <row r="31" spans="1:7" ht="21">
      <c r="A31" s="301" t="s">
        <v>299</v>
      </c>
      <c r="B31" s="302">
        <v>74195.62</v>
      </c>
      <c r="C31" s="302">
        <v>294952.73</v>
      </c>
      <c r="D31" s="303" t="s">
        <v>300</v>
      </c>
      <c r="E31" s="302">
        <v>30857.5</v>
      </c>
      <c r="F31" s="302">
        <v>151207.31</v>
      </c>
      <c r="G31" s="304"/>
    </row>
    <row r="32" spans="1:7" ht="21">
      <c r="A32" s="301" t="s">
        <v>301</v>
      </c>
      <c r="B32" s="302">
        <v>47129.34</v>
      </c>
      <c r="C32" s="302">
        <v>275572.77</v>
      </c>
      <c r="D32" s="303" t="s">
        <v>302</v>
      </c>
      <c r="E32" s="302">
        <v>18619.23</v>
      </c>
      <c r="F32" s="302">
        <v>143066.81</v>
      </c>
      <c r="G32" s="304"/>
    </row>
    <row r="33" spans="1:7" ht="21">
      <c r="A33" s="301" t="s">
        <v>303</v>
      </c>
      <c r="B33" s="302">
        <v>29138.21</v>
      </c>
      <c r="C33" s="302">
        <v>97422.200000000012</v>
      </c>
      <c r="D33" s="303" t="s">
        <v>304</v>
      </c>
      <c r="E33" s="302">
        <v>148308.01</v>
      </c>
      <c r="F33" s="302">
        <v>876092.51000000013</v>
      </c>
      <c r="G33" s="304"/>
    </row>
    <row r="34" spans="1:7" ht="21">
      <c r="A34" s="301" t="s">
        <v>305</v>
      </c>
      <c r="B34" s="302">
        <v>83934.54</v>
      </c>
      <c r="C34" s="302">
        <v>438226.47000000009</v>
      </c>
      <c r="D34" s="303" t="s">
        <v>306</v>
      </c>
      <c r="E34" s="302">
        <v>4004377.96</v>
      </c>
      <c r="F34" s="302">
        <v>21234521.630000003</v>
      </c>
      <c r="G34" s="304"/>
    </row>
    <row r="35" spans="1:7" ht="21">
      <c r="A35" s="301" t="s">
        <v>307</v>
      </c>
      <c r="B35" s="302">
        <v>8086.02</v>
      </c>
      <c r="C35" s="302">
        <v>64622.349999999991</v>
      </c>
      <c r="D35" s="303" t="s">
        <v>308</v>
      </c>
      <c r="E35" s="302">
        <v>20001.59</v>
      </c>
      <c r="F35" s="302">
        <v>66282.12</v>
      </c>
      <c r="G35" s="304"/>
    </row>
    <row r="36" spans="1:7" ht="21">
      <c r="A36" s="301" t="s">
        <v>309</v>
      </c>
      <c r="B36" s="302">
        <v>75348.25</v>
      </c>
      <c r="C36" s="302">
        <v>386830.63</v>
      </c>
      <c r="D36" s="303" t="s">
        <v>310</v>
      </c>
      <c r="E36" s="302">
        <v>6522.71</v>
      </c>
      <c r="F36" s="302">
        <v>33169.94</v>
      </c>
      <c r="G36" s="304"/>
    </row>
    <row r="37" spans="1:7" ht="21">
      <c r="A37" s="301" t="s">
        <v>311</v>
      </c>
      <c r="B37" s="302">
        <v>1784602.44</v>
      </c>
      <c r="C37" s="302">
        <v>9227055.8300000001</v>
      </c>
      <c r="D37" s="303" t="s">
        <v>312</v>
      </c>
      <c r="E37" s="302">
        <v>287128.61</v>
      </c>
      <c r="F37" s="302">
        <v>2075539.27</v>
      </c>
      <c r="G37" s="304"/>
    </row>
    <row r="38" spans="1:7" ht="21">
      <c r="A38" s="301" t="s">
        <v>313</v>
      </c>
      <c r="B38" s="302">
        <v>2455.8000000000002</v>
      </c>
      <c r="C38" s="302">
        <v>4152.8500000000004</v>
      </c>
      <c r="D38" s="303" t="s">
        <v>314</v>
      </c>
      <c r="E38" s="302">
        <v>1738206.56</v>
      </c>
      <c r="F38" s="302">
        <v>4356284.41</v>
      </c>
      <c r="G38" s="304"/>
    </row>
    <row r="39" spans="1:7" ht="21">
      <c r="A39" s="301" t="s">
        <v>315</v>
      </c>
      <c r="B39" s="302">
        <v>15491.51</v>
      </c>
      <c r="C39" s="302">
        <v>41070.199999999997</v>
      </c>
      <c r="D39" s="303" t="s">
        <v>316</v>
      </c>
      <c r="E39" s="302">
        <v>32764.01</v>
      </c>
      <c r="F39" s="302">
        <v>150066.44</v>
      </c>
      <c r="G39" s="304"/>
    </row>
    <row r="40" spans="1:7" ht="21">
      <c r="A40" s="301" t="s">
        <v>317</v>
      </c>
      <c r="B40" s="302">
        <v>36815.279999999999</v>
      </c>
      <c r="C40" s="302">
        <v>146148.27999999997</v>
      </c>
      <c r="D40" s="303" t="s">
        <v>318</v>
      </c>
      <c r="E40" s="302">
        <v>5930.74</v>
      </c>
      <c r="F40" s="302">
        <v>22896.959999999999</v>
      </c>
      <c r="G40" s="304"/>
    </row>
    <row r="41" spans="1:7" ht="21">
      <c r="A41" s="301" t="s">
        <v>319</v>
      </c>
      <c r="B41" s="302">
        <v>32944.36</v>
      </c>
      <c r="C41" s="302">
        <v>177833.54000000004</v>
      </c>
      <c r="D41" s="303" t="s">
        <v>320</v>
      </c>
      <c r="E41" s="302">
        <v>10458.02</v>
      </c>
      <c r="F41" s="302">
        <v>78121.64</v>
      </c>
      <c r="G41" s="304"/>
    </row>
    <row r="42" spans="1:7" ht="21">
      <c r="A42" s="301" t="s">
        <v>321</v>
      </c>
      <c r="B42" s="302">
        <v>14480.16</v>
      </c>
      <c r="C42" s="302">
        <v>38380.92</v>
      </c>
      <c r="D42" s="303" t="s">
        <v>322</v>
      </c>
      <c r="E42" s="302">
        <v>9622.4599999999991</v>
      </c>
      <c r="F42" s="302">
        <v>47306.13</v>
      </c>
      <c r="G42" s="304"/>
    </row>
    <row r="43" spans="1:7" ht="21">
      <c r="A43" s="301" t="s">
        <v>323</v>
      </c>
      <c r="B43" s="302">
        <v>39309.25</v>
      </c>
      <c r="C43" s="302">
        <v>106554.66</v>
      </c>
      <c r="D43" s="303" t="s">
        <v>324</v>
      </c>
      <c r="E43" s="302">
        <v>2851</v>
      </c>
      <c r="F43" s="302">
        <v>8101.4299999999994</v>
      </c>
      <c r="G43" s="304"/>
    </row>
    <row r="44" spans="1:7" ht="21">
      <c r="A44" s="301" t="s">
        <v>325</v>
      </c>
      <c r="B44" s="302">
        <v>222422.2</v>
      </c>
      <c r="C44" s="302">
        <v>443465.41000000003</v>
      </c>
      <c r="D44" s="303" t="s">
        <v>326</v>
      </c>
      <c r="E44" s="302">
        <v>30568.639999999999</v>
      </c>
      <c r="F44" s="302">
        <v>207463.63</v>
      </c>
      <c r="G44" s="304"/>
    </row>
    <row r="45" spans="1:7" ht="21">
      <c r="A45" s="301" t="s">
        <v>327</v>
      </c>
      <c r="B45" s="302">
        <v>13412.83</v>
      </c>
      <c r="C45" s="302">
        <v>71704.63</v>
      </c>
      <c r="D45" s="303" t="s">
        <v>328</v>
      </c>
      <c r="E45" s="302">
        <v>258933.2</v>
      </c>
      <c r="F45" s="302">
        <v>1195398.97</v>
      </c>
      <c r="G45" s="304"/>
    </row>
    <row r="46" spans="1:7" ht="21">
      <c r="A46" s="301" t="s">
        <v>329</v>
      </c>
      <c r="B46" s="302">
        <v>3172.92</v>
      </c>
      <c r="C46" s="302">
        <v>18265</v>
      </c>
      <c r="D46" s="303" t="s">
        <v>330</v>
      </c>
      <c r="E46" s="302">
        <v>11503.48</v>
      </c>
      <c r="F46" s="302">
        <v>52528.210000000006</v>
      </c>
      <c r="G46" s="304"/>
    </row>
    <row r="47" spans="1:7" ht="21">
      <c r="A47" s="301" t="s">
        <v>331</v>
      </c>
      <c r="B47" s="302">
        <v>22112.53</v>
      </c>
      <c r="C47" s="302">
        <v>77393.469999999987</v>
      </c>
      <c r="D47" s="303" t="s">
        <v>332</v>
      </c>
      <c r="E47" s="302">
        <v>60094.49</v>
      </c>
      <c r="F47" s="302">
        <v>167206.82</v>
      </c>
      <c r="G47" s="304"/>
    </row>
    <row r="48" spans="1:7" ht="21">
      <c r="A48" s="301" t="s">
        <v>333</v>
      </c>
      <c r="B48" s="302">
        <v>9183.34</v>
      </c>
      <c r="C48" s="302">
        <v>222212.63</v>
      </c>
      <c r="D48" s="303" t="s">
        <v>334</v>
      </c>
      <c r="E48" s="302">
        <v>30857.94</v>
      </c>
      <c r="F48" s="302">
        <v>103322.31</v>
      </c>
      <c r="G48" s="304"/>
    </row>
    <row r="49" spans="1:8" ht="21">
      <c r="A49" s="301" t="s">
        <v>335</v>
      </c>
      <c r="B49" s="302">
        <v>82451.06</v>
      </c>
      <c r="C49" s="302">
        <v>447403.08000000007</v>
      </c>
      <c r="D49" s="303" t="s">
        <v>336</v>
      </c>
      <c r="E49" s="302">
        <v>2668977.6800000002</v>
      </c>
      <c r="F49" s="302">
        <v>16736380.389999999</v>
      </c>
      <c r="G49" s="304"/>
    </row>
    <row r="50" spans="1:8" ht="21">
      <c r="A50" s="301" t="s">
        <v>337</v>
      </c>
      <c r="B50" s="302">
        <v>19894.330000000002</v>
      </c>
      <c r="C50" s="302">
        <v>76431.47</v>
      </c>
      <c r="D50" s="303" t="s">
        <v>338</v>
      </c>
      <c r="E50" s="302">
        <v>317965.24</v>
      </c>
      <c r="F50" s="302">
        <v>1517846.29</v>
      </c>
      <c r="G50" s="304"/>
    </row>
    <row r="51" spans="1:8" ht="21.75" thickBot="1">
      <c r="A51" s="301" t="s">
        <v>339</v>
      </c>
      <c r="B51" s="302">
        <v>4429801.5</v>
      </c>
      <c r="C51" s="302">
        <v>20639520.740000002</v>
      </c>
      <c r="D51" s="303" t="s">
        <v>340</v>
      </c>
      <c r="E51" s="302">
        <v>553050.91</v>
      </c>
      <c r="F51" s="305">
        <v>950422.47000000009</v>
      </c>
      <c r="G51" s="304"/>
    </row>
    <row r="52" spans="1:8" ht="21.75" thickTop="1">
      <c r="A52" s="301" t="s">
        <v>341</v>
      </c>
      <c r="B52" s="302">
        <v>12974.64</v>
      </c>
      <c r="C52" s="302">
        <v>28293.449999999997</v>
      </c>
      <c r="D52" s="303"/>
      <c r="E52" s="306"/>
      <c r="F52" s="307"/>
    </row>
    <row r="53" spans="1:8" ht="21">
      <c r="A53" s="308" t="s">
        <v>342</v>
      </c>
      <c r="B53" s="302">
        <v>36715.81</v>
      </c>
      <c r="C53" s="302">
        <v>78087.099999999991</v>
      </c>
      <c r="D53" s="309" t="s">
        <v>343</v>
      </c>
      <c r="E53" s="310">
        <v>27862078.939999998</v>
      </c>
      <c r="F53" s="310">
        <v>138555551.07000002</v>
      </c>
    </row>
    <row r="54" spans="1:8">
      <c r="B54" s="293"/>
      <c r="C54" s="311"/>
      <c r="F54" s="292" t="s">
        <v>1</v>
      </c>
      <c r="G54" s="312"/>
    </row>
    <row r="55" spans="1:8">
      <c r="B55" s="293"/>
      <c r="E55" s="293"/>
    </row>
    <row r="56" spans="1:8">
      <c r="D56" s="293"/>
      <c r="E56" s="293"/>
    </row>
    <row r="57" spans="1:8">
      <c r="A57" s="292" t="s">
        <v>1</v>
      </c>
      <c r="D57" s="293"/>
    </row>
    <row r="58" spans="1:8">
      <c r="A58" s="292" t="s">
        <v>1</v>
      </c>
      <c r="E58" s="293"/>
    </row>
    <row r="59" spans="1:8" ht="15">
      <c r="A59" s="292" t="s">
        <v>1</v>
      </c>
      <c r="E59" s="313"/>
    </row>
    <row r="61" spans="1:8" ht="18">
      <c r="E61" s="314"/>
      <c r="H61" s="315"/>
    </row>
    <row r="63" spans="1:8">
      <c r="G63" s="293"/>
    </row>
    <row r="66" spans="7:7" ht="15">
      <c r="G66" s="313"/>
    </row>
    <row r="70" spans="7:7" ht="15">
      <c r="G70" s="313"/>
    </row>
    <row r="73" spans="7:7" ht="15">
      <c r="G73" s="313"/>
    </row>
  </sheetData>
  <mergeCells count="2">
    <mergeCell ref="A1:F1"/>
    <mergeCell ref="A2:F2"/>
  </mergeCells>
  <printOptions horizontalCentered="1"/>
  <pageMargins left="0.5" right="0.5" top="0.5" bottom="0.5" header="0.5" footer="0.5"/>
  <pageSetup scale="6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26</vt:i4>
      </vt:variant>
    </vt:vector>
  </HeadingPairs>
  <TitlesOfParts>
    <vt:vector size="44" baseType="lpstr">
      <vt:lpstr>Pg1</vt:lpstr>
      <vt:lpstr>Pg2</vt:lpstr>
      <vt:lpstr>Pg3</vt:lpstr>
      <vt:lpstr>Pg4</vt:lpstr>
      <vt:lpstr>Pg5</vt:lpstr>
      <vt:lpstr>Pg6</vt:lpstr>
      <vt:lpstr>Pg7</vt:lpstr>
      <vt:lpstr>Pg8</vt:lpstr>
      <vt:lpstr>Pg9</vt:lpstr>
      <vt:lpstr>Pg10</vt:lpstr>
      <vt:lpstr>Pg11</vt:lpstr>
      <vt:lpstr>Pg12</vt:lpstr>
      <vt:lpstr>Pg13</vt:lpstr>
      <vt:lpstr>Pg14</vt:lpstr>
      <vt:lpstr>Pg15</vt:lpstr>
      <vt:lpstr>Pg16</vt:lpstr>
      <vt:lpstr>Pg17</vt:lpstr>
      <vt:lpstr>Pg18</vt:lpstr>
      <vt:lpstr>'Pg10'!\Z</vt:lpstr>
      <vt:lpstr>'Pg11'!\Z</vt:lpstr>
      <vt:lpstr>'Pg12'!\Z</vt:lpstr>
      <vt:lpstr>'Pg13'!\Z</vt:lpstr>
      <vt:lpstr>'Pg14'!\Z</vt:lpstr>
      <vt:lpstr>'Pg2'!\Z</vt:lpstr>
      <vt:lpstr>'Pg9'!\Z</vt:lpstr>
      <vt:lpstr>\Z</vt:lpstr>
      <vt:lpstr>'Pg1'!Print_Area</vt:lpstr>
      <vt:lpstr>'Pg10'!Print_Area</vt:lpstr>
      <vt:lpstr>'Pg11'!Print_Area</vt:lpstr>
      <vt:lpstr>'Pg12'!Print_Area</vt:lpstr>
      <vt:lpstr>'Pg13'!Print_Area</vt:lpstr>
      <vt:lpstr>'Pg14'!Print_Area</vt:lpstr>
      <vt:lpstr>'Pg15'!Print_Area</vt:lpstr>
      <vt:lpstr>'Pg16'!Print_Area</vt:lpstr>
      <vt:lpstr>'Pg17'!Print_Area</vt:lpstr>
      <vt:lpstr>'Pg18'!Print_Area</vt:lpstr>
      <vt:lpstr>'Pg2'!Print_Area</vt:lpstr>
      <vt:lpstr>'Pg3'!Print_Area</vt:lpstr>
      <vt:lpstr>'Pg4'!Print_Area</vt:lpstr>
      <vt:lpstr>'Pg5'!Print_Area</vt:lpstr>
      <vt:lpstr>'Pg6'!Print_Area</vt:lpstr>
      <vt:lpstr>'Pg7'!Print_Area</vt:lpstr>
      <vt:lpstr>'Pg8'!Print_Area</vt:lpstr>
      <vt:lpstr>'Pg9'!Print_Area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Shadix</dc:creator>
  <cp:lastModifiedBy>Kaivanh Inthavong</cp:lastModifiedBy>
  <dcterms:created xsi:type="dcterms:W3CDTF">2021-05-17T13:01:05Z</dcterms:created>
  <dcterms:modified xsi:type="dcterms:W3CDTF">2021-05-17T13:47:40Z</dcterms:modified>
</cp:coreProperties>
</file>