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0" windowWidth="18195" windowHeight="11835"/>
  </bookViews>
  <sheets>
    <sheet name="Pg1" sheetId="4" r:id="rId1"/>
    <sheet name="Pg2" sheetId="8" r:id="rId2"/>
    <sheet name="Pg3" sheetId="5" r:id="rId3"/>
    <sheet name="Pg4" sheetId="6" r:id="rId4"/>
    <sheet name="Pg5" sheetId="7" r:id="rId5"/>
    <sheet name="Pg6" sheetId="9" r:id="rId6"/>
    <sheet name="Pg7" sheetId="10" r:id="rId7"/>
    <sheet name="Pg8" sheetId="11" r:id="rId8"/>
    <sheet name="Pg9" sheetId="12" r:id="rId9"/>
    <sheet name="Pg10" sheetId="14" r:id="rId10"/>
    <sheet name="Pg11" sheetId="15" r:id="rId11"/>
    <sheet name="Pg12" sheetId="16" r:id="rId12"/>
    <sheet name="Pg13" sheetId="17" r:id="rId13"/>
    <sheet name="Pg14" sheetId="18" r:id="rId14"/>
    <sheet name="Pg15" sheetId="19" r:id="rId15"/>
    <sheet name="Pg16" sheetId="20" r:id="rId16"/>
    <sheet name="Pg17" sheetId="21" r:id="rId17"/>
    <sheet name="Pg18" sheetId="22" r:id="rId18"/>
  </sheets>
  <externalReferences>
    <externalReference r:id="rId19"/>
    <externalReference r:id="rId20"/>
  </externalReferences>
  <definedNames>
    <definedName name="\Z" localSheetId="9">'Pg10'!$A$62:$A$65</definedName>
    <definedName name="\Z" localSheetId="10">'Pg11'!$A$61:$A$67</definedName>
    <definedName name="\Z" localSheetId="11">'Pg12'!$A$62:$A$65</definedName>
    <definedName name="\Z" localSheetId="12">'Pg13'!$A$62:$A$65</definedName>
    <definedName name="\Z" localSheetId="13">'Pg14'!$A$61:$A$64</definedName>
    <definedName name="\Z" localSheetId="14">#REF!</definedName>
    <definedName name="\Z" localSheetId="15">#REF!</definedName>
    <definedName name="\Z" localSheetId="16">#REF!</definedName>
    <definedName name="\Z" localSheetId="17">#REF!</definedName>
    <definedName name="\Z" localSheetId="1">'Pg2'!$A$43:$A$50</definedName>
    <definedName name="\Z" localSheetId="8">'Pg9'!$A$58:$A$59</definedName>
    <definedName name="\Z">'Pg1'!$A$43:$A$50</definedName>
    <definedName name="_xlnm.Print_Area" localSheetId="0">'Pg1'!$A$1:$H$38</definedName>
    <definedName name="_xlnm.Print_Area" localSheetId="9">'Pg10'!$A$1:$F$53</definedName>
    <definedName name="_xlnm.Print_Area" localSheetId="10">'Pg11'!$A$1:$F$53</definedName>
    <definedName name="_xlnm.Print_Area" localSheetId="11">'Pg12'!$A$1:$F$53</definedName>
    <definedName name="_xlnm.Print_Area" localSheetId="12">'Pg13'!$A$1:$F$54</definedName>
    <definedName name="_xlnm.Print_Area" localSheetId="13">'Pg14'!$A$1:$F$53</definedName>
    <definedName name="_xlnm.Print_Area" localSheetId="14">'Pg15'!$A$1:$E$56</definedName>
    <definedName name="_xlnm.Print_Area" localSheetId="15">'Pg16'!$A$1:$E$55</definedName>
    <definedName name="_xlnm.Print_Area" localSheetId="16">'Pg17'!$A$1:$E$56</definedName>
    <definedName name="_xlnm.Print_Area" localSheetId="17">'Pg18'!$A$1:$E$55</definedName>
    <definedName name="_xlnm.Print_Area" localSheetId="1">'Pg2'!$A$1:$H$38</definedName>
    <definedName name="_xlnm.Print_Area" localSheetId="2">'Pg3'!$B$1:$F$60</definedName>
    <definedName name="_xlnm.Print_Area" localSheetId="3">'Pg4'!$B$1:$F$73</definedName>
    <definedName name="_xlnm.Print_Area" localSheetId="4">'Pg5'!$A$1:$I$75</definedName>
    <definedName name="_xlnm.Print_Area" localSheetId="5">'Pg6'!$B$1:$F$60</definedName>
    <definedName name="_xlnm.Print_Area" localSheetId="6">'Pg7'!$C$1:$G$73</definedName>
    <definedName name="_xlnm.Print_Area" localSheetId="7">'Pg8'!$A$1:$G$77</definedName>
    <definedName name="_xlnm.Print_Area" localSheetId="8">'Pg9'!$A$1:$F$53</definedName>
  </definedNames>
  <calcPr calcId="145621"/>
</workbook>
</file>

<file path=xl/calcChain.xml><?xml version="1.0" encoding="utf-8"?>
<calcChain xmlns="http://schemas.openxmlformats.org/spreadsheetml/2006/main">
  <c r="E73" i="11" l="1"/>
  <c r="D73" i="11"/>
  <c r="F73" i="11" s="1"/>
  <c r="G73" i="11" s="1"/>
  <c r="G72" i="11"/>
  <c r="F72" i="11"/>
  <c r="F71" i="11"/>
  <c r="G71" i="11" s="1"/>
  <c r="G70" i="11"/>
  <c r="F70" i="11"/>
  <c r="F68" i="11"/>
  <c r="G68" i="11" s="1"/>
  <c r="E68" i="11"/>
  <c r="D68" i="11"/>
  <c r="F67" i="11"/>
  <c r="G67" i="11" s="1"/>
  <c r="G66" i="11"/>
  <c r="F66" i="11"/>
  <c r="F65" i="11"/>
  <c r="G65" i="11" s="1"/>
  <c r="G64" i="11"/>
  <c r="F64" i="11"/>
  <c r="F63" i="11"/>
  <c r="G63" i="11" s="1"/>
  <c r="E61" i="11"/>
  <c r="E74" i="11" s="1"/>
  <c r="D61" i="11"/>
  <c r="F61" i="11" s="1"/>
  <c r="G61" i="11" s="1"/>
  <c r="G60" i="11"/>
  <c r="F60" i="11"/>
  <c r="F59" i="11"/>
  <c r="G59" i="11" s="1"/>
  <c r="G58" i="11"/>
  <c r="F58" i="11"/>
  <c r="F57" i="11"/>
  <c r="G57" i="11" s="1"/>
  <c r="G56" i="11"/>
  <c r="F56" i="11"/>
  <c r="F55" i="11"/>
  <c r="G55" i="11" s="1"/>
  <c r="E52" i="11"/>
  <c r="D52" i="11"/>
  <c r="F52" i="11" s="1"/>
  <c r="G52" i="11" s="1"/>
  <c r="G51" i="11"/>
  <c r="F51" i="11"/>
  <c r="F50" i="11"/>
  <c r="G50" i="11" s="1"/>
  <c r="E50" i="11"/>
  <c r="D50" i="11"/>
  <c r="F49" i="11"/>
  <c r="G49" i="11" s="1"/>
  <c r="E47" i="11"/>
  <c r="D47" i="11"/>
  <c r="F47" i="11" s="1"/>
  <c r="G47" i="11" s="1"/>
  <c r="G46" i="11"/>
  <c r="F46" i="11"/>
  <c r="F45" i="11"/>
  <c r="G45" i="11" s="1"/>
  <c r="G44" i="11"/>
  <c r="F44" i="11"/>
  <c r="F43" i="11"/>
  <c r="G43" i="11" s="1"/>
  <c r="G42" i="11"/>
  <c r="F42" i="11"/>
  <c r="F41" i="11"/>
  <c r="G41" i="11" s="1"/>
  <c r="G40" i="11"/>
  <c r="F40" i="11"/>
  <c r="F39" i="11"/>
  <c r="G39" i="11" s="1"/>
  <c r="G38" i="11"/>
  <c r="F38" i="11"/>
  <c r="F37" i="11"/>
  <c r="G37" i="11" s="1"/>
  <c r="G36" i="11"/>
  <c r="F36" i="11"/>
  <c r="F35" i="11"/>
  <c r="G35" i="11" s="1"/>
  <c r="G34" i="11"/>
  <c r="F34" i="11"/>
  <c r="F33" i="11"/>
  <c r="G33" i="11" s="1"/>
  <c r="G32" i="11"/>
  <c r="F32" i="11"/>
  <c r="F31" i="11"/>
  <c r="G31" i="11" s="1"/>
  <c r="G30" i="11"/>
  <c r="F30" i="11"/>
  <c r="F29" i="11"/>
  <c r="G29" i="11" s="1"/>
  <c r="G28" i="11"/>
  <c r="F28" i="11"/>
  <c r="F27" i="11"/>
  <c r="G27" i="11" s="1"/>
  <c r="G26" i="11"/>
  <c r="F26" i="11"/>
  <c r="F25" i="11"/>
  <c r="G25" i="11" s="1"/>
  <c r="G24" i="11"/>
  <c r="F24" i="11"/>
  <c r="F23" i="11"/>
  <c r="G23" i="11" s="1"/>
  <c r="G22" i="11"/>
  <c r="F22" i="11"/>
  <c r="F21" i="11"/>
  <c r="G21" i="11" s="1"/>
  <c r="G20" i="11"/>
  <c r="F20" i="11"/>
  <c r="F19" i="11"/>
  <c r="G19" i="11" s="1"/>
  <c r="G18" i="11"/>
  <c r="F18" i="11"/>
  <c r="F17" i="11"/>
  <c r="G17" i="11" s="1"/>
  <c r="G16" i="11"/>
  <c r="F16" i="11"/>
  <c r="F15" i="11"/>
  <c r="G15" i="11" s="1"/>
  <c r="G14" i="11"/>
  <c r="F14" i="11"/>
  <c r="F13" i="11"/>
  <c r="G13" i="11" s="1"/>
  <c r="G12" i="11"/>
  <c r="F12" i="11"/>
  <c r="F11" i="11"/>
  <c r="G11" i="11" s="1"/>
  <c r="G10" i="11"/>
  <c r="F10" i="11"/>
  <c r="F9" i="11"/>
  <c r="G9" i="11" s="1"/>
  <c r="G8" i="11"/>
  <c r="F8" i="11"/>
  <c r="F7" i="11"/>
  <c r="G7" i="11" s="1"/>
  <c r="G6" i="11"/>
  <c r="F6" i="11"/>
  <c r="C3" i="11"/>
  <c r="E70" i="10"/>
  <c r="F70" i="10" s="1"/>
  <c r="G70" i="10" s="1"/>
  <c r="D70" i="10"/>
  <c r="G69" i="10"/>
  <c r="F69" i="10"/>
  <c r="E67" i="10"/>
  <c r="F67" i="10" s="1"/>
  <c r="G67" i="10" s="1"/>
  <c r="D67" i="10"/>
  <c r="G66" i="10"/>
  <c r="F66" i="10"/>
  <c r="G65" i="10"/>
  <c r="F65" i="10"/>
  <c r="G64" i="10"/>
  <c r="F64" i="10"/>
  <c r="G63" i="10"/>
  <c r="F63" i="10"/>
  <c r="G62" i="10"/>
  <c r="F62" i="10"/>
  <c r="E60" i="10"/>
  <c r="F60" i="10" s="1"/>
  <c r="G60" i="10" s="1"/>
  <c r="D60" i="10"/>
  <c r="G59" i="10"/>
  <c r="F59" i="10"/>
  <c r="G58" i="10"/>
  <c r="F58" i="10"/>
  <c r="G57" i="10"/>
  <c r="F57" i="10"/>
  <c r="G56" i="10"/>
  <c r="F56" i="10"/>
  <c r="G55" i="10"/>
  <c r="F55" i="10"/>
  <c r="G54" i="10"/>
  <c r="F54" i="10"/>
  <c r="G53" i="10"/>
  <c r="F53" i="10"/>
  <c r="G52" i="10"/>
  <c r="F52" i="10"/>
  <c r="G51" i="10"/>
  <c r="F51" i="10"/>
  <c r="G50" i="10"/>
  <c r="F50" i="10"/>
  <c r="E48" i="10"/>
  <c r="F48" i="10" s="1"/>
  <c r="G48" i="10" s="1"/>
  <c r="D48" i="10"/>
  <c r="G47" i="10"/>
  <c r="F47" i="10"/>
  <c r="G46" i="10"/>
  <c r="F46" i="10"/>
  <c r="G45" i="10"/>
  <c r="F45" i="10"/>
  <c r="G44" i="10"/>
  <c r="F44" i="10"/>
  <c r="G43" i="10"/>
  <c r="F43" i="10"/>
  <c r="G42" i="10"/>
  <c r="F42" i="10"/>
  <c r="G41" i="10"/>
  <c r="F41" i="10"/>
  <c r="E39" i="10"/>
  <c r="F39" i="10" s="1"/>
  <c r="G39" i="10" s="1"/>
  <c r="D39" i="10"/>
  <c r="G38" i="10"/>
  <c r="F38" i="10"/>
  <c r="G37" i="10"/>
  <c r="F37" i="10"/>
  <c r="G36" i="10"/>
  <c r="F36" i="10"/>
  <c r="G35" i="10"/>
  <c r="F35" i="10"/>
  <c r="G34" i="10"/>
  <c r="F34" i="10"/>
  <c r="G33" i="10"/>
  <c r="F33" i="10"/>
  <c r="G32" i="10"/>
  <c r="F32" i="10"/>
  <c r="E30" i="10"/>
  <c r="F30" i="10" s="1"/>
  <c r="G30" i="10" s="1"/>
  <c r="D30" i="10"/>
  <c r="G29" i="10"/>
  <c r="F29" i="10"/>
  <c r="G28" i="10"/>
  <c r="F28" i="10"/>
  <c r="G27" i="10"/>
  <c r="F27" i="10"/>
  <c r="E25" i="10"/>
  <c r="F25" i="10" s="1"/>
  <c r="G25" i="10" s="1"/>
  <c r="D25" i="10"/>
  <c r="G24" i="10"/>
  <c r="F24" i="10"/>
  <c r="E23" i="10"/>
  <c r="F23" i="10" s="1"/>
  <c r="G23" i="10" s="1"/>
  <c r="D23" i="10"/>
  <c r="G22" i="10"/>
  <c r="F22" i="10"/>
  <c r="E21" i="10"/>
  <c r="F21" i="10" s="1"/>
  <c r="G21" i="10" s="1"/>
  <c r="D21" i="10"/>
  <c r="G20" i="10"/>
  <c r="F20" i="10"/>
  <c r="G19" i="10"/>
  <c r="F19" i="10"/>
  <c r="G18" i="10"/>
  <c r="F18" i="10"/>
  <c r="G17" i="10"/>
  <c r="F17" i="10"/>
  <c r="G16" i="10"/>
  <c r="F16" i="10"/>
  <c r="G15" i="10"/>
  <c r="F15" i="10"/>
  <c r="G14" i="10"/>
  <c r="F14" i="10"/>
  <c r="G13" i="10"/>
  <c r="F13" i="10"/>
  <c r="G12" i="10"/>
  <c r="F12" i="10"/>
  <c r="G11" i="10"/>
  <c r="F11" i="10"/>
  <c r="G10" i="10"/>
  <c r="F10" i="10"/>
  <c r="G9" i="10"/>
  <c r="F9" i="10"/>
  <c r="G8" i="10"/>
  <c r="F8" i="10"/>
  <c r="G7" i="10"/>
  <c r="F7" i="10"/>
  <c r="C4" i="10"/>
  <c r="D52" i="9"/>
  <c r="E52" i="9" s="1"/>
  <c r="F52" i="9" s="1"/>
  <c r="C52" i="9"/>
  <c r="F51" i="9"/>
  <c r="E51" i="9"/>
  <c r="E50" i="9"/>
  <c r="F50" i="9" s="1"/>
  <c r="F49" i="9"/>
  <c r="E49" i="9"/>
  <c r="E47" i="9"/>
  <c r="F47" i="9" s="1"/>
  <c r="D47" i="9"/>
  <c r="C47" i="9"/>
  <c r="E46" i="9"/>
  <c r="F46" i="9" s="1"/>
  <c r="F45" i="9"/>
  <c r="E45" i="9"/>
  <c r="E44" i="9"/>
  <c r="F44" i="9" s="1"/>
  <c r="F43" i="9"/>
  <c r="E43" i="9"/>
  <c r="E42" i="9"/>
  <c r="F42" i="9" s="1"/>
  <c r="F41" i="9"/>
  <c r="E41" i="9"/>
  <c r="E40" i="9"/>
  <c r="F40" i="9" s="1"/>
  <c r="D38" i="9"/>
  <c r="E38" i="9" s="1"/>
  <c r="F38" i="9" s="1"/>
  <c r="C38" i="9"/>
  <c r="F37" i="9"/>
  <c r="E37" i="9"/>
  <c r="E36" i="9"/>
  <c r="F36" i="9" s="1"/>
  <c r="F35" i="9"/>
  <c r="E35" i="9"/>
  <c r="E34" i="9"/>
  <c r="F34" i="9" s="1"/>
  <c r="D32" i="9"/>
  <c r="E32" i="9" s="1"/>
  <c r="F32" i="9" s="1"/>
  <c r="C32" i="9"/>
  <c r="F31" i="9"/>
  <c r="E31" i="9"/>
  <c r="E30" i="9"/>
  <c r="F30" i="9" s="1"/>
  <c r="F29" i="9"/>
  <c r="E29" i="9"/>
  <c r="E28" i="9"/>
  <c r="F28" i="9" s="1"/>
  <c r="F27" i="9"/>
  <c r="E27" i="9"/>
  <c r="E26" i="9"/>
  <c r="F26" i="9" s="1"/>
  <c r="F25" i="9"/>
  <c r="E25" i="9"/>
  <c r="E24" i="9"/>
  <c r="F24" i="9" s="1"/>
  <c r="F23" i="9"/>
  <c r="E23" i="9"/>
  <c r="E22" i="9"/>
  <c r="F22" i="9" s="1"/>
  <c r="D20" i="9"/>
  <c r="E20" i="9" s="1"/>
  <c r="F20" i="9" s="1"/>
  <c r="C20" i="9"/>
  <c r="F19" i="9"/>
  <c r="E19" i="9"/>
  <c r="E18" i="9"/>
  <c r="F18" i="9" s="1"/>
  <c r="F17" i="9"/>
  <c r="E17" i="9"/>
  <c r="D15" i="9"/>
  <c r="E15" i="9" s="1"/>
  <c r="F15" i="9" s="1"/>
  <c r="C15" i="9"/>
  <c r="E14" i="9"/>
  <c r="F14" i="9" s="1"/>
  <c r="F13" i="9"/>
  <c r="E13" i="9"/>
  <c r="E12" i="9"/>
  <c r="F12" i="9" s="1"/>
  <c r="F11" i="9"/>
  <c r="E11" i="9"/>
  <c r="E10" i="9"/>
  <c r="F10" i="9" s="1"/>
  <c r="F9" i="9"/>
  <c r="E9" i="9"/>
  <c r="E8" i="9"/>
  <c r="F8" i="9" s="1"/>
  <c r="F7" i="9"/>
  <c r="E7" i="9"/>
  <c r="E6" i="9"/>
  <c r="F6" i="9" s="1"/>
  <c r="B3" i="9"/>
  <c r="B38" i="8"/>
  <c r="E36" i="8"/>
  <c r="F36" i="8" s="1"/>
  <c r="D36" i="8"/>
  <c r="C36" i="8"/>
  <c r="B36" i="8"/>
  <c r="H35" i="8"/>
  <c r="G35" i="8"/>
  <c r="E35" i="8"/>
  <c r="F35" i="8" s="1"/>
  <c r="H34" i="8"/>
  <c r="G34" i="8"/>
  <c r="E34" i="8"/>
  <c r="F34" i="8" s="1"/>
  <c r="H33" i="8"/>
  <c r="G33" i="8"/>
  <c r="E33" i="8"/>
  <c r="F33" i="8" s="1"/>
  <c r="H32" i="8"/>
  <c r="G32" i="8"/>
  <c r="E32" i="8"/>
  <c r="F32" i="8" s="1"/>
  <c r="H31" i="8"/>
  <c r="G31" i="8"/>
  <c r="G36" i="8" s="1"/>
  <c r="H36" i="8" s="1"/>
  <c r="E31" i="8"/>
  <c r="F31" i="8" s="1"/>
  <c r="D29" i="8"/>
  <c r="D38" i="8" s="1"/>
  <c r="B29" i="8"/>
  <c r="G28" i="8"/>
  <c r="H28" i="8" s="1"/>
  <c r="D28" i="8"/>
  <c r="C28" i="8"/>
  <c r="E28" i="8" s="1"/>
  <c r="F28" i="8" s="1"/>
  <c r="E27" i="8"/>
  <c r="F27" i="8" s="1"/>
  <c r="D27" i="8"/>
  <c r="G27" i="8" s="1"/>
  <c r="H27" i="8" s="1"/>
  <c r="C27" i="8"/>
  <c r="D26" i="8"/>
  <c r="C26" i="8"/>
  <c r="E26" i="8" s="1"/>
  <c r="F26" i="8" s="1"/>
  <c r="E25" i="8"/>
  <c r="F25" i="8" s="1"/>
  <c r="D25" i="8"/>
  <c r="G25" i="8" s="1"/>
  <c r="H25" i="8" s="1"/>
  <c r="C25" i="8"/>
  <c r="D24" i="8"/>
  <c r="C24" i="8"/>
  <c r="E24" i="8" s="1"/>
  <c r="F24" i="8" s="1"/>
  <c r="E23" i="8"/>
  <c r="F23" i="8" s="1"/>
  <c r="D23" i="8"/>
  <c r="G23" i="8" s="1"/>
  <c r="H23" i="8" s="1"/>
  <c r="C23" i="8"/>
  <c r="D22" i="8"/>
  <c r="C22" i="8"/>
  <c r="E22" i="8" s="1"/>
  <c r="F22" i="8" s="1"/>
  <c r="E21" i="8"/>
  <c r="F21" i="8" s="1"/>
  <c r="D21" i="8"/>
  <c r="G21" i="8" s="1"/>
  <c r="H21" i="8" s="1"/>
  <c r="C21" i="8"/>
  <c r="D20" i="8"/>
  <c r="C20" i="8"/>
  <c r="E20" i="8" s="1"/>
  <c r="F20" i="8" s="1"/>
  <c r="E19" i="8"/>
  <c r="F19" i="8" s="1"/>
  <c r="D19" i="8"/>
  <c r="G19" i="8" s="1"/>
  <c r="H19" i="8" s="1"/>
  <c r="C19" i="8"/>
  <c r="D18" i="8"/>
  <c r="C18" i="8"/>
  <c r="E18" i="8" s="1"/>
  <c r="F18" i="8" s="1"/>
  <c r="E17" i="8"/>
  <c r="F17" i="8" s="1"/>
  <c r="D17" i="8"/>
  <c r="G17" i="8" s="1"/>
  <c r="H17" i="8" s="1"/>
  <c r="C17" i="8"/>
  <c r="D16" i="8"/>
  <c r="C16" i="8"/>
  <c r="E16" i="8" s="1"/>
  <c r="F16" i="8" s="1"/>
  <c r="E15" i="8"/>
  <c r="F15" i="8" s="1"/>
  <c r="D15" i="8"/>
  <c r="G15" i="8" s="1"/>
  <c r="H15" i="8" s="1"/>
  <c r="C15" i="8"/>
  <c r="G14" i="8"/>
  <c r="H14" i="8" s="1"/>
  <c r="D14" i="8"/>
  <c r="C14" i="8"/>
  <c r="E14" i="8" s="1"/>
  <c r="F14" i="8" s="1"/>
  <c r="E13" i="8"/>
  <c r="F13" i="8" s="1"/>
  <c r="D13" i="8"/>
  <c r="G13" i="8" s="1"/>
  <c r="H13" i="8" s="1"/>
  <c r="C13" i="8"/>
  <c r="D12" i="8"/>
  <c r="C12" i="8"/>
  <c r="E12" i="8" s="1"/>
  <c r="F12" i="8" s="1"/>
  <c r="E11" i="8"/>
  <c r="D11" i="8"/>
  <c r="G11" i="8" s="1"/>
  <c r="C11" i="8"/>
  <c r="C29" i="8" s="1"/>
  <c r="C38" i="8" s="1"/>
  <c r="E75" i="11" l="1"/>
  <c r="D74" i="11"/>
  <c r="F74" i="11" s="1"/>
  <c r="G74" i="11" s="1"/>
  <c r="E29" i="8"/>
  <c r="H11" i="8"/>
  <c r="G12" i="8"/>
  <c r="H12" i="8" s="1"/>
  <c r="G26" i="8"/>
  <c r="H26" i="8" s="1"/>
  <c r="F11" i="8"/>
  <c r="G20" i="8"/>
  <c r="H20" i="8" s="1"/>
  <c r="G16" i="8"/>
  <c r="H16" i="8" s="1"/>
  <c r="G18" i="8"/>
  <c r="H18" i="8" s="1"/>
  <c r="G22" i="8"/>
  <c r="H22" i="8" s="1"/>
  <c r="G24" i="8"/>
  <c r="H24" i="8" s="1"/>
  <c r="D75" i="11" l="1"/>
  <c r="F75" i="11" s="1"/>
  <c r="G75" i="11" s="1"/>
  <c r="G29" i="8"/>
  <c r="F29" i="8"/>
  <c r="E38" i="8"/>
  <c r="F38" i="8" s="1"/>
  <c r="H29" i="8" l="1"/>
  <c r="G38" i="8"/>
  <c r="H38" i="8" s="1"/>
  <c r="F73" i="7" l="1"/>
  <c r="G73" i="7" s="1"/>
  <c r="E73" i="7"/>
  <c r="D73" i="7"/>
  <c r="F72" i="7"/>
  <c r="G72" i="7" s="1"/>
  <c r="G71" i="7"/>
  <c r="F71" i="7"/>
  <c r="F70" i="7"/>
  <c r="G70" i="7" s="1"/>
  <c r="E68" i="7"/>
  <c r="F68" i="7" s="1"/>
  <c r="D68" i="7"/>
  <c r="G68" i="7" s="1"/>
  <c r="G67" i="7"/>
  <c r="F67" i="7"/>
  <c r="F66" i="7"/>
  <c r="G66" i="7" s="1"/>
  <c r="G65" i="7"/>
  <c r="F65" i="7"/>
  <c r="F64" i="7"/>
  <c r="G64" i="7" s="1"/>
  <c r="G63" i="7"/>
  <c r="F63" i="7"/>
  <c r="G61" i="7"/>
  <c r="F61" i="7"/>
  <c r="E61" i="7"/>
  <c r="E74" i="7" s="1"/>
  <c r="D61" i="7"/>
  <c r="D74" i="7" s="1"/>
  <c r="G60" i="7"/>
  <c r="F60" i="7"/>
  <c r="G59" i="7"/>
  <c r="F59" i="7"/>
  <c r="G58" i="7"/>
  <c r="F58" i="7"/>
  <c r="G57" i="7"/>
  <c r="F57" i="7"/>
  <c r="G56" i="7"/>
  <c r="F56" i="7"/>
  <c r="G55" i="7"/>
  <c r="F55" i="7"/>
  <c r="F52" i="7"/>
  <c r="G52" i="7" s="1"/>
  <c r="E52" i="7"/>
  <c r="D52" i="7"/>
  <c r="F51" i="7"/>
  <c r="G51" i="7" s="1"/>
  <c r="E50" i="7"/>
  <c r="F50" i="7" s="1"/>
  <c r="D50" i="7"/>
  <c r="G49" i="7"/>
  <c r="F49" i="7"/>
  <c r="F47" i="7"/>
  <c r="G47" i="7" s="1"/>
  <c r="E47" i="7"/>
  <c r="E75" i="7" s="1"/>
  <c r="D47" i="7"/>
  <c r="F46" i="7"/>
  <c r="G46" i="7" s="1"/>
  <c r="G45" i="7"/>
  <c r="F45" i="7"/>
  <c r="F44" i="7"/>
  <c r="G44" i="7" s="1"/>
  <c r="G43" i="7"/>
  <c r="F43" i="7"/>
  <c r="F42" i="7"/>
  <c r="G42" i="7" s="1"/>
  <c r="G41" i="7"/>
  <c r="F41" i="7"/>
  <c r="G40" i="7"/>
  <c r="F40" i="7"/>
  <c r="G39" i="7"/>
  <c r="F39" i="7"/>
  <c r="G38" i="7"/>
  <c r="F38" i="7"/>
  <c r="G37" i="7"/>
  <c r="F37" i="7"/>
  <c r="F36" i="7"/>
  <c r="G36" i="7" s="1"/>
  <c r="G35" i="7"/>
  <c r="F35" i="7"/>
  <c r="F34" i="7"/>
  <c r="G34" i="7" s="1"/>
  <c r="G33" i="7"/>
  <c r="F33" i="7"/>
  <c r="F32" i="7"/>
  <c r="G32" i="7" s="1"/>
  <c r="G31" i="7"/>
  <c r="F31" i="7"/>
  <c r="F30" i="7"/>
  <c r="G30" i="7" s="1"/>
  <c r="G29" i="7"/>
  <c r="F29" i="7"/>
  <c r="F28" i="7"/>
  <c r="G28" i="7" s="1"/>
  <c r="G27" i="7"/>
  <c r="F27" i="7"/>
  <c r="F26" i="7"/>
  <c r="G26" i="7" s="1"/>
  <c r="G25" i="7"/>
  <c r="F25" i="7"/>
  <c r="F24" i="7"/>
  <c r="G24" i="7" s="1"/>
  <c r="G23" i="7"/>
  <c r="F23" i="7"/>
  <c r="F22" i="7"/>
  <c r="G22" i="7" s="1"/>
  <c r="G21" i="7"/>
  <c r="F21" i="7"/>
  <c r="F20" i="7"/>
  <c r="G20" i="7" s="1"/>
  <c r="G19" i="7"/>
  <c r="F19" i="7"/>
  <c r="F18" i="7"/>
  <c r="G18" i="7" s="1"/>
  <c r="G17" i="7"/>
  <c r="F17" i="7"/>
  <c r="F16" i="7"/>
  <c r="G16" i="7" s="1"/>
  <c r="G15" i="7"/>
  <c r="F15" i="7"/>
  <c r="F14" i="7"/>
  <c r="G14" i="7" s="1"/>
  <c r="G13" i="7"/>
  <c r="F13" i="7"/>
  <c r="F12" i="7"/>
  <c r="G12" i="7" s="1"/>
  <c r="G11" i="7"/>
  <c r="F11" i="7"/>
  <c r="F10" i="7"/>
  <c r="G10" i="7" s="1"/>
  <c r="G9" i="7"/>
  <c r="F9" i="7"/>
  <c r="F8" i="7"/>
  <c r="G8" i="7" s="1"/>
  <c r="G7" i="7"/>
  <c r="F7" i="7"/>
  <c r="F6" i="7"/>
  <c r="G6" i="7" s="1"/>
  <c r="C3" i="7"/>
  <c r="D70" i="6"/>
  <c r="C70" i="6"/>
  <c r="E70" i="6" s="1"/>
  <c r="F70" i="6" s="1"/>
  <c r="E69" i="6"/>
  <c r="F69" i="6" s="1"/>
  <c r="D67" i="6"/>
  <c r="C67" i="6"/>
  <c r="E67" i="6" s="1"/>
  <c r="F67" i="6" s="1"/>
  <c r="E66" i="6"/>
  <c r="F66" i="6" s="1"/>
  <c r="E65" i="6"/>
  <c r="F65" i="6" s="1"/>
  <c r="E64" i="6"/>
  <c r="F64" i="6" s="1"/>
  <c r="E63" i="6"/>
  <c r="F63" i="6" s="1"/>
  <c r="E62" i="6"/>
  <c r="F62" i="6" s="1"/>
  <c r="D60" i="6"/>
  <c r="C60" i="6"/>
  <c r="E60" i="6" s="1"/>
  <c r="F60" i="6" s="1"/>
  <c r="E59" i="6"/>
  <c r="F59" i="6" s="1"/>
  <c r="E58" i="6"/>
  <c r="F58" i="6" s="1"/>
  <c r="E57" i="6"/>
  <c r="F57" i="6" s="1"/>
  <c r="E56" i="6"/>
  <c r="F56" i="6" s="1"/>
  <c r="E55" i="6"/>
  <c r="F55" i="6" s="1"/>
  <c r="E54" i="6"/>
  <c r="F54" i="6" s="1"/>
  <c r="E53" i="6"/>
  <c r="F53" i="6" s="1"/>
  <c r="E52" i="6"/>
  <c r="F52" i="6" s="1"/>
  <c r="E51" i="6"/>
  <c r="F51" i="6" s="1"/>
  <c r="E50" i="6"/>
  <c r="F50" i="6" s="1"/>
  <c r="D48" i="6"/>
  <c r="C48" i="6"/>
  <c r="E48" i="6" s="1"/>
  <c r="F48" i="6" s="1"/>
  <c r="E47" i="6"/>
  <c r="F47" i="6" s="1"/>
  <c r="E46" i="6"/>
  <c r="F46" i="6" s="1"/>
  <c r="E45" i="6"/>
  <c r="F45" i="6" s="1"/>
  <c r="E44" i="6"/>
  <c r="F44" i="6" s="1"/>
  <c r="E43" i="6"/>
  <c r="F43" i="6" s="1"/>
  <c r="E42" i="6"/>
  <c r="F42" i="6" s="1"/>
  <c r="E41" i="6"/>
  <c r="F41" i="6" s="1"/>
  <c r="E39" i="6"/>
  <c r="F39" i="6" s="1"/>
  <c r="D39" i="6"/>
  <c r="C39" i="6"/>
  <c r="F38" i="6"/>
  <c r="E38" i="6"/>
  <c r="F37" i="6"/>
  <c r="E37" i="6"/>
  <c r="F36" i="6"/>
  <c r="E36" i="6"/>
  <c r="F35" i="6"/>
  <c r="E35" i="6"/>
  <c r="F34" i="6"/>
  <c r="E34" i="6"/>
  <c r="E33" i="6"/>
  <c r="F33" i="6" s="1"/>
  <c r="E32" i="6"/>
  <c r="F32" i="6" s="1"/>
  <c r="D30" i="6"/>
  <c r="C30" i="6"/>
  <c r="E30" i="6" s="1"/>
  <c r="F30" i="6" s="1"/>
  <c r="E29" i="6"/>
  <c r="F29" i="6" s="1"/>
  <c r="E28" i="6"/>
  <c r="F28" i="6" s="1"/>
  <c r="E27" i="6"/>
  <c r="F27" i="6" s="1"/>
  <c r="E25" i="6"/>
  <c r="F25" i="6" s="1"/>
  <c r="D25" i="6"/>
  <c r="C25" i="6"/>
  <c r="E24" i="6"/>
  <c r="F24" i="6" s="1"/>
  <c r="D23" i="6"/>
  <c r="C23" i="6"/>
  <c r="E23" i="6" s="1"/>
  <c r="F23" i="6" s="1"/>
  <c r="E22" i="6"/>
  <c r="F22" i="6" s="1"/>
  <c r="E21" i="6"/>
  <c r="F21" i="6" s="1"/>
  <c r="D21" i="6"/>
  <c r="C21" i="6"/>
  <c r="E20" i="6"/>
  <c r="F20" i="6" s="1"/>
  <c r="E19" i="6"/>
  <c r="F19" i="6" s="1"/>
  <c r="E18" i="6"/>
  <c r="F18" i="6" s="1"/>
  <c r="E17" i="6"/>
  <c r="F17" i="6" s="1"/>
  <c r="F16" i="6"/>
  <c r="E16" i="6"/>
  <c r="E15" i="6"/>
  <c r="F15" i="6" s="1"/>
  <c r="E14" i="6"/>
  <c r="F14" i="6" s="1"/>
  <c r="E13" i="6"/>
  <c r="F13" i="6" s="1"/>
  <c r="E12" i="6"/>
  <c r="F12" i="6" s="1"/>
  <c r="F11" i="6"/>
  <c r="E11" i="6"/>
  <c r="E10" i="6"/>
  <c r="F10" i="6" s="1"/>
  <c r="E9" i="6"/>
  <c r="F9" i="6" s="1"/>
  <c r="E8" i="6"/>
  <c r="F8" i="6" s="1"/>
  <c r="E7" i="6"/>
  <c r="F7" i="6" s="1"/>
  <c r="B4" i="6"/>
  <c r="D52" i="5"/>
  <c r="E52" i="5" s="1"/>
  <c r="F52" i="5" s="1"/>
  <c r="C52" i="5"/>
  <c r="F51" i="5"/>
  <c r="E51" i="5"/>
  <c r="F50" i="5"/>
  <c r="E50" i="5"/>
  <c r="F49" i="5"/>
  <c r="E49" i="5"/>
  <c r="C47" i="5"/>
  <c r="F46" i="5"/>
  <c r="E46" i="5"/>
  <c r="F45" i="5"/>
  <c r="E45" i="5"/>
  <c r="F44" i="5"/>
  <c r="E44" i="5"/>
  <c r="F43" i="5"/>
  <c r="E43" i="5"/>
  <c r="F42" i="5"/>
  <c r="E42" i="5"/>
  <c r="F41" i="5"/>
  <c r="E41" i="5"/>
  <c r="D40" i="5"/>
  <c r="D47" i="5" s="1"/>
  <c r="E47" i="5" s="1"/>
  <c r="F47" i="5" s="1"/>
  <c r="E38" i="5"/>
  <c r="F38" i="5" s="1"/>
  <c r="D38" i="5"/>
  <c r="C38" i="5"/>
  <c r="F37" i="5"/>
  <c r="E37" i="5"/>
  <c r="E36" i="5"/>
  <c r="F36" i="5" s="1"/>
  <c r="E35" i="5"/>
  <c r="F35" i="5" s="1"/>
  <c r="E34" i="5"/>
  <c r="F34" i="5" s="1"/>
  <c r="E32" i="5"/>
  <c r="F32" i="5" s="1"/>
  <c r="D32" i="5"/>
  <c r="C32" i="5"/>
  <c r="E31" i="5"/>
  <c r="F31" i="5" s="1"/>
  <c r="E30" i="5"/>
  <c r="F30" i="5" s="1"/>
  <c r="F29" i="5"/>
  <c r="E29" i="5"/>
  <c r="E28" i="5"/>
  <c r="F28" i="5" s="1"/>
  <c r="E27" i="5"/>
  <c r="F27" i="5" s="1"/>
  <c r="F26" i="5"/>
  <c r="E26" i="5"/>
  <c r="F25" i="5"/>
  <c r="E25" i="5"/>
  <c r="F24" i="5"/>
  <c r="E24" i="5"/>
  <c r="F23" i="5"/>
  <c r="E23" i="5"/>
  <c r="F22" i="5"/>
  <c r="E22" i="5"/>
  <c r="D20" i="5"/>
  <c r="E20" i="5" s="1"/>
  <c r="F20" i="5" s="1"/>
  <c r="C20" i="5"/>
  <c r="E19" i="5"/>
  <c r="F19" i="5" s="1"/>
  <c r="F18" i="5"/>
  <c r="E18" i="5"/>
  <c r="E17" i="5"/>
  <c r="F17" i="5" s="1"/>
  <c r="D15" i="5"/>
  <c r="E15" i="5" s="1"/>
  <c r="F15" i="5" s="1"/>
  <c r="C15" i="5"/>
  <c r="F14" i="5"/>
  <c r="E14" i="5"/>
  <c r="E13" i="5"/>
  <c r="F13" i="5" s="1"/>
  <c r="F12" i="5"/>
  <c r="E12" i="5"/>
  <c r="E11" i="5"/>
  <c r="F11" i="5" s="1"/>
  <c r="F10" i="5"/>
  <c r="E10" i="5"/>
  <c r="E9" i="5"/>
  <c r="F9" i="5" s="1"/>
  <c r="F8" i="5"/>
  <c r="E8" i="5"/>
  <c r="E7" i="5"/>
  <c r="F7" i="5" s="1"/>
  <c r="F6" i="5"/>
  <c r="E6" i="5"/>
  <c r="B3" i="5"/>
  <c r="D36" i="4"/>
  <c r="C36" i="4"/>
  <c r="B36" i="4"/>
  <c r="G35" i="4"/>
  <c r="H35" i="4" s="1"/>
  <c r="F35" i="4"/>
  <c r="E35" i="4"/>
  <c r="G34" i="4"/>
  <c r="H34" i="4" s="1"/>
  <c r="F34" i="4"/>
  <c r="E34" i="4"/>
  <c r="G33" i="4"/>
  <c r="H33" i="4" s="1"/>
  <c r="F33" i="4"/>
  <c r="E33" i="4"/>
  <c r="G32" i="4"/>
  <c r="H32" i="4" s="1"/>
  <c r="F32" i="4"/>
  <c r="E32" i="4"/>
  <c r="G31" i="4"/>
  <c r="G36" i="4" s="1"/>
  <c r="H36" i="4" s="1"/>
  <c r="F31" i="4"/>
  <c r="E31" i="4"/>
  <c r="E36" i="4" s="1"/>
  <c r="F36" i="4" s="1"/>
  <c r="B29" i="4"/>
  <c r="B38" i="4" s="1"/>
  <c r="D28" i="4"/>
  <c r="G28" i="4" s="1"/>
  <c r="H28" i="4" s="1"/>
  <c r="C28" i="4"/>
  <c r="E28" i="4" s="1"/>
  <c r="F28" i="4" s="1"/>
  <c r="E27" i="4"/>
  <c r="F27" i="4" s="1"/>
  <c r="D27" i="4"/>
  <c r="G27" i="4" s="1"/>
  <c r="H27" i="4" s="1"/>
  <c r="C27" i="4"/>
  <c r="D26" i="4"/>
  <c r="G26" i="4" s="1"/>
  <c r="H26" i="4" s="1"/>
  <c r="C26" i="4"/>
  <c r="E26" i="4" s="1"/>
  <c r="F26" i="4" s="1"/>
  <c r="E25" i="4"/>
  <c r="F25" i="4" s="1"/>
  <c r="D25" i="4"/>
  <c r="G25" i="4" s="1"/>
  <c r="H25" i="4" s="1"/>
  <c r="C25" i="4"/>
  <c r="D24" i="4"/>
  <c r="G24" i="4" s="1"/>
  <c r="H24" i="4" s="1"/>
  <c r="C24" i="4"/>
  <c r="E24" i="4" s="1"/>
  <c r="F24" i="4" s="1"/>
  <c r="E23" i="4"/>
  <c r="F23" i="4" s="1"/>
  <c r="D23" i="4"/>
  <c r="G23" i="4" s="1"/>
  <c r="H23" i="4" s="1"/>
  <c r="C23" i="4"/>
  <c r="D22" i="4"/>
  <c r="G22" i="4" s="1"/>
  <c r="H22" i="4" s="1"/>
  <c r="C22" i="4"/>
  <c r="E22" i="4" s="1"/>
  <c r="F22" i="4" s="1"/>
  <c r="E21" i="4"/>
  <c r="F21" i="4" s="1"/>
  <c r="D21" i="4"/>
  <c r="G21" i="4" s="1"/>
  <c r="H21" i="4" s="1"/>
  <c r="C21" i="4"/>
  <c r="D20" i="4"/>
  <c r="G20" i="4" s="1"/>
  <c r="H20" i="4" s="1"/>
  <c r="C20" i="4"/>
  <c r="E20" i="4" s="1"/>
  <c r="F20" i="4" s="1"/>
  <c r="E19" i="4"/>
  <c r="F19" i="4" s="1"/>
  <c r="D19" i="4"/>
  <c r="G19" i="4" s="1"/>
  <c r="H19" i="4" s="1"/>
  <c r="C19" i="4"/>
  <c r="D18" i="4"/>
  <c r="C18" i="4"/>
  <c r="E18" i="4" s="1"/>
  <c r="F18" i="4" s="1"/>
  <c r="E17" i="4"/>
  <c r="F17" i="4" s="1"/>
  <c r="D17" i="4"/>
  <c r="G17" i="4" s="1"/>
  <c r="H17" i="4" s="1"/>
  <c r="C17" i="4"/>
  <c r="D16" i="4"/>
  <c r="G16" i="4" s="1"/>
  <c r="H16" i="4" s="1"/>
  <c r="C16" i="4"/>
  <c r="E16" i="4" s="1"/>
  <c r="F16" i="4" s="1"/>
  <c r="E15" i="4"/>
  <c r="F15" i="4" s="1"/>
  <c r="D15" i="4"/>
  <c r="G15" i="4" s="1"/>
  <c r="H15" i="4" s="1"/>
  <c r="C15" i="4"/>
  <c r="D14" i="4"/>
  <c r="G14" i="4" s="1"/>
  <c r="H14" i="4" s="1"/>
  <c r="C14" i="4"/>
  <c r="E14" i="4" s="1"/>
  <c r="F14" i="4" s="1"/>
  <c r="E13" i="4"/>
  <c r="F13" i="4" s="1"/>
  <c r="D13" i="4"/>
  <c r="G13" i="4" s="1"/>
  <c r="H13" i="4" s="1"/>
  <c r="C13" i="4"/>
  <c r="D12" i="4"/>
  <c r="C12" i="4"/>
  <c r="E12" i="4" s="1"/>
  <c r="F12" i="4" s="1"/>
  <c r="E11" i="4"/>
  <c r="D11" i="4"/>
  <c r="G11" i="4" s="1"/>
  <c r="C11" i="4"/>
  <c r="C29" i="4" s="1"/>
  <c r="C38" i="4" s="1"/>
  <c r="D75" i="7" l="1"/>
  <c r="F75" i="7" s="1"/>
  <c r="F74" i="7"/>
  <c r="G74" i="7" s="1"/>
  <c r="G50" i="7"/>
  <c r="E40" i="5"/>
  <c r="F40" i="5" s="1"/>
  <c r="H11" i="4"/>
  <c r="E29" i="4"/>
  <c r="G18" i="4"/>
  <c r="H18" i="4" s="1"/>
  <c r="D29" i="4"/>
  <c r="D38" i="4" s="1"/>
  <c r="H31" i="4"/>
  <c r="F11" i="4"/>
  <c r="G12" i="4"/>
  <c r="H12" i="4" s="1"/>
  <c r="G75" i="7" l="1"/>
  <c r="F29" i="4"/>
  <c r="E38" i="4"/>
  <c r="F38" i="4" s="1"/>
  <c r="G29" i="4"/>
  <c r="G38" i="4" l="1"/>
  <c r="H38" i="4" s="1"/>
  <c r="H29" i="4"/>
</calcChain>
</file>

<file path=xl/sharedStrings.xml><?xml version="1.0" encoding="utf-8"?>
<sst xmlns="http://schemas.openxmlformats.org/spreadsheetml/2006/main" count="1612" uniqueCount="453">
  <si>
    <t xml:space="preserve">                                        </t>
  </si>
  <si>
    <t xml:space="preserve"> </t>
  </si>
  <si>
    <t xml:space="preserve">              TENNESSEE DEPARTMENT OF REVENUE</t>
  </si>
  <si>
    <t>COMPARATIVE STATEMENT OF COLLECTED REVENUES</t>
  </si>
  <si>
    <t xml:space="preserve">   </t>
  </si>
  <si>
    <t>PAGE # 1</t>
  </si>
  <si>
    <t>CLASS OF TAX</t>
  </si>
  <si>
    <t>June
FY 2017</t>
  </si>
  <si>
    <t>June
FY 2018</t>
  </si>
  <si>
    <t>June
FY 2019</t>
  </si>
  <si>
    <t>June FY 2017-               June FY 2018
$ Change</t>
  </si>
  <si>
    <t>June FY 2017-                          June FY 2018
% Change</t>
  </si>
  <si>
    <t>June FY 2018-               June FY 2019
$ Change</t>
  </si>
  <si>
    <t>June FY 2018-               June FY 2019
% Change</t>
  </si>
  <si>
    <t>Sales and Use</t>
  </si>
  <si>
    <t>Franchise &amp; Excise</t>
  </si>
  <si>
    <t>Business</t>
  </si>
  <si>
    <t>Gasoline</t>
  </si>
  <si>
    <t>Motor Fuel</t>
  </si>
  <si>
    <t>Petroleum Special</t>
  </si>
  <si>
    <t>Motor Vehicle Registration</t>
  </si>
  <si>
    <t>Motor Vehicle Title</t>
  </si>
  <si>
    <t>Income</t>
  </si>
  <si>
    <t>Inheritance, Gift &amp; Estate</t>
  </si>
  <si>
    <t>Tobacco</t>
  </si>
  <si>
    <t>Alcoholic Beverage</t>
  </si>
  <si>
    <t>Beer</t>
  </si>
  <si>
    <t>Mixed Drink (LBD)</t>
  </si>
  <si>
    <t>Privilege</t>
  </si>
  <si>
    <t>Gas &amp; Oil Severance</t>
  </si>
  <si>
    <t>TVA</t>
  </si>
  <si>
    <t>Miscellaneous Taxes</t>
  </si>
  <si>
    <t>TOTAL STATE COLLECTIONS</t>
  </si>
  <si>
    <t>Local Government</t>
  </si>
  <si>
    <t>Local Sales Tax</t>
  </si>
  <si>
    <t>Local Business Tax</t>
  </si>
  <si>
    <t>Local Business Tax Fees</t>
  </si>
  <si>
    <t>Mineral Tax</t>
  </si>
  <si>
    <t>Coal Severance</t>
  </si>
  <si>
    <t>TOTAL LOCAL COLLECTIONS</t>
  </si>
  <si>
    <t>TOTAL COLLECTED REVENUE</t>
  </si>
  <si>
    <t xml:space="preserve">  </t>
  </si>
  <si>
    <t>TENNESSEE DEPARTMENT OF REVENUE</t>
  </si>
  <si>
    <t xml:space="preserve">          SUMMARY OF COLLECTIONS </t>
  </si>
  <si>
    <t>PAGE # 3</t>
  </si>
  <si>
    <t xml:space="preserve"> FY 2018</t>
  </si>
  <si>
    <t xml:space="preserve"> FY 2019</t>
  </si>
  <si>
    <t>GAIN OR LOSS</t>
  </si>
  <si>
    <t>PERCENT</t>
  </si>
  <si>
    <t>SALES</t>
  </si>
  <si>
    <r>
      <rPr>
        <sz val="16"/>
        <color indexed="8"/>
        <rFont val="Open Sans Semibold"/>
        <family val="2"/>
      </rPr>
      <t>10101 Sales</t>
    </r>
    <r>
      <rPr>
        <b/>
        <sz val="16"/>
        <color indexed="8"/>
        <rFont val="Open Sans Semibold"/>
        <family val="2"/>
      </rPr>
      <t xml:space="preserve"> </t>
    </r>
  </si>
  <si>
    <t>10102 State Cable TV</t>
  </si>
  <si>
    <t>10103 State Interstate Telecomm Sales</t>
  </si>
  <si>
    <t>10104 State Sales 1% Increase 2002</t>
  </si>
  <si>
    <t>10105 State Sales Single Article</t>
  </si>
  <si>
    <t>10106 State Sales Food</t>
  </si>
  <si>
    <t>10107 Prepaid Wireless</t>
  </si>
  <si>
    <t>10109 Transportation Equity</t>
  </si>
  <si>
    <t>10110 911 Board</t>
  </si>
  <si>
    <t>TOTAL</t>
  </si>
  <si>
    <t xml:space="preserve">FRANCHISE &amp; EXCISE </t>
  </si>
  <si>
    <t>11401-11403 Franchise</t>
  </si>
  <si>
    <t>11501-11503 Excise</t>
  </si>
  <si>
    <t>12101 F&amp;E Est Payments</t>
  </si>
  <si>
    <t>BUSINESS</t>
  </si>
  <si>
    <t>12001 Counties Tax</t>
  </si>
  <si>
    <t>12002 Cities Tax</t>
  </si>
  <si>
    <t>12003 State Tax</t>
  </si>
  <si>
    <t>12004 County Delinquent</t>
  </si>
  <si>
    <t>12005 City Delinquent</t>
  </si>
  <si>
    <t>12006-12009-Class 1-4</t>
  </si>
  <si>
    <t>12010 Class 5 Industrial  Loan &amp; Thrift</t>
  </si>
  <si>
    <t>12011 Transient Vendor, Flea Mkt &amp; Other</t>
  </si>
  <si>
    <t>12012  Audit P &amp; I</t>
  </si>
  <si>
    <t>12013 Voluntary Disclosure State</t>
  </si>
  <si>
    <t>GASOLINE</t>
  </si>
  <si>
    <t>10201 Tax</t>
  </si>
  <si>
    <t>10203 Hwy. Users Fuel Permits</t>
  </si>
  <si>
    <t>10205 Penalty &amp; Interest-Reg</t>
  </si>
  <si>
    <t>10207 Alcohol Fees</t>
  </si>
  <si>
    <t>MOTOR FUEL</t>
  </si>
  <si>
    <t>10301 Tax Regular Diesel</t>
  </si>
  <si>
    <t>10302 Regular L. P.</t>
  </si>
  <si>
    <t>10305 Prepaid Diesel</t>
  </si>
  <si>
    <t>10307 Penalty &amp; Interest-Reg.</t>
  </si>
  <si>
    <t>10308 Dyed Fuel</t>
  </si>
  <si>
    <t>10309 Compressed Natural Gas-Dealer Permit</t>
  </si>
  <si>
    <t>10310 Carrier Dyed Fuel</t>
  </si>
  <si>
    <t>PETROLEUM SPECIAL TAX</t>
  </si>
  <si>
    <t>10401 Tax</t>
  </si>
  <si>
    <t>10402 Penalties &amp; Interest</t>
  </si>
  <si>
    <t>10403 Environment Assurance Fee</t>
  </si>
  <si>
    <t xml:space="preserve">         SUMMARY OF COLLECTIONS</t>
  </si>
  <si>
    <t>PAGE # 4</t>
  </si>
  <si>
    <t>FY 2018</t>
  </si>
  <si>
    <t>FY 2019</t>
  </si>
  <si>
    <t>MOTOR VEHICLE REGISTRATION</t>
  </si>
  <si>
    <t>10501 Registration Fees</t>
  </si>
  <si>
    <t>10502 Drive-Out Tags</t>
  </si>
  <si>
    <t>10503 Temp. Operators Permits</t>
  </si>
  <si>
    <t>10504 Fines</t>
  </si>
  <si>
    <t>10505 Miscellaneous</t>
  </si>
  <si>
    <t>10506 International Registration</t>
  </si>
  <si>
    <t>10507 Personalized Registration</t>
  </si>
  <si>
    <t>10508 Handicapped Registration</t>
  </si>
  <si>
    <t>10509 Over Weight Truck Fines</t>
  </si>
  <si>
    <t>10510 Inquiry Information Fees</t>
  </si>
  <si>
    <t>10511 Fleet Registration</t>
  </si>
  <si>
    <t>10512 Trip Permits</t>
  </si>
  <si>
    <t>10514 International Reg. (Safety)</t>
  </si>
  <si>
    <t>10530 Electric Vehicle Fee</t>
  </si>
  <si>
    <t xml:space="preserve">MOTOR VEHICLE TITLE </t>
  </si>
  <si>
    <t>INSURANCE VERIFICATION*</t>
  </si>
  <si>
    <t>INCOME</t>
  </si>
  <si>
    <t xml:space="preserve">10601  Pre-Income Tax </t>
  </si>
  <si>
    <t>10602  Tax</t>
  </si>
  <si>
    <t>10603  Penalties &amp; Interest</t>
  </si>
  <si>
    <t>INHERITANCE,GIFT,ESTATE</t>
  </si>
  <si>
    <t>11601  Inheritance</t>
  </si>
  <si>
    <t>11602 Gift Tax Class A</t>
  </si>
  <si>
    <t>11603  Estate Tax</t>
  </si>
  <si>
    <t>11604 Generation Skip</t>
  </si>
  <si>
    <t>11605 Gift Tax Class B</t>
  </si>
  <si>
    <t>11606 Pre-Gift Tax</t>
  </si>
  <si>
    <t>11607 Prepaid Inheritance</t>
  </si>
  <si>
    <t>TOBACCO</t>
  </si>
  <si>
    <t>11801 Cigarette Stamps</t>
  </si>
  <si>
    <t>11802 Cigar &amp; Other Tobacco Products</t>
  </si>
  <si>
    <t>11803 Fair Trade Info</t>
  </si>
  <si>
    <t>11804 Licenses-Retail Dealer</t>
  </si>
  <si>
    <t>11805 Licenses-Other</t>
  </si>
  <si>
    <t>11808 Penalty</t>
  </si>
  <si>
    <t xml:space="preserve">11809 LDR Penalty </t>
  </si>
  <si>
    <t>ALCOHOLIC BEVERAGES</t>
  </si>
  <si>
    <t>11001 Alcohol Tax</t>
  </si>
  <si>
    <t>11002 Wine Tax &amp; High Alcohol Beer</t>
  </si>
  <si>
    <t>11003 Licenses</t>
  </si>
  <si>
    <t>11011 Brand Registration</t>
  </si>
  <si>
    <t>11013 Wine Tax (Winery)</t>
  </si>
  <si>
    <t>11014 Common Spirit Tax</t>
  </si>
  <si>
    <t>11015 Common Spirit Wine Tax</t>
  </si>
  <si>
    <t>11016 Distiller'sTax</t>
  </si>
  <si>
    <t>11017 Enforcement Tax</t>
  </si>
  <si>
    <t>11018 Wine Enforcement Tax</t>
  </si>
  <si>
    <t>BEER</t>
  </si>
  <si>
    <t>10901 Beer Barrellage</t>
  </si>
  <si>
    <t>10902 Certificate of Registration</t>
  </si>
  <si>
    <t>10905 Penalty &amp; Interest</t>
  </si>
  <si>
    <t>10906 Wholesale Beer</t>
  </si>
  <si>
    <t>10908 Common Carrier Beer Tax</t>
  </si>
  <si>
    <t>MIXED DRINK (LBD)</t>
  </si>
  <si>
    <t>11101 Tax</t>
  </si>
  <si>
    <t xml:space="preserve">*Insurance Verification figures are listed for reporting purposes only.
 They are not in the total collection figures. </t>
  </si>
  <si>
    <t>PAGE # 5</t>
  </si>
  <si>
    <t>PRIVILEGE</t>
  </si>
  <si>
    <t>10701 Realty Transfer</t>
  </si>
  <si>
    <t>10706 Criminal Injuries Comp</t>
  </si>
  <si>
    <t>10707 Penalties</t>
  </si>
  <si>
    <t>10709 Marriage License</t>
  </si>
  <si>
    <t>10710 Tire Tax</t>
  </si>
  <si>
    <t>10713 Professional Tax</t>
  </si>
  <si>
    <t>10714 Used Oil</t>
  </si>
  <si>
    <t>10715 Auto Rental Surcharge</t>
  </si>
  <si>
    <t>10716 Realty Mortgage</t>
  </si>
  <si>
    <t>10717 UCC</t>
  </si>
  <si>
    <t>10718 Attorneys Administrative Fee</t>
  </si>
  <si>
    <t>10719 Forfeiture of Bonds</t>
  </si>
  <si>
    <t>10720 Sex Offenders</t>
  </si>
  <si>
    <t>10721 Domestic Violence</t>
  </si>
  <si>
    <t>10726 Bail Bond Fee</t>
  </si>
  <si>
    <t>10727 Aggravated Assault</t>
  </si>
  <si>
    <t>10728 Marriage License Increase 2002</t>
  </si>
  <si>
    <t>10729 Drug Violation Cases</t>
  </si>
  <si>
    <t>10730 Sexual Assault</t>
  </si>
  <si>
    <t>10731 Drug Violation -No Treatment</t>
  </si>
  <si>
    <t>10733 Municipal Training Education</t>
  </si>
  <si>
    <t xml:space="preserve">10734 Blood Alcohol </t>
  </si>
  <si>
    <t>10735 Litigation</t>
  </si>
  <si>
    <t>10736 Alcohol Drug Treatment Fee</t>
  </si>
  <si>
    <t>10737 Drag Racing Fine</t>
  </si>
  <si>
    <t>10738 Drug Testing Fee</t>
  </si>
  <si>
    <t>10739 Victim Notification Fund</t>
  </si>
  <si>
    <t>10741 Ignition Interlock Device</t>
  </si>
  <si>
    <t>10742 Cash Bond Forfeiture</t>
  </si>
  <si>
    <t>10743 Criminal Judical Education</t>
  </si>
  <si>
    <t>10744 P. Defender/D. Attorney Expungement</t>
  </si>
  <si>
    <t>10745 Enviromental Fees</t>
  </si>
  <si>
    <t>10746 Human Trafficking GenFd</t>
  </si>
  <si>
    <t>10747 Motor Vehicle Recycler</t>
  </si>
  <si>
    <t>10748 Human Trafficking LawEnf</t>
  </si>
  <si>
    <t>10749 Human Trafficking D.A.Gen</t>
  </si>
  <si>
    <t>10750 Fantasy Sports</t>
  </si>
  <si>
    <t>10751 Vet Drug Violation</t>
  </si>
  <si>
    <t>10752 Advanced Age Adult Abuse Violations</t>
  </si>
  <si>
    <t xml:space="preserve">10753 Telecom </t>
  </si>
  <si>
    <t>10754 Adult Performance Business Tax</t>
  </si>
  <si>
    <t xml:space="preserve">Gas &amp; Oil Severance </t>
  </si>
  <si>
    <t>11301-11302 Tax</t>
  </si>
  <si>
    <t>TVA IN LIEU</t>
  </si>
  <si>
    <t>MISCELLANEOUS TAXES:</t>
  </si>
  <si>
    <t>Unauthorized Substance</t>
  </si>
  <si>
    <t>14801 Marijuana</t>
  </si>
  <si>
    <t>14802 Cocaine</t>
  </si>
  <si>
    <t>14803 Other Drugs</t>
  </si>
  <si>
    <t>14804 Alcohol</t>
  </si>
  <si>
    <t>14805 Penalty &amp; Interest</t>
  </si>
  <si>
    <t>14806 Stamps</t>
  </si>
  <si>
    <t>GROSS RECEIPTS</t>
  </si>
  <si>
    <t>10801 Bottlers</t>
  </si>
  <si>
    <t>10802 Gas, Water, Power &amp; Light</t>
  </si>
  <si>
    <t>10803 Mixing Bars, Clubs, etc.</t>
  </si>
  <si>
    <t>10809 Vending Machines</t>
  </si>
  <si>
    <t>10810 Bottlers</t>
  </si>
  <si>
    <t xml:space="preserve">COIN AMUSEMENT </t>
  </si>
  <si>
    <t>11901 Coin Tax</t>
  </si>
  <si>
    <t>11902 Penalty &amp; Interest</t>
  </si>
  <si>
    <t>11904 License Fee</t>
  </si>
  <si>
    <t>TOTAL MISC.TAXES</t>
  </si>
  <si>
    <t>GRAND TOTAL</t>
  </si>
  <si>
    <t>July 2018 - June 2019</t>
  </si>
  <si>
    <t>PAGE # 2</t>
  </si>
  <si>
    <t>FY 2017 YTD</t>
  </si>
  <si>
    <t>FY 2018 YTD</t>
  </si>
  <si>
    <t>FY 2019 YTD</t>
  </si>
  <si>
    <t xml:space="preserve"> FY 2017- FY 2018
$ Change</t>
  </si>
  <si>
    <t xml:space="preserve"> FY 2017- FY 2018
% Change</t>
  </si>
  <si>
    <t xml:space="preserve"> FY 2018- FY 2019
$ Change</t>
  </si>
  <si>
    <t xml:space="preserve"> FY 2018- FY 2019
 % Change</t>
  </si>
  <si>
    <t>PAGE # 6</t>
  </si>
  <si>
    <t>PAGE # 7</t>
  </si>
  <si>
    <t>PAGE # 8</t>
  </si>
  <si>
    <t>COLLECTION REPORT BY COUNTIES</t>
  </si>
  <si>
    <t xml:space="preserve">CLASS OF TAX </t>
  </si>
  <si>
    <t xml:space="preserve">INCOME </t>
  </si>
  <si>
    <t>PAGE #  9</t>
  </si>
  <si>
    <t>COUNTIES</t>
  </si>
  <si>
    <t>JUNE FY 2019</t>
  </si>
  <si>
    <t>YTD FY 2019</t>
  </si>
  <si>
    <t>ANDERSON</t>
  </si>
  <si>
    <t>LAWRENCE</t>
  </si>
  <si>
    <t>BEDFORD</t>
  </si>
  <si>
    <t>LEWIS</t>
  </si>
  <si>
    <t>BENTON</t>
  </si>
  <si>
    <t>LINCOLN</t>
  </si>
  <si>
    <t>BLEDSOE</t>
  </si>
  <si>
    <t>LOUDON</t>
  </si>
  <si>
    <t>BLOUNT</t>
  </si>
  <si>
    <t>MCMINN</t>
  </si>
  <si>
    <t>BRADLEY</t>
  </si>
  <si>
    <t>MCNAIRY</t>
  </si>
  <si>
    <t>CAMPBELL</t>
  </si>
  <si>
    <t>MACON</t>
  </si>
  <si>
    <t>CANNON</t>
  </si>
  <si>
    <t>MADISON</t>
  </si>
  <si>
    <t>CARROLL</t>
  </si>
  <si>
    <t>MARION</t>
  </si>
  <si>
    <t>CARTER</t>
  </si>
  <si>
    <t>MARSHALL</t>
  </si>
  <si>
    <t>CHEATHAM</t>
  </si>
  <si>
    <t>MAURY</t>
  </si>
  <si>
    <t>CHESTER</t>
  </si>
  <si>
    <t>MEIGS</t>
  </si>
  <si>
    <t>CLAIBORNE</t>
  </si>
  <si>
    <t>MONROE</t>
  </si>
  <si>
    <t>CLAY</t>
  </si>
  <si>
    <t>MONTGOMERY</t>
  </si>
  <si>
    <t>COCKE</t>
  </si>
  <si>
    <t>MOORE</t>
  </si>
  <si>
    <t>COFFEE</t>
  </si>
  <si>
    <t>MORGAN</t>
  </si>
  <si>
    <t>CROCKETT</t>
  </si>
  <si>
    <t>OBION</t>
  </si>
  <si>
    <t>CUMBERLAND</t>
  </si>
  <si>
    <t>OVERTON</t>
  </si>
  <si>
    <t>DAVIDSON</t>
  </si>
  <si>
    <t>PERRY</t>
  </si>
  <si>
    <t>DECATUR</t>
  </si>
  <si>
    <t>PICKETT</t>
  </si>
  <si>
    <t>DEKALB</t>
  </si>
  <si>
    <t>POLK</t>
  </si>
  <si>
    <t>DICKSON</t>
  </si>
  <si>
    <t>PUTNAM</t>
  </si>
  <si>
    <t>DYER</t>
  </si>
  <si>
    <t>RHEA</t>
  </si>
  <si>
    <t>FAYETTE</t>
  </si>
  <si>
    <t>ROANE</t>
  </si>
  <si>
    <t>FENTRESS</t>
  </si>
  <si>
    <t>ROBERTSON</t>
  </si>
  <si>
    <t>FRANKLIN</t>
  </si>
  <si>
    <t>RUTHERFORD</t>
  </si>
  <si>
    <t>GIBSON</t>
  </si>
  <si>
    <t>SCOTT</t>
  </si>
  <si>
    <t>GILES</t>
  </si>
  <si>
    <t>SEQUATCHIE</t>
  </si>
  <si>
    <t>GRAINGER</t>
  </si>
  <si>
    <t>SEVIER</t>
  </si>
  <si>
    <t>GREENE</t>
  </si>
  <si>
    <t>SHELBY</t>
  </si>
  <si>
    <t>GRUNDY</t>
  </si>
  <si>
    <t>SMITH</t>
  </si>
  <si>
    <t>HAMBLEN</t>
  </si>
  <si>
    <t>STEWART</t>
  </si>
  <si>
    <t>HAMILTON</t>
  </si>
  <si>
    <t>SULLIVAN</t>
  </si>
  <si>
    <t>HANCOCK</t>
  </si>
  <si>
    <t>SUMNER</t>
  </si>
  <si>
    <t>HARDEMAN</t>
  </si>
  <si>
    <t>TIPTON</t>
  </si>
  <si>
    <t>HARDIN</t>
  </si>
  <si>
    <t>TROUSDALE</t>
  </si>
  <si>
    <t>HAWKINS</t>
  </si>
  <si>
    <t>UNICOI</t>
  </si>
  <si>
    <t>HAYWOOD</t>
  </si>
  <si>
    <t>UNION</t>
  </si>
  <si>
    <t>HENDERSON</t>
  </si>
  <si>
    <t>VAN BUREN</t>
  </si>
  <si>
    <t>HENRY</t>
  </si>
  <si>
    <t>WARREN</t>
  </si>
  <si>
    <t>HICKMAN</t>
  </si>
  <si>
    <t>WASHINGTON</t>
  </si>
  <si>
    <t>HOUSTON</t>
  </si>
  <si>
    <t>WAYNE</t>
  </si>
  <si>
    <t>HUMPHREYS</t>
  </si>
  <si>
    <t>WEAKLEY</t>
  </si>
  <si>
    <t>JACKSON</t>
  </si>
  <si>
    <t>WHITE</t>
  </si>
  <si>
    <t>JEFFERSON</t>
  </si>
  <si>
    <t>WILLIAMSON</t>
  </si>
  <si>
    <t>JOHNSON</t>
  </si>
  <si>
    <t>WILSON</t>
  </si>
  <si>
    <t>KNOX</t>
  </si>
  <si>
    <t>OUT OF STATE</t>
  </si>
  <si>
    <t>LAKE</t>
  </si>
  <si>
    <t>LAUDERDALE</t>
  </si>
  <si>
    <t>TOTALS</t>
  </si>
  <si>
    <t>CLASS OF TAX  MOTOR VEHICLE</t>
  </si>
  <si>
    <t>PAGE #  10</t>
  </si>
  <si>
    <t>STATE</t>
  </si>
  <si>
    <t>REALTY TRANSFER &amp; MORTGAGE</t>
  </si>
  <si>
    <t>PAGE #   11</t>
  </si>
  <si>
    <t>STATE SALES</t>
  </si>
  <si>
    <t>PAGE # 12</t>
  </si>
  <si>
    <t>YTD</t>
  </si>
  <si>
    <t xml:space="preserve">LOCAL SALES </t>
  </si>
  <si>
    <t>PAGE #  13</t>
  </si>
  <si>
    <t>TELECOM</t>
  </si>
  <si>
    <t xml:space="preserve">   COLLECTION REPORT BY COUNTIES</t>
  </si>
  <si>
    <t xml:space="preserve">CLASS OF TAX   </t>
  </si>
  <si>
    <t>BUSINESS - STATE AND LOCAL</t>
  </si>
  <si>
    <t>PAGE #   14</t>
  </si>
  <si>
    <t>SALES AND USE  TAX BY CLASSIFICATION</t>
  </si>
  <si>
    <t>FISCAL YEAR 2019</t>
  </si>
  <si>
    <t>JUNE 2019</t>
  </si>
  <si>
    <t>Page # 15</t>
  </si>
  <si>
    <t>CLASSIFICATION</t>
  </si>
  <si>
    <t>JUNE FY 2018</t>
  </si>
  <si>
    <t>CHANGE</t>
  </si>
  <si>
    <t>RETAIL TRADE</t>
  </si>
  <si>
    <t xml:space="preserve">  BUILDING MATERIALS</t>
  </si>
  <si>
    <t xml:space="preserve">    Lumber and Other Bldg. Materials</t>
  </si>
  <si>
    <t xml:space="preserve">    Paint, Glass and Wallpaper Stores</t>
  </si>
  <si>
    <t xml:space="preserve">    Hardware Stores</t>
  </si>
  <si>
    <t xml:space="preserve">    Retail Nurseries &amp; Garden Stores</t>
  </si>
  <si>
    <t xml:space="preserve">    Mobile Home Dealers</t>
  </si>
  <si>
    <t xml:space="preserve">        SUBTOTAL</t>
  </si>
  <si>
    <t xml:space="preserve">  GENERAL MERCHANDISE</t>
  </si>
  <si>
    <t xml:space="preserve">    Department Stores</t>
  </si>
  <si>
    <t xml:space="preserve">    Variety Stores</t>
  </si>
  <si>
    <t xml:space="preserve">    Miscellaneous General Merchandise</t>
  </si>
  <si>
    <t xml:space="preserve">  FOOD STORES</t>
  </si>
  <si>
    <t xml:space="preserve">    Grocery Stores</t>
  </si>
  <si>
    <t xml:space="preserve">    Meat &amp; Fish Markets</t>
  </si>
  <si>
    <t xml:space="preserve">    Fruit &amp; Vegetable</t>
  </si>
  <si>
    <t xml:space="preserve">    Candy, Nut &amp; Confectionery</t>
  </si>
  <si>
    <t xml:space="preserve">    Dairy Products Stores</t>
  </si>
  <si>
    <t xml:space="preserve">    Retail Bakeries</t>
  </si>
  <si>
    <t xml:space="preserve">    Miscellaneous Food Stores</t>
  </si>
  <si>
    <t xml:space="preserve">  AUTO DEALERS &amp; SERVICE STATIONS</t>
  </si>
  <si>
    <t xml:space="preserve">    Motor Vehicle Dealers, New &amp; Used</t>
  </si>
  <si>
    <t xml:space="preserve">    Motor Vehicle Dealers, Used Car</t>
  </si>
  <si>
    <t xml:space="preserve">    Auto &amp; Home Supply Stores               </t>
  </si>
  <si>
    <t xml:space="preserve">    Gasoline Service Stations               </t>
  </si>
  <si>
    <t xml:space="preserve">    Boat Dealers                                </t>
  </si>
  <si>
    <t xml:space="preserve">    Recreational Vehicle Dealers</t>
  </si>
  <si>
    <t xml:space="preserve">    Motorcycle &amp; All Other MV Dealers</t>
  </si>
  <si>
    <t xml:space="preserve">  APPAREL &amp; ACCESSORY STORES</t>
  </si>
  <si>
    <t xml:space="preserve">    Men's &amp; Boy's Clothing</t>
  </si>
  <si>
    <t xml:space="preserve">    Women's Clothing               </t>
  </si>
  <si>
    <t xml:space="preserve">    Women's Accessory &amp; Specialty</t>
  </si>
  <si>
    <t xml:space="preserve">    Children's &amp; Infants' Wear Stores</t>
  </si>
  <si>
    <t xml:space="preserve">    Family Clothing Stores</t>
  </si>
  <si>
    <t xml:space="preserve">    Shoe Stores                </t>
  </si>
  <si>
    <t xml:space="preserve">    Miscellaneous Apparel &amp; Accessory</t>
  </si>
  <si>
    <t xml:space="preserve">  FURNITURE AND HOME FURNISHINGS</t>
  </si>
  <si>
    <t xml:space="preserve">    Furniture Stores</t>
  </si>
  <si>
    <t xml:space="preserve">    Home Furnishings</t>
  </si>
  <si>
    <t xml:space="preserve">    Household Appliance Stores</t>
  </si>
  <si>
    <t xml:space="preserve">    Electronic Stores and Music Stores</t>
  </si>
  <si>
    <t xml:space="preserve">  EATING &amp; DRINKING PLACES</t>
  </si>
  <si>
    <t xml:space="preserve">    Eating Places</t>
  </si>
  <si>
    <t xml:space="preserve">    Drinking Places</t>
  </si>
  <si>
    <t>Page # 16</t>
  </si>
  <si>
    <t xml:space="preserve">  MISCELLANEOUS RETAIL STORES</t>
  </si>
  <si>
    <t xml:space="preserve">    Drug Stores                </t>
  </si>
  <si>
    <t xml:space="preserve">    Liquor Stores</t>
  </si>
  <si>
    <t xml:space="preserve">    Used Merchandise etc.</t>
  </si>
  <si>
    <t xml:space="preserve">    Sporting Goods &amp; Bicycle Shops</t>
  </si>
  <si>
    <t xml:space="preserve">    Book Stores                </t>
  </si>
  <si>
    <t xml:space="preserve">    Stationery Stores</t>
  </si>
  <si>
    <t xml:space="preserve">    Jewelry Stores                </t>
  </si>
  <si>
    <t xml:space="preserve">    Hobby, Toy &amp; Game </t>
  </si>
  <si>
    <t xml:space="preserve">    Gift, Novelty &amp; Souvenir</t>
  </si>
  <si>
    <t xml:space="preserve">    Luggage &amp; Leather Goods</t>
  </si>
  <si>
    <t xml:space="preserve">    Sewing, Needlework &amp; Piece Goods</t>
  </si>
  <si>
    <t xml:space="preserve">    Catalogue &amp; Mail Order Houses</t>
  </si>
  <si>
    <t xml:space="preserve">    Automatic Merchandising Machines</t>
  </si>
  <si>
    <t xml:space="preserve">    Direct Selling Establishments</t>
  </si>
  <si>
    <t xml:space="preserve">    Fuel Dealers</t>
  </si>
  <si>
    <t xml:space="preserve">    Florists               </t>
  </si>
  <si>
    <t xml:space="preserve">    Tobacco Stores and Stands</t>
  </si>
  <si>
    <t xml:space="preserve">    News Dealers &amp; Newsstands                </t>
  </si>
  <si>
    <t xml:space="preserve">    Optical Goods Stores</t>
  </si>
  <si>
    <t xml:space="preserve">    Miscellaneous Retail, N.E.C. </t>
  </si>
  <si>
    <t xml:space="preserve">            TOTAL RETAIL</t>
  </si>
  <si>
    <t>SERVICES</t>
  </si>
  <si>
    <t xml:space="preserve">  HOTELS &amp; LODGING PLACES</t>
  </si>
  <si>
    <t xml:space="preserve">  PERSONAL SERVICES</t>
  </si>
  <si>
    <t xml:space="preserve">  BUSINESS SERVICES</t>
  </si>
  <si>
    <t xml:space="preserve">  AUTO REPAIR, SERVICES &amp; PARKING</t>
  </si>
  <si>
    <t xml:space="preserve">  MISCELLANEOUS REPAIR SERVICES</t>
  </si>
  <si>
    <t xml:space="preserve">  MOTION PICTURES</t>
  </si>
  <si>
    <t xml:space="preserve">  AMUSEMENT SERVICES</t>
  </si>
  <si>
    <t xml:space="preserve">  HEALTH SERVICES</t>
  </si>
  <si>
    <t xml:space="preserve">  OTHER SERVICES</t>
  </si>
  <si>
    <t xml:space="preserve">             TOTAL SERVICES</t>
  </si>
  <si>
    <t>AGRICULTURE, FORESTRY, FISHING</t>
  </si>
  <si>
    <t xml:space="preserve">MINING               </t>
  </si>
  <si>
    <t>CONSTRUCTION</t>
  </si>
  <si>
    <t>MANUFACTURING</t>
  </si>
  <si>
    <t>TRANSPORTATION</t>
  </si>
  <si>
    <t xml:space="preserve">COMMUNICATIONS               </t>
  </si>
  <si>
    <t>ELECTRIC, GAS &amp; SANITARY SERVICES</t>
  </si>
  <si>
    <t xml:space="preserve">WHOLESALE TRADE                </t>
  </si>
  <si>
    <t>FINANCE, INSURANCE, REAL ESTATE</t>
  </si>
  <si>
    <t xml:space="preserve">             TOTAL NON-RETAIL, NON-SERVICES</t>
  </si>
  <si>
    <t>COUNTY CLERK</t>
  </si>
  <si>
    <t>CONSUMER USE TAX</t>
  </si>
  <si>
    <t>UNCLASSIFIED</t>
  </si>
  <si>
    <t xml:space="preserve">             GRAND TOTAL</t>
  </si>
  <si>
    <t>CHECK</t>
  </si>
  <si>
    <t>JULY 2018 - JUNE 2019</t>
  </si>
  <si>
    <t>Page # 17</t>
  </si>
  <si>
    <t>Page #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</si>
</sst>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3" formatCode="_(* #,##0.00_);_(* \(#,##0.00\);_(* &quot;-&quot;??_);_(@_)"/>
    <numFmt numFmtId="164" formatCode="[$-409]mmmm\-yy;@"/>
    <numFmt numFmtId="165" formatCode="mmm\-yy_)"/>
    <numFmt numFmtId="166" formatCode="#,##0.00;\ \(#,##0.00\)"/>
    <numFmt numFmtId="167" formatCode="0.0"/>
    <numFmt numFmtId="168" formatCode="#,##0.000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Open Sans Semibold"/>
      <family val="2"/>
    </font>
    <font>
      <b/>
      <sz val="14"/>
      <color indexed="8"/>
      <name val="Open Sans Semibold"/>
      <family val="2"/>
    </font>
    <font>
      <sz val="14"/>
      <color indexed="8"/>
      <name val="Open Sans Semibold"/>
      <family val="2"/>
    </font>
    <font>
      <sz val="10"/>
      <name val="Arial"/>
      <family val="2"/>
    </font>
    <font>
      <sz val="8"/>
      <color indexed="8"/>
      <name val="Open Sans Semibold"/>
      <family val="2"/>
    </font>
    <font>
      <sz val="13"/>
      <color indexed="8"/>
      <name val="Open Sans Semibold"/>
      <family val="2"/>
    </font>
    <font>
      <b/>
      <sz val="12"/>
      <color indexed="8"/>
      <name val="Open Sans Semibold"/>
      <family val="2"/>
    </font>
    <font>
      <sz val="14"/>
      <color indexed="8"/>
      <name val="Open Sans"/>
      <family val="2"/>
    </font>
    <font>
      <sz val="10"/>
      <name val="Open Sans"/>
      <family val="2"/>
    </font>
    <font>
      <b/>
      <sz val="14"/>
      <color indexed="8"/>
      <name val="Open Sans"/>
      <family val="2"/>
    </font>
    <font>
      <sz val="14"/>
      <name val="Open Sans Semibold"/>
      <family val="2"/>
    </font>
    <font>
      <sz val="11"/>
      <color indexed="8"/>
      <name val="Open Sans Semibold"/>
      <family val="2"/>
    </font>
    <font>
      <sz val="12"/>
      <color indexed="8"/>
      <name val="Open Sans Semibold"/>
      <family val="2"/>
    </font>
    <font>
      <sz val="11"/>
      <color theme="1"/>
      <name val="Open Sans"/>
      <family val="2"/>
    </font>
    <font>
      <sz val="16"/>
      <name val="Open Sans Semibold"/>
      <family val="2"/>
    </font>
    <font>
      <b/>
      <sz val="16"/>
      <color indexed="8"/>
      <name val="Open Sans Semibold"/>
      <family val="2"/>
    </font>
    <font>
      <sz val="16"/>
      <color indexed="8"/>
      <name val="Open Sans Semibold"/>
      <family val="2"/>
    </font>
    <font>
      <sz val="16"/>
      <color rgb="FF000000"/>
      <name val="Open Sans Semibold"/>
      <family val="2"/>
    </font>
    <font>
      <sz val="14"/>
      <name val="Open Sans"/>
      <family val="2"/>
    </font>
    <font>
      <sz val="11"/>
      <color theme="0"/>
      <name val="Open Sans"/>
      <family val="2"/>
    </font>
    <font>
      <sz val="11"/>
      <color rgb="FF9C0006"/>
      <name val="Open Sans"/>
      <family val="2"/>
    </font>
    <font>
      <b/>
      <sz val="11"/>
      <color rgb="FFFA7D00"/>
      <name val="Open Sans"/>
      <family val="2"/>
    </font>
    <font>
      <b/>
      <sz val="11"/>
      <color theme="0"/>
      <name val="Open Sans"/>
      <family val="2"/>
    </font>
    <font>
      <i/>
      <sz val="11"/>
      <color rgb="FF7F7F7F"/>
      <name val="Open Sans"/>
      <family val="2"/>
    </font>
    <font>
      <sz val="11"/>
      <color rgb="FF006100"/>
      <name val="Open Sans"/>
      <family val="2"/>
    </font>
    <font>
      <b/>
      <sz val="15"/>
      <color theme="3"/>
      <name val="Open Sans"/>
      <family val="2"/>
    </font>
    <font>
      <b/>
      <sz val="13"/>
      <color theme="3"/>
      <name val="Open Sans"/>
      <family val="2"/>
    </font>
    <font>
      <b/>
      <sz val="11"/>
      <color theme="3"/>
      <name val="Open Sans"/>
      <family val="2"/>
    </font>
    <font>
      <sz val="11"/>
      <color rgb="FF3F3F76"/>
      <name val="Open Sans"/>
      <family val="2"/>
    </font>
    <font>
      <sz val="11"/>
      <color rgb="FFFA7D00"/>
      <name val="Open Sans"/>
      <family val="2"/>
    </font>
    <font>
      <sz val="11"/>
      <color rgb="FF9C6500"/>
      <name val="Open Sans"/>
      <family val="2"/>
    </font>
    <font>
      <b/>
      <sz val="11"/>
      <color rgb="FF3F3F3F"/>
      <name val="Open Sans"/>
      <family val="2"/>
    </font>
    <font>
      <b/>
      <sz val="11"/>
      <color theme="1"/>
      <name val="Open Sans"/>
      <family val="2"/>
    </font>
    <font>
      <sz val="11"/>
      <color rgb="FFFF0000"/>
      <name val="Open Sans"/>
      <family val="2"/>
    </font>
    <font>
      <b/>
      <sz val="16"/>
      <color rgb="FF000000"/>
      <name val="Open Sans Semibold"/>
      <family val="2"/>
    </font>
    <font>
      <sz val="8.5"/>
      <name val="Arial"/>
    </font>
    <font>
      <sz val="10"/>
      <color indexed="12"/>
      <name val="Courier"/>
      <family val="3"/>
    </font>
    <font>
      <sz val="14"/>
      <name val="Arial"/>
      <family val="2"/>
    </font>
    <font>
      <sz val="12"/>
      <name val="Arial"/>
    </font>
    <font>
      <sz val="14"/>
      <color indexed="12"/>
      <name val="Helvetica-Narrow"/>
      <family val="2"/>
    </font>
    <font>
      <sz val="14"/>
      <name val="Helvetica-Narrow"/>
      <family val="2"/>
    </font>
    <font>
      <sz val="14"/>
      <color indexed="8"/>
      <name val="Helvetica-Narrow"/>
      <family val="2"/>
    </font>
    <font>
      <sz val="14"/>
      <color indexed="8"/>
      <name val="Helvetica-Narrow"/>
    </font>
    <font>
      <sz val="12"/>
      <name val="Arial"/>
      <family val="2"/>
    </font>
    <font>
      <b/>
      <sz val="12"/>
      <name val="Helvetica-Narrow"/>
    </font>
    <font>
      <b/>
      <sz val="11"/>
      <name val="Helvetica-Narrow"/>
    </font>
    <font>
      <sz val="11"/>
      <name val="Helvetica-Narrow"/>
    </font>
    <font>
      <sz val="12"/>
      <name val="Helvetica-Narrow"/>
    </font>
    <font>
      <sz val="1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gray0625">
        <fgColor theme="0" tint="-0.14996795556505021"/>
        <bgColor indexed="65"/>
      </patternFill>
    </fill>
    <fill>
      <patternFill patternType="solid">
        <fgColor indexed="9"/>
        <bgColor indexed="9"/>
      </patternFill>
    </fill>
  </fills>
  <borders count="8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indexed="8"/>
      </left>
      <right style="thin">
        <color theme="1"/>
      </right>
      <top style="thin">
        <color theme="1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double">
        <color theme="1"/>
      </top>
      <bottom/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92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33" borderId="0"/>
    <xf numFmtId="39" fontId="6" fillId="33" borderId="0"/>
    <xf numFmtId="9" fontId="6" fillId="0" borderId="0" applyFont="0" applyFill="0" applyBorder="0" applyAlignment="0" applyProtection="0"/>
    <xf numFmtId="39" fontId="6" fillId="33" borderId="0"/>
    <xf numFmtId="39" fontId="6" fillId="33" borderId="0"/>
    <xf numFmtId="39" fontId="6" fillId="33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39" fontId="6" fillId="33" borderId="0"/>
    <xf numFmtId="0" fontId="6" fillId="33" borderId="0"/>
    <xf numFmtId="0" fontId="6" fillId="33" borderId="0"/>
    <xf numFmtId="0" fontId="6" fillId="33" borderId="0"/>
    <xf numFmtId="9" fontId="6" fillId="0" borderId="0" applyFont="0" applyFill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3" fillId="3" borderId="0" applyNumberFormat="0" applyBorder="0" applyAlignment="0" applyProtection="0"/>
    <xf numFmtId="0" fontId="24" fillId="6" borderId="4" applyNumberFormat="0" applyAlignment="0" applyProtection="0"/>
    <xf numFmtId="0" fontId="25" fillId="7" borderId="7" applyNumberFormat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5" borderId="4" applyNumberFormat="0" applyAlignment="0" applyProtection="0"/>
    <xf numFmtId="0" fontId="32" fillId="0" borderId="6" applyNumberFormat="0" applyFill="0" applyAlignment="0" applyProtection="0"/>
    <xf numFmtId="0" fontId="33" fillId="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33" borderId="0"/>
    <xf numFmtId="0" fontId="6" fillId="33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33" borderId="0"/>
    <xf numFmtId="0" fontId="1" fillId="0" borderId="0"/>
    <xf numFmtId="0" fontId="1" fillId="0" borderId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34" fillId="6" borderId="5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2" fillId="0" borderId="0"/>
    <xf numFmtId="0" fontId="16" fillId="0" borderId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4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6" fillId="0" borderId="0"/>
  </cellStyleXfs>
  <cellXfs count="648">
    <xf numFmtId="0" fontId="0" fillId="0" borderId="0" xfId="0"/>
    <xf numFmtId="0" fontId="3" fillId="33" borderId="0" xfId="3" applyNumberFormat="1" applyFont="1" applyAlignment="1"/>
    <xf numFmtId="0" fontId="3" fillId="33" borderId="0" xfId="3" applyNumberFormat="1" applyFont="1"/>
    <xf numFmtId="39" fontId="3" fillId="0" borderId="0" xfId="3" applyNumberFormat="1" applyFont="1" applyFill="1" applyBorder="1"/>
    <xf numFmtId="39" fontId="4" fillId="0" borderId="0" xfId="3" applyNumberFormat="1" applyFont="1" applyFill="1" applyBorder="1"/>
    <xf numFmtId="39" fontId="5" fillId="0" borderId="0" xfId="3" applyNumberFormat="1" applyFont="1" applyFill="1" applyBorder="1"/>
    <xf numFmtId="0" fontId="3" fillId="33" borderId="0" xfId="3" applyNumberFormat="1" applyFont="1" applyBorder="1"/>
    <xf numFmtId="164" fontId="4" fillId="0" borderId="0" xfId="3" quotePrefix="1" applyNumberFormat="1" applyFont="1" applyFill="1" applyBorder="1" applyAlignment="1" applyProtection="1">
      <alignment horizontal="left"/>
      <protection locked="0"/>
    </xf>
    <xf numFmtId="39" fontId="4" fillId="0" borderId="0" xfId="3" applyNumberFormat="1" applyFont="1" applyFill="1" applyBorder="1" applyAlignment="1" applyProtection="1">
      <alignment horizontal="right"/>
      <protection locked="0"/>
    </xf>
    <xf numFmtId="7" fontId="4" fillId="0" borderId="0" xfId="3" applyNumberFormat="1" applyFont="1" applyFill="1" applyBorder="1" applyAlignment="1">
      <alignment horizontal="center"/>
    </xf>
    <xf numFmtId="0" fontId="4" fillId="0" borderId="0" xfId="3" applyNumberFormat="1" applyFont="1" applyFill="1" applyBorder="1" applyAlignment="1">
      <alignment horizontal="center"/>
    </xf>
    <xf numFmtId="39" fontId="4" fillId="0" borderId="0" xfId="3" quotePrefix="1" applyNumberFormat="1" applyFont="1" applyFill="1" applyBorder="1" applyAlignment="1">
      <alignment horizontal="left"/>
    </xf>
    <xf numFmtId="39" fontId="5" fillId="0" borderId="0" xfId="4" applyNumberFormat="1" applyFont="1" applyFill="1" applyBorder="1" applyProtection="1">
      <protection locked="0"/>
    </xf>
    <xf numFmtId="39" fontId="5" fillId="0" borderId="0" xfId="3" applyNumberFormat="1" applyFont="1" applyFill="1" applyBorder="1" applyProtection="1">
      <protection locked="0"/>
    </xf>
    <xf numFmtId="10" fontId="5" fillId="0" borderId="0" xfId="3" applyNumberFormat="1" applyFont="1" applyFill="1" applyBorder="1"/>
    <xf numFmtId="10" fontId="3" fillId="33" borderId="0" xfId="5" applyNumberFormat="1" applyFont="1" applyFill="1"/>
    <xf numFmtId="0" fontId="5" fillId="33" borderId="0" xfId="3" applyNumberFormat="1" applyFont="1" applyBorder="1"/>
    <xf numFmtId="39" fontId="5" fillId="33" borderId="0" xfId="3" applyNumberFormat="1" applyFont="1" applyFill="1" applyBorder="1"/>
    <xf numFmtId="0" fontId="5" fillId="33" borderId="0" xfId="3" applyNumberFormat="1" applyFont="1" applyBorder="1" applyAlignment="1">
      <alignment horizontal="left"/>
    </xf>
    <xf numFmtId="39" fontId="3" fillId="33" borderId="0" xfId="3" applyNumberFormat="1" applyFont="1" applyBorder="1"/>
    <xf numFmtId="0" fontId="7" fillId="33" borderId="0" xfId="3" applyNumberFormat="1" applyFont="1" applyAlignment="1"/>
    <xf numFmtId="0" fontId="5" fillId="33" borderId="0" xfId="3" applyNumberFormat="1" applyFont="1" applyAlignment="1"/>
    <xf numFmtId="0" fontId="4" fillId="33" borderId="0" xfId="3" applyNumberFormat="1" applyFont="1" applyAlignment="1"/>
    <xf numFmtId="0" fontId="5" fillId="33" borderId="0" xfId="3" applyNumberFormat="1" applyFont="1" applyAlignment="1">
      <alignment horizontal="center"/>
    </xf>
    <xf numFmtId="39" fontId="8" fillId="0" borderId="0" xfId="3" applyNumberFormat="1" applyFont="1" applyFill="1" applyBorder="1" applyAlignment="1">
      <alignment horizontal="center"/>
    </xf>
    <xf numFmtId="39" fontId="5" fillId="0" borderId="0" xfId="4" applyNumberFormat="1" applyFont="1" applyFill="1" applyBorder="1" applyAlignment="1" applyProtection="1">
      <alignment horizontal="center"/>
      <protection locked="0"/>
    </xf>
    <xf numFmtId="39" fontId="5" fillId="0" borderId="0" xfId="3" applyNumberFormat="1" applyFont="1" applyFill="1" applyBorder="1" applyAlignment="1" applyProtection="1">
      <alignment horizontal="center"/>
      <protection locked="0"/>
    </xf>
    <xf numFmtId="39" fontId="5" fillId="0" borderId="0" xfId="3" applyNumberFormat="1" applyFont="1" applyFill="1" applyBorder="1" applyAlignment="1">
      <alignment horizontal="center"/>
    </xf>
    <xf numFmtId="10" fontId="5" fillId="0" borderId="0" xfId="3" applyNumberFormat="1" applyFont="1" applyFill="1" applyBorder="1" applyAlignment="1">
      <alignment horizontal="center"/>
    </xf>
    <xf numFmtId="10" fontId="3" fillId="33" borderId="0" xfId="5" applyNumberFormat="1" applyFont="1" applyFill="1" applyAlignment="1">
      <alignment horizontal="center"/>
    </xf>
    <xf numFmtId="0" fontId="5" fillId="33" borderId="0" xfId="3" applyNumberFormat="1" applyFont="1" applyBorder="1" applyAlignment="1">
      <alignment horizontal="center"/>
    </xf>
    <xf numFmtId="39" fontId="5" fillId="33" borderId="0" xfId="3" applyNumberFormat="1" applyFont="1" applyFill="1" applyBorder="1" applyAlignment="1">
      <alignment horizontal="center"/>
    </xf>
    <xf numFmtId="39" fontId="3" fillId="33" borderId="0" xfId="3" applyNumberFormat="1" applyFont="1" applyBorder="1" applyAlignment="1">
      <alignment horizontal="center"/>
    </xf>
    <xf numFmtId="0" fontId="3" fillId="33" borderId="0" xfId="3" applyNumberFormat="1" applyFont="1" applyAlignment="1">
      <alignment horizontal="center"/>
    </xf>
    <xf numFmtId="164" fontId="4" fillId="33" borderId="10" xfId="3" applyNumberFormat="1" applyFont="1" applyBorder="1" applyAlignment="1" applyProtection="1">
      <alignment horizontal="left"/>
      <protection locked="0"/>
    </xf>
    <xf numFmtId="0" fontId="5" fillId="33" borderId="0" xfId="3" applyNumberFormat="1" applyFont="1"/>
    <xf numFmtId="0" fontId="4" fillId="33" borderId="0" xfId="3" applyNumberFormat="1" applyFont="1"/>
    <xf numFmtId="0" fontId="4" fillId="33" borderId="0" xfId="3" applyNumberFormat="1" applyFont="1" applyAlignment="1">
      <alignment horizontal="right"/>
    </xf>
    <xf numFmtId="0" fontId="5" fillId="33" borderId="0" xfId="3" quotePrefix="1" applyNumberFormat="1" applyFont="1" applyBorder="1" applyAlignment="1">
      <alignment horizontal="left"/>
    </xf>
    <xf numFmtId="0" fontId="4" fillId="34" borderId="11" xfId="3" applyNumberFormat="1" applyFont="1" applyFill="1" applyBorder="1"/>
    <xf numFmtId="0" fontId="4" fillId="34" borderId="11" xfId="3" applyNumberFormat="1" applyFont="1" applyFill="1" applyBorder="1" applyAlignment="1" applyProtection="1">
      <alignment horizontal="center" wrapText="1"/>
      <protection locked="0"/>
    </xf>
    <xf numFmtId="0" fontId="9" fillId="34" borderId="11" xfId="3" quotePrefix="1" applyNumberFormat="1" applyFont="1" applyFill="1" applyBorder="1" applyAlignment="1" applyProtection="1">
      <alignment horizontal="center" wrapText="1"/>
      <protection locked="0"/>
    </xf>
    <xf numFmtId="0" fontId="4" fillId="35" borderId="0" xfId="3" quotePrefix="1" applyNumberFormat="1" applyFont="1" applyFill="1" applyBorder="1" applyAlignment="1" applyProtection="1">
      <alignment horizontal="center"/>
      <protection locked="0"/>
    </xf>
    <xf numFmtId="39" fontId="5" fillId="0" borderId="0" xfId="3" quotePrefix="1" applyNumberFormat="1" applyFont="1" applyFill="1" applyBorder="1" applyAlignment="1">
      <alignment horizontal="left"/>
    </xf>
    <xf numFmtId="0" fontId="10" fillId="33" borderId="12" xfId="3" applyNumberFormat="1" applyFont="1" applyBorder="1" applyAlignment="1">
      <alignment horizontal="left"/>
    </xf>
    <xf numFmtId="39" fontId="10" fillId="0" borderId="11" xfId="3" applyNumberFormat="1" applyFont="1" applyFill="1" applyBorder="1"/>
    <xf numFmtId="39" fontId="10" fillId="33" borderId="11" xfId="3" applyNumberFormat="1" applyFont="1" applyBorder="1"/>
    <xf numFmtId="10" fontId="10" fillId="33" borderId="11" xfId="3" applyNumberFormat="1" applyFont="1" applyFill="1" applyBorder="1" applyAlignment="1">
      <alignment horizontal="right"/>
    </xf>
    <xf numFmtId="39" fontId="10" fillId="33" borderId="11" xfId="3" applyNumberFormat="1" applyFont="1" applyFill="1" applyBorder="1"/>
    <xf numFmtId="10" fontId="10" fillId="33" borderId="13" xfId="3" applyNumberFormat="1" applyFont="1" applyFill="1" applyBorder="1"/>
    <xf numFmtId="10" fontId="10" fillId="33" borderId="0" xfId="3" applyNumberFormat="1" applyFont="1" applyFill="1" applyBorder="1"/>
    <xf numFmtId="10" fontId="10" fillId="33" borderId="0" xfId="3" applyNumberFormat="1" applyFont="1"/>
    <xf numFmtId="39" fontId="10" fillId="0" borderId="0" xfId="3" quotePrefix="1" applyNumberFormat="1" applyFont="1" applyFill="1" applyBorder="1" applyAlignment="1">
      <alignment horizontal="left"/>
    </xf>
    <xf numFmtId="39" fontId="10" fillId="0" borderId="0" xfId="4" applyNumberFormat="1" applyFont="1" applyFill="1" applyBorder="1" applyProtection="1">
      <protection locked="0"/>
    </xf>
    <xf numFmtId="39" fontId="10" fillId="0" borderId="0" xfId="3" applyNumberFormat="1" applyFont="1" applyFill="1" applyBorder="1" applyProtection="1">
      <protection locked="0"/>
    </xf>
    <xf numFmtId="39" fontId="10" fillId="0" borderId="0" xfId="3" applyNumberFormat="1" applyFont="1" applyFill="1" applyBorder="1"/>
    <xf numFmtId="10" fontId="10" fillId="0" borderId="0" xfId="3" applyNumberFormat="1" applyFont="1" applyFill="1" applyBorder="1"/>
    <xf numFmtId="10" fontId="11" fillId="33" borderId="0" xfId="5" applyNumberFormat="1" applyFont="1" applyFill="1"/>
    <xf numFmtId="0" fontId="10" fillId="33" borderId="0" xfId="3" applyNumberFormat="1" applyFont="1" applyBorder="1"/>
    <xf numFmtId="39" fontId="10" fillId="33" borderId="0" xfId="3" applyNumberFormat="1" applyFont="1" applyFill="1" applyBorder="1"/>
    <xf numFmtId="0" fontId="10" fillId="33" borderId="0" xfId="3" applyNumberFormat="1" applyFont="1" applyBorder="1" applyAlignment="1">
      <alignment horizontal="left"/>
    </xf>
    <xf numFmtId="39" fontId="11" fillId="33" borderId="0" xfId="3" applyNumberFormat="1" applyFont="1" applyBorder="1"/>
    <xf numFmtId="0" fontId="11" fillId="33" borderId="0" xfId="3" applyNumberFormat="1" applyFont="1"/>
    <xf numFmtId="39" fontId="12" fillId="0" borderId="0" xfId="3" applyNumberFormat="1" applyFont="1" applyFill="1" applyBorder="1" applyAlignment="1">
      <alignment horizontal="center"/>
    </xf>
    <xf numFmtId="39" fontId="12" fillId="0" borderId="0" xfId="3" applyNumberFormat="1" applyFont="1" applyFill="1" applyBorder="1"/>
    <xf numFmtId="10" fontId="12" fillId="0" borderId="0" xfId="3" applyNumberFormat="1" applyFont="1" applyFill="1" applyBorder="1"/>
    <xf numFmtId="0" fontId="10" fillId="33" borderId="12" xfId="3" quotePrefix="1" applyNumberFormat="1" applyFont="1" applyBorder="1" applyAlignment="1">
      <alignment horizontal="left"/>
    </xf>
    <xf numFmtId="39" fontId="10" fillId="0" borderId="0" xfId="6" applyNumberFormat="1" applyFont="1" applyFill="1" applyBorder="1" applyProtection="1">
      <protection locked="0"/>
    </xf>
    <xf numFmtId="10" fontId="10" fillId="0" borderId="0" xfId="3" applyNumberFormat="1" applyFont="1" applyFill="1" applyBorder="1" applyAlignment="1">
      <alignment horizontal="right"/>
    </xf>
    <xf numFmtId="0" fontId="10" fillId="33" borderId="11" xfId="3" applyNumberFormat="1" applyFont="1" applyBorder="1" applyAlignment="1">
      <alignment horizontal="left"/>
    </xf>
    <xf numFmtId="39" fontId="10" fillId="0" borderId="0" xfId="7" applyNumberFormat="1" applyFont="1" applyFill="1" applyBorder="1" applyProtection="1">
      <protection locked="0"/>
    </xf>
    <xf numFmtId="0" fontId="10" fillId="33" borderId="14" xfId="3" applyNumberFormat="1" applyFont="1" applyBorder="1" applyAlignment="1">
      <alignment horizontal="left"/>
    </xf>
    <xf numFmtId="0" fontId="10" fillId="33" borderId="15" xfId="3" applyNumberFormat="1" applyFont="1" applyBorder="1" applyAlignment="1">
      <alignment horizontal="left"/>
    </xf>
    <xf numFmtId="0" fontId="11" fillId="33" borderId="0" xfId="3" applyNumberFormat="1" applyFont="1" applyBorder="1"/>
    <xf numFmtId="0" fontId="10" fillId="33" borderId="16" xfId="3" applyNumberFormat="1" applyFont="1" applyBorder="1" applyAlignment="1">
      <alignment horizontal="left"/>
    </xf>
    <xf numFmtId="39" fontId="10" fillId="0" borderId="0" xfId="8" applyNumberFormat="1" applyFont="1" applyFill="1" applyBorder="1" applyProtection="1">
      <protection locked="0"/>
    </xf>
    <xf numFmtId="39" fontId="4" fillId="34" borderId="17" xfId="3" quotePrefix="1" applyNumberFormat="1" applyFont="1" applyFill="1" applyBorder="1" applyAlignment="1">
      <alignment horizontal="left"/>
    </xf>
    <xf numFmtId="39" fontId="4" fillId="34" borderId="18" xfId="3" applyNumberFormat="1" applyFont="1" applyFill="1" applyBorder="1"/>
    <xf numFmtId="10" fontId="4" fillId="34" borderId="18" xfId="3" applyNumberFormat="1" applyFont="1" applyFill="1" applyBorder="1" applyAlignment="1">
      <alignment horizontal="right"/>
    </xf>
    <xf numFmtId="10" fontId="4" fillId="34" borderId="19" xfId="3" applyNumberFormat="1" applyFont="1" applyFill="1" applyBorder="1"/>
    <xf numFmtId="10" fontId="5" fillId="33" borderId="0" xfId="3" applyNumberFormat="1" applyFont="1" applyFill="1" applyBorder="1"/>
    <xf numFmtId="10" fontId="5" fillId="33" borderId="0" xfId="3" applyNumberFormat="1" applyFont="1"/>
    <xf numFmtId="39" fontId="5" fillId="0" borderId="0" xfId="8" applyNumberFormat="1" applyFont="1" applyFill="1" applyBorder="1" applyProtection="1">
      <protection locked="0"/>
    </xf>
    <xf numFmtId="10" fontId="5" fillId="0" borderId="0" xfId="3" applyNumberFormat="1" applyFont="1" applyFill="1" applyBorder="1" applyAlignment="1">
      <alignment horizontal="right"/>
    </xf>
    <xf numFmtId="0" fontId="4" fillId="33" borderId="12" xfId="3" applyNumberFormat="1" applyFont="1" applyBorder="1" applyAlignment="1">
      <alignment horizontal="left"/>
    </xf>
    <xf numFmtId="0" fontId="3" fillId="33" borderId="20" xfId="3" applyNumberFormat="1" applyFont="1" applyBorder="1"/>
    <xf numFmtId="39" fontId="5" fillId="33" borderId="11" xfId="3" applyNumberFormat="1" applyFont="1" applyFill="1" applyBorder="1"/>
    <xf numFmtId="39" fontId="5" fillId="33" borderId="11" xfId="3" applyNumberFormat="1" applyFont="1" applyBorder="1"/>
    <xf numFmtId="10" fontId="5" fillId="33" borderId="11" xfId="3" applyNumberFormat="1" applyFont="1" applyBorder="1" applyAlignment="1">
      <alignment horizontal="right"/>
    </xf>
    <xf numFmtId="10" fontId="5" fillId="33" borderId="13" xfId="3" applyNumberFormat="1" applyFont="1" applyFill="1" applyBorder="1"/>
    <xf numFmtId="0" fontId="10" fillId="33" borderId="12" xfId="3" applyNumberFormat="1" applyFont="1" applyBorder="1"/>
    <xf numFmtId="39" fontId="10" fillId="33" borderId="11" xfId="3" applyNumberFormat="1" applyFont="1" applyBorder="1" applyProtection="1">
      <protection locked="0"/>
    </xf>
    <xf numFmtId="39" fontId="4" fillId="34" borderId="21" xfId="3" applyNumberFormat="1" applyFont="1" applyFill="1" applyBorder="1" applyProtection="1">
      <protection locked="0"/>
    </xf>
    <xf numFmtId="39" fontId="4" fillId="34" borderId="21" xfId="3" applyNumberFormat="1" applyFont="1" applyFill="1" applyBorder="1" applyProtection="1"/>
    <xf numFmtId="39" fontId="4" fillId="0" borderId="0" xfId="3" applyNumberFormat="1" applyFont="1" applyFill="1" applyBorder="1" applyAlignment="1">
      <alignment horizontal="center"/>
    </xf>
    <xf numFmtId="10" fontId="4" fillId="0" borderId="0" xfId="3" applyNumberFormat="1" applyFont="1" applyFill="1" applyBorder="1"/>
    <xf numFmtId="10" fontId="13" fillId="33" borderId="0" xfId="5" applyNumberFormat="1" applyFont="1" applyFill="1"/>
    <xf numFmtId="0" fontId="13" fillId="33" borderId="0" xfId="3" applyNumberFormat="1" applyFont="1"/>
    <xf numFmtId="0" fontId="5" fillId="33" borderId="22" xfId="3" applyNumberFormat="1" applyFont="1" applyBorder="1" applyProtection="1">
      <protection locked="0"/>
    </xf>
    <xf numFmtId="0" fontId="5" fillId="33" borderId="0" xfId="3" applyNumberFormat="1" applyFont="1" applyProtection="1">
      <protection locked="0"/>
    </xf>
    <xf numFmtId="0" fontId="5" fillId="33" borderId="23" xfId="3" applyNumberFormat="1" applyFont="1" applyBorder="1"/>
    <xf numFmtId="0" fontId="4" fillId="34" borderId="24" xfId="3" applyNumberFormat="1" applyFont="1" applyFill="1" applyBorder="1" applyProtection="1">
      <protection locked="0"/>
    </xf>
    <xf numFmtId="39" fontId="4" fillId="34" borderId="25" xfId="3" applyNumberFormat="1" applyFont="1" applyFill="1" applyBorder="1" applyProtection="1"/>
    <xf numFmtId="10" fontId="4" fillId="34" borderId="21" xfId="3" applyNumberFormat="1" applyFont="1" applyFill="1" applyBorder="1" applyAlignment="1">
      <alignment horizontal="right"/>
    </xf>
    <xf numFmtId="10" fontId="4" fillId="34" borderId="26" xfId="3" applyNumberFormat="1" applyFont="1" applyFill="1" applyBorder="1"/>
    <xf numFmtId="39" fontId="5" fillId="33" borderId="0" xfId="3" applyNumberFormat="1" applyFont="1"/>
    <xf numFmtId="0" fontId="5" fillId="0" borderId="0" xfId="3" applyNumberFormat="1" applyFont="1" applyFill="1" applyBorder="1" applyProtection="1">
      <protection locked="0"/>
    </xf>
    <xf numFmtId="0" fontId="5" fillId="0" borderId="0" xfId="3" applyNumberFormat="1" applyFont="1" applyFill="1" applyBorder="1"/>
    <xf numFmtId="39" fontId="14" fillId="0" borderId="0" xfId="3" applyNumberFormat="1" applyFont="1" applyFill="1" applyBorder="1"/>
    <xf numFmtId="0" fontId="3" fillId="0" borderId="0" xfId="3" applyNumberFormat="1" applyFont="1" applyFill="1" applyBorder="1"/>
    <xf numFmtId="43" fontId="3" fillId="0" borderId="0" xfId="9" applyFont="1" applyFill="1" applyBorder="1"/>
    <xf numFmtId="0" fontId="3" fillId="33" borderId="0" xfId="3" applyNumberFormat="1" applyFont="1" applyProtection="1">
      <protection locked="0"/>
    </xf>
    <xf numFmtId="164" fontId="4" fillId="0" borderId="0" xfId="3" applyNumberFormat="1" applyFont="1" applyFill="1" applyBorder="1" applyAlignment="1" applyProtection="1">
      <alignment horizontal="left"/>
      <protection locked="0"/>
    </xf>
    <xf numFmtId="39" fontId="8" fillId="0" borderId="0" xfId="3" applyNumberFormat="1" applyFont="1" applyFill="1" applyBorder="1"/>
    <xf numFmtId="39" fontId="15" fillId="0" borderId="0" xfId="3" applyNumberFormat="1" applyFont="1" applyFill="1" applyBorder="1"/>
    <xf numFmtId="39" fontId="5" fillId="0" borderId="0" xfId="3" applyNumberFormat="1" applyFont="1" applyFill="1" applyBorder="1" applyAlignment="1">
      <alignment horizontal="left"/>
    </xf>
    <xf numFmtId="39" fontId="5" fillId="0" borderId="0" xfId="3" quotePrefix="1" applyNumberFormat="1" applyFont="1" applyFill="1" applyBorder="1"/>
    <xf numFmtId="10" fontId="5" fillId="0" borderId="0" xfId="5" applyNumberFormat="1" applyFont="1" applyFill="1" applyBorder="1" applyAlignment="1">
      <alignment horizontal="right"/>
    </xf>
    <xf numFmtId="39" fontId="15" fillId="0" borderId="0" xfId="3" quotePrefix="1" applyNumberFormat="1" applyFont="1" applyFill="1" applyBorder="1" applyAlignment="1">
      <alignment horizontal="left"/>
    </xf>
    <xf numFmtId="0" fontId="3" fillId="33" borderId="27" xfId="3" applyNumberFormat="1" applyFont="1" applyBorder="1"/>
    <xf numFmtId="39" fontId="5" fillId="33" borderId="0" xfId="3" applyNumberFormat="1" applyFont="1" applyBorder="1" applyProtection="1">
      <protection locked="0"/>
    </xf>
    <xf numFmtId="39" fontId="17" fillId="33" borderId="0" xfId="3" applyNumberFormat="1" applyFont="1" applyAlignment="1"/>
    <xf numFmtId="39" fontId="18" fillId="33" borderId="0" xfId="3" applyNumberFormat="1" applyFont="1" applyAlignment="1"/>
    <xf numFmtId="39" fontId="18" fillId="33" borderId="0" xfId="3" applyNumberFormat="1" applyFont="1" applyAlignment="1">
      <alignment horizontal="right"/>
    </xf>
    <xf numFmtId="39" fontId="19" fillId="33" borderId="0" xfId="3" applyNumberFormat="1" applyFont="1" applyAlignment="1">
      <alignment horizontal="right"/>
    </xf>
    <xf numFmtId="10" fontId="17" fillId="33" borderId="0" xfId="5" applyNumberFormat="1" applyFont="1" applyFill="1" applyAlignment="1"/>
    <xf numFmtId="0" fontId="17" fillId="33" borderId="0" xfId="3" applyFont="1" applyAlignment="1"/>
    <xf numFmtId="39" fontId="19" fillId="33" borderId="0" xfId="3" applyNumberFormat="1" applyFont="1" applyAlignment="1"/>
    <xf numFmtId="164" fontId="18" fillId="33" borderId="0" xfId="3" quotePrefix="1" applyNumberFormat="1" applyFont="1" applyAlignment="1" applyProtection="1">
      <alignment horizontal="left"/>
      <protection locked="0"/>
    </xf>
    <xf numFmtId="39" fontId="18" fillId="33" borderId="0" xfId="3" applyNumberFormat="1" applyFont="1" applyAlignment="1" applyProtection="1">
      <alignment horizontal="right"/>
      <protection locked="0"/>
    </xf>
    <xf numFmtId="10" fontId="17" fillId="33" borderId="0" xfId="5" applyNumberFormat="1" applyFont="1" applyFill="1" applyAlignment="1">
      <alignment horizontal="center"/>
    </xf>
    <xf numFmtId="0" fontId="17" fillId="33" borderId="0" xfId="3" applyFont="1" applyAlignment="1">
      <alignment horizontal="center"/>
    </xf>
    <xf numFmtId="7" fontId="18" fillId="34" borderId="28" xfId="3" applyNumberFormat="1" applyFont="1" applyFill="1" applyBorder="1" applyAlignment="1">
      <alignment horizontal="center"/>
    </xf>
    <xf numFmtId="0" fontId="18" fillId="34" borderId="29" xfId="3" applyNumberFormat="1" applyFont="1" applyFill="1" applyBorder="1" applyAlignment="1">
      <alignment horizontal="center"/>
    </xf>
    <xf numFmtId="0" fontId="18" fillId="34" borderId="16" xfId="3" applyNumberFormat="1" applyFont="1" applyFill="1" applyBorder="1" applyAlignment="1">
      <alignment horizontal="center"/>
    </xf>
    <xf numFmtId="7" fontId="18" fillId="34" borderId="16" xfId="3" applyNumberFormat="1" applyFont="1" applyFill="1" applyBorder="1" applyAlignment="1">
      <alignment horizontal="center"/>
    </xf>
    <xf numFmtId="7" fontId="18" fillId="0" borderId="28" xfId="3" applyNumberFormat="1" applyFont="1" applyFill="1" applyBorder="1" applyAlignment="1">
      <alignment horizontal="center"/>
    </xf>
    <xf numFmtId="0" fontId="18" fillId="0" borderId="30" xfId="3" applyNumberFormat="1" applyFont="1" applyFill="1" applyBorder="1" applyAlignment="1">
      <alignment horizontal="center"/>
    </xf>
    <xf numFmtId="0" fontId="18" fillId="0" borderId="28" xfId="3" applyNumberFormat="1" applyFont="1" applyFill="1" applyBorder="1" applyAlignment="1">
      <alignment horizontal="center"/>
    </xf>
    <xf numFmtId="7" fontId="18" fillId="0" borderId="0" xfId="3" applyNumberFormat="1" applyFont="1" applyFill="1" applyBorder="1" applyAlignment="1">
      <alignment horizontal="center"/>
    </xf>
    <xf numFmtId="7" fontId="18" fillId="0" borderId="31" xfId="3" applyNumberFormat="1" applyFont="1" applyFill="1" applyBorder="1" applyAlignment="1">
      <alignment horizontal="center"/>
    </xf>
    <xf numFmtId="10" fontId="17" fillId="0" borderId="0" xfId="5" applyNumberFormat="1" applyFont="1" applyFill="1" applyAlignment="1">
      <alignment horizontal="center"/>
    </xf>
    <xf numFmtId="0" fontId="17" fillId="0" borderId="0" xfId="3" applyFont="1" applyFill="1" applyAlignment="1">
      <alignment horizontal="center"/>
    </xf>
    <xf numFmtId="39" fontId="18" fillId="33" borderId="28" xfId="3" quotePrefix="1" applyNumberFormat="1" applyFont="1" applyBorder="1" applyAlignment="1">
      <alignment horizontal="left"/>
    </xf>
    <xf numFmtId="39" fontId="19" fillId="33" borderId="32" xfId="3" applyNumberFormat="1" applyFont="1" applyBorder="1" applyAlignment="1" applyProtection="1">
      <alignment horizontal="right"/>
      <protection locked="0"/>
    </xf>
    <xf numFmtId="39" fontId="19" fillId="0" borderId="32" xfId="3" applyNumberFormat="1" applyFont="1" applyFill="1" applyBorder="1" applyAlignment="1" applyProtection="1">
      <alignment horizontal="right"/>
      <protection locked="0"/>
    </xf>
    <xf numFmtId="39" fontId="19" fillId="33" borderId="32" xfId="3" applyNumberFormat="1" applyFont="1" applyBorder="1" applyAlignment="1">
      <alignment horizontal="right"/>
    </xf>
    <xf numFmtId="10" fontId="19" fillId="33" borderId="31" xfId="3" applyNumberFormat="1" applyFont="1" applyBorder="1" applyAlignment="1">
      <alignment horizontal="right"/>
    </xf>
    <xf numFmtId="39" fontId="19" fillId="33" borderId="33" xfId="3" applyNumberFormat="1" applyFont="1" applyBorder="1" applyAlignment="1">
      <alignment horizontal="left"/>
    </xf>
    <xf numFmtId="39" fontId="19" fillId="33" borderId="34" xfId="3" applyNumberFormat="1" applyFont="1" applyBorder="1" applyAlignment="1" applyProtection="1">
      <alignment horizontal="right"/>
      <protection locked="0"/>
    </xf>
    <xf numFmtId="39" fontId="19" fillId="33" borderId="10" xfId="3" applyNumberFormat="1" applyFont="1" applyBorder="1" applyAlignment="1">
      <alignment horizontal="right"/>
    </xf>
    <xf numFmtId="39" fontId="19" fillId="33" borderId="33" xfId="3" quotePrefix="1" applyNumberFormat="1" applyFont="1" applyBorder="1" applyAlignment="1">
      <alignment horizontal="left"/>
    </xf>
    <xf numFmtId="39" fontId="19" fillId="33" borderId="30" xfId="4" applyNumberFormat="1" applyFont="1" applyBorder="1" applyAlignment="1" applyProtection="1">
      <alignment horizontal="right"/>
      <protection locked="0"/>
    </xf>
    <xf numFmtId="39" fontId="19" fillId="33" borderId="31" xfId="3" applyNumberFormat="1" applyFont="1" applyBorder="1" applyAlignment="1" applyProtection="1">
      <alignment horizontal="right"/>
      <protection locked="0"/>
    </xf>
    <xf numFmtId="39" fontId="19" fillId="33" borderId="35" xfId="3" applyNumberFormat="1" applyFont="1" applyBorder="1" applyAlignment="1">
      <alignment horizontal="right"/>
    </xf>
    <xf numFmtId="39" fontId="19" fillId="33" borderId="33" xfId="72" quotePrefix="1" applyNumberFormat="1" applyFont="1" applyBorder="1" applyAlignment="1">
      <alignment horizontal="left"/>
    </xf>
    <xf numFmtId="39" fontId="19" fillId="33" borderId="16" xfId="3" applyNumberFormat="1" applyFont="1" applyBorder="1" applyAlignment="1" applyProtection="1">
      <alignment horizontal="right"/>
      <protection locked="0"/>
    </xf>
    <xf numFmtId="39" fontId="18" fillId="34" borderId="28" xfId="3" applyNumberFormat="1" applyFont="1" applyFill="1" applyBorder="1" applyAlignment="1">
      <alignment horizontal="left"/>
    </xf>
    <xf numFmtId="39" fontId="18" fillId="34" borderId="24" xfId="3" applyNumberFormat="1" applyFont="1" applyFill="1" applyBorder="1" applyAlignment="1">
      <alignment horizontal="right"/>
    </xf>
    <xf numFmtId="10" fontId="18" fillId="34" borderId="24" xfId="3" applyNumberFormat="1" applyFont="1" applyFill="1" applyBorder="1" applyAlignment="1">
      <alignment horizontal="right"/>
    </xf>
    <xf numFmtId="39" fontId="18" fillId="33" borderId="16" xfId="3" applyNumberFormat="1" applyFont="1" applyBorder="1" applyAlignment="1">
      <alignment horizontal="center"/>
    </xf>
    <xf numFmtId="39" fontId="19" fillId="33" borderId="31" xfId="3" applyNumberFormat="1" applyFont="1" applyBorder="1" applyAlignment="1">
      <alignment horizontal="right"/>
    </xf>
    <xf numFmtId="39" fontId="19" fillId="33" borderId="36" xfId="3" applyNumberFormat="1" applyFont="1" applyBorder="1" applyAlignment="1">
      <alignment horizontal="right"/>
    </xf>
    <xf numFmtId="39" fontId="19" fillId="33" borderId="31" xfId="3" applyNumberFormat="1" applyFont="1" applyBorder="1" applyAlignment="1">
      <alignment horizontal="left"/>
    </xf>
    <xf numFmtId="39" fontId="18" fillId="34" borderId="33" xfId="3" applyNumberFormat="1" applyFont="1" applyFill="1" applyBorder="1" applyAlignment="1">
      <alignment horizontal="left"/>
    </xf>
    <xf numFmtId="39" fontId="18" fillId="34" borderId="37" xfId="3" applyNumberFormat="1" applyFont="1" applyFill="1" applyBorder="1" applyAlignment="1">
      <alignment horizontal="right"/>
    </xf>
    <xf numFmtId="10" fontId="18" fillId="34" borderId="37" xfId="3" applyNumberFormat="1" applyFont="1" applyFill="1" applyBorder="1" applyAlignment="1">
      <alignment horizontal="right"/>
    </xf>
    <xf numFmtId="39" fontId="18" fillId="34" borderId="31" xfId="3" applyNumberFormat="1" applyFont="1" applyFill="1" applyBorder="1" applyAlignment="1">
      <alignment horizontal="left"/>
    </xf>
    <xf numFmtId="39" fontId="18" fillId="34" borderId="38" xfId="3" applyNumberFormat="1" applyFont="1" applyFill="1" applyBorder="1" applyAlignment="1">
      <alignment horizontal="right"/>
    </xf>
    <xf numFmtId="0" fontId="17" fillId="33" borderId="0" xfId="3" applyNumberFormat="1" applyFont="1" applyAlignment="1">
      <alignment horizontal="left"/>
    </xf>
    <xf numFmtId="0" fontId="17" fillId="33" borderId="0" xfId="3" applyNumberFormat="1" applyFont="1" applyAlignment="1">
      <alignment horizontal="right"/>
    </xf>
    <xf numFmtId="0" fontId="17" fillId="33" borderId="0" xfId="3" applyNumberFormat="1" applyFont="1" applyBorder="1" applyAlignment="1">
      <alignment horizontal="left"/>
    </xf>
    <xf numFmtId="39" fontId="19" fillId="33" borderId="0" xfId="3" applyNumberFormat="1" applyFont="1" applyBorder="1" applyAlignment="1">
      <alignment horizontal="right"/>
    </xf>
    <xf numFmtId="10" fontId="19" fillId="33" borderId="0" xfId="3" applyNumberFormat="1" applyFont="1" applyBorder="1" applyAlignment="1">
      <alignment horizontal="right"/>
    </xf>
    <xf numFmtId="39" fontId="18" fillId="33" borderId="0" xfId="3" applyNumberFormat="1" applyFont="1" applyBorder="1" applyAlignment="1">
      <alignment horizontal="left"/>
    </xf>
    <xf numFmtId="39" fontId="19" fillId="0" borderId="0" xfId="3" applyNumberFormat="1" applyFont="1" applyFill="1" applyBorder="1" applyAlignment="1">
      <alignment horizontal="left"/>
    </xf>
    <xf numFmtId="39" fontId="18" fillId="0" borderId="0" xfId="3" applyNumberFormat="1" applyFont="1" applyFill="1" applyBorder="1" applyAlignment="1">
      <alignment horizontal="right"/>
    </xf>
    <xf numFmtId="39" fontId="19" fillId="0" borderId="0" xfId="3" applyNumberFormat="1" applyFont="1" applyFill="1" applyBorder="1" applyAlignment="1">
      <alignment horizontal="right"/>
    </xf>
    <xf numFmtId="164" fontId="18" fillId="0" borderId="0" xfId="3" applyNumberFormat="1" applyFont="1" applyFill="1" applyBorder="1" applyAlignment="1" applyProtection="1">
      <alignment horizontal="left"/>
      <protection locked="0"/>
    </xf>
    <xf numFmtId="39" fontId="18" fillId="0" borderId="0" xfId="3" applyNumberFormat="1" applyFont="1" applyFill="1" applyBorder="1" applyAlignment="1" applyProtection="1">
      <alignment horizontal="right"/>
      <protection locked="0"/>
    </xf>
    <xf numFmtId="7" fontId="18" fillId="0" borderId="0" xfId="3" applyNumberFormat="1" applyFont="1" applyFill="1" applyBorder="1" applyAlignment="1">
      <alignment horizontal="left"/>
    </xf>
    <xf numFmtId="0" fontId="18" fillId="0" borderId="0" xfId="3" applyNumberFormat="1" applyFont="1" applyFill="1" applyBorder="1" applyAlignment="1">
      <alignment horizontal="right"/>
    </xf>
    <xf numFmtId="7" fontId="18" fillId="0" borderId="0" xfId="3" applyNumberFormat="1" applyFont="1" applyFill="1" applyBorder="1" applyAlignment="1">
      <alignment horizontal="right"/>
    </xf>
    <xf numFmtId="39" fontId="18" fillId="0" borderId="0" xfId="3" applyNumberFormat="1" applyFont="1" applyFill="1" applyBorder="1" applyAlignment="1">
      <alignment horizontal="left"/>
    </xf>
    <xf numFmtId="39" fontId="19" fillId="0" borderId="0" xfId="3" applyNumberFormat="1" applyFont="1" applyFill="1" applyBorder="1" applyAlignment="1" applyProtection="1">
      <alignment horizontal="right"/>
      <protection locked="0"/>
    </xf>
    <xf numFmtId="10" fontId="19" fillId="0" borderId="0" xfId="3" applyNumberFormat="1" applyFont="1" applyFill="1" applyBorder="1" applyAlignment="1">
      <alignment horizontal="right"/>
    </xf>
    <xf numFmtId="10" fontId="18" fillId="0" borderId="0" xfId="3" applyNumberFormat="1" applyFont="1" applyFill="1" applyBorder="1" applyAlignment="1">
      <alignment horizontal="right"/>
    </xf>
    <xf numFmtId="39" fontId="18" fillId="0" borderId="0" xfId="3" quotePrefix="1" applyNumberFormat="1" applyFont="1" applyFill="1" applyBorder="1" applyAlignment="1">
      <alignment horizontal="left"/>
    </xf>
    <xf numFmtId="39" fontId="19" fillId="0" borderId="0" xfId="3" quotePrefix="1" applyNumberFormat="1" applyFont="1" applyFill="1" applyBorder="1" applyAlignment="1">
      <alignment horizontal="left"/>
    </xf>
    <xf numFmtId="10" fontId="19" fillId="0" borderId="0" xfId="5" applyNumberFormat="1" applyFont="1" applyFill="1" applyBorder="1" applyAlignment="1">
      <alignment horizontal="right"/>
    </xf>
    <xf numFmtId="10" fontId="17" fillId="33" borderId="23" xfId="5" applyNumberFormat="1" applyFont="1" applyFill="1" applyBorder="1" applyAlignment="1">
      <alignment horizontal="center"/>
    </xf>
    <xf numFmtId="0" fontId="17" fillId="0" borderId="0" xfId="3" applyNumberFormat="1" applyFont="1" applyFill="1" applyBorder="1" applyAlignment="1">
      <alignment horizontal="left"/>
    </xf>
    <xf numFmtId="0" fontId="17" fillId="0" borderId="0" xfId="3" applyNumberFormat="1" applyFont="1" applyFill="1" applyBorder="1" applyAlignment="1">
      <alignment horizontal="right"/>
    </xf>
    <xf numFmtId="0" fontId="19" fillId="0" borderId="0" xfId="3" applyNumberFormat="1" applyFont="1" applyFill="1" applyBorder="1" applyAlignment="1">
      <alignment horizontal="left"/>
    </xf>
    <xf numFmtId="0" fontId="19" fillId="0" borderId="0" xfId="3" applyNumberFormat="1" applyFont="1" applyFill="1" applyBorder="1" applyAlignment="1">
      <alignment horizontal="right"/>
    </xf>
    <xf numFmtId="39" fontId="19" fillId="33" borderId="0" xfId="3" applyNumberFormat="1" applyFont="1" applyBorder="1" applyAlignment="1">
      <alignment horizontal="center"/>
    </xf>
    <xf numFmtId="0" fontId="17" fillId="33" borderId="0" xfId="3" applyFont="1"/>
    <xf numFmtId="10" fontId="17" fillId="33" borderId="0" xfId="5" applyNumberFormat="1" applyFont="1" applyFill="1"/>
    <xf numFmtId="164" fontId="18" fillId="33" borderId="10" xfId="3" applyNumberFormat="1" applyFont="1" applyBorder="1" applyAlignment="1" applyProtection="1">
      <alignment horizontal="left"/>
      <protection locked="0"/>
    </xf>
    <xf numFmtId="39" fontId="18" fillId="33" borderId="0" xfId="3" applyNumberFormat="1" applyFont="1" applyFill="1" applyAlignment="1"/>
    <xf numFmtId="7" fontId="18" fillId="34" borderId="13" xfId="3" applyNumberFormat="1" applyFont="1" applyFill="1" applyBorder="1" applyAlignment="1">
      <alignment horizontal="center"/>
    </xf>
    <xf numFmtId="0" fontId="18" fillId="34" borderId="39" xfId="3" applyNumberFormat="1" applyFont="1" applyFill="1" applyBorder="1" applyAlignment="1">
      <alignment horizontal="center"/>
    </xf>
    <xf numFmtId="0" fontId="18" fillId="34" borderId="11" xfId="3" applyNumberFormat="1" applyFont="1" applyFill="1" applyBorder="1" applyAlignment="1">
      <alignment horizontal="center"/>
    </xf>
    <xf numFmtId="7" fontId="18" fillId="34" borderId="11" xfId="3" applyNumberFormat="1" applyFont="1" applyFill="1" applyBorder="1" applyAlignment="1">
      <alignment horizontal="center"/>
    </xf>
    <xf numFmtId="39" fontId="18" fillId="33" borderId="40" xfId="3" applyNumberFormat="1" applyFont="1" applyBorder="1" applyAlignment="1">
      <alignment horizontal="center"/>
    </xf>
    <xf numFmtId="39" fontId="19" fillId="33" borderId="41" xfId="3" applyNumberFormat="1" applyFont="1" applyBorder="1" applyAlignment="1"/>
    <xf numFmtId="39" fontId="19" fillId="33" borderId="42" xfId="3" applyNumberFormat="1" applyFont="1" applyBorder="1" applyAlignment="1"/>
    <xf numFmtId="39" fontId="19" fillId="33" borderId="15" xfId="3" applyNumberFormat="1" applyFont="1" applyBorder="1" applyAlignment="1">
      <alignment horizontal="right"/>
    </xf>
    <xf numFmtId="39" fontId="19" fillId="33" borderId="43" xfId="3" applyNumberFormat="1" applyFont="1" applyBorder="1" applyAlignment="1">
      <alignment horizontal="left"/>
    </xf>
    <xf numFmtId="39" fontId="19" fillId="33" borderId="44" xfId="3" applyNumberFormat="1" applyFont="1" applyBorder="1" applyAlignment="1" applyProtection="1">
      <protection locked="0"/>
    </xf>
    <xf numFmtId="39" fontId="19" fillId="33" borderId="45" xfId="3" applyNumberFormat="1" applyFont="1" applyBorder="1" applyAlignment="1" applyProtection="1">
      <protection locked="0"/>
    </xf>
    <xf numFmtId="39" fontId="19" fillId="33" borderId="45" xfId="3" applyNumberFormat="1" applyFont="1" applyBorder="1" applyAlignment="1"/>
    <xf numFmtId="10" fontId="19" fillId="33" borderId="16" xfId="3" applyNumberFormat="1" applyFont="1" applyBorder="1" applyAlignment="1">
      <alignment horizontal="right"/>
    </xf>
    <xf numFmtId="39" fontId="19" fillId="33" borderId="12" xfId="3" applyNumberFormat="1" applyFont="1" applyBorder="1" applyAlignment="1" applyProtection="1">
      <protection locked="0"/>
    </xf>
    <xf numFmtId="39" fontId="19" fillId="33" borderId="12" xfId="3" applyNumberFormat="1" applyFont="1" applyBorder="1" applyAlignment="1"/>
    <xf numFmtId="49" fontId="19" fillId="33" borderId="46" xfId="72" applyNumberFormat="1" applyFont="1" applyBorder="1" applyAlignment="1">
      <alignment horizontal="left"/>
    </xf>
    <xf numFmtId="39" fontId="18" fillId="34" borderId="16" xfId="3" applyNumberFormat="1" applyFont="1" applyFill="1" applyBorder="1" applyAlignment="1">
      <alignment horizontal="left"/>
    </xf>
    <xf numFmtId="39" fontId="18" fillId="34" borderId="37" xfId="3" applyNumberFormat="1" applyFont="1" applyFill="1" applyBorder="1" applyAlignment="1"/>
    <xf numFmtId="39" fontId="18" fillId="33" borderId="47" xfId="3" applyNumberFormat="1" applyFont="1" applyBorder="1" applyAlignment="1">
      <alignment horizontal="center"/>
    </xf>
    <xf numFmtId="39" fontId="18" fillId="33" borderId="48" xfId="3" quotePrefix="1" applyNumberFormat="1" applyFont="1" applyBorder="1" applyAlignment="1">
      <alignment horizontal="center"/>
    </xf>
    <xf numFmtId="39" fontId="19" fillId="33" borderId="49" xfId="3" applyNumberFormat="1" applyFont="1" applyBorder="1" applyAlignment="1"/>
    <xf numFmtId="10" fontId="19" fillId="33" borderId="50" xfId="3" applyNumberFormat="1" applyFont="1" applyBorder="1" applyAlignment="1">
      <alignment horizontal="right"/>
    </xf>
    <xf numFmtId="39" fontId="19" fillId="33" borderId="47" xfId="3" quotePrefix="1" applyNumberFormat="1" applyFont="1" applyBorder="1" applyAlignment="1">
      <alignment horizontal="left"/>
    </xf>
    <xf numFmtId="39" fontId="19" fillId="33" borderId="47" xfId="3" applyNumberFormat="1" applyFont="1" applyBorder="1" applyAlignment="1">
      <alignment horizontal="left"/>
    </xf>
    <xf numFmtId="39" fontId="18" fillId="33" borderId="48" xfId="3" applyNumberFormat="1" applyFont="1" applyBorder="1" applyAlignment="1">
      <alignment horizontal="center"/>
    </xf>
    <xf numFmtId="39" fontId="19" fillId="33" borderId="47" xfId="3" applyNumberFormat="1" applyFont="1" applyBorder="1" applyAlignment="1"/>
    <xf numFmtId="10" fontId="19" fillId="33" borderId="51" xfId="3" applyNumberFormat="1" applyFont="1" applyBorder="1" applyAlignment="1">
      <alignment horizontal="right"/>
    </xf>
    <xf numFmtId="39" fontId="19" fillId="0" borderId="45" xfId="3" applyNumberFormat="1" applyFont="1" applyFill="1" applyBorder="1" applyAlignment="1" applyProtection="1">
      <protection locked="0"/>
    </xf>
    <xf numFmtId="39" fontId="19" fillId="33" borderId="47" xfId="3" applyNumberFormat="1" applyFont="1" applyBorder="1" applyAlignment="1" applyProtection="1">
      <protection locked="0"/>
    </xf>
    <xf numFmtId="10" fontId="19" fillId="33" borderId="33" xfId="3" applyNumberFormat="1" applyFont="1" applyBorder="1" applyAlignment="1">
      <alignment horizontal="right"/>
    </xf>
    <xf numFmtId="39" fontId="19" fillId="33" borderId="16" xfId="3" applyNumberFormat="1" applyFont="1" applyBorder="1" applyAlignment="1" applyProtection="1">
      <protection locked="0"/>
    </xf>
    <xf numFmtId="39" fontId="19" fillId="33" borderId="16" xfId="3" applyNumberFormat="1" applyFont="1" applyBorder="1" applyAlignment="1"/>
    <xf numFmtId="39" fontId="19" fillId="33" borderId="51" xfId="3" applyNumberFormat="1" applyFont="1" applyBorder="1" applyAlignment="1">
      <alignment horizontal="right"/>
    </xf>
    <xf numFmtId="39" fontId="19" fillId="33" borderId="0" xfId="3" applyNumberFormat="1" applyFont="1" applyBorder="1" applyAlignment="1"/>
    <xf numFmtId="164" fontId="18" fillId="33" borderId="0" xfId="3" applyNumberFormat="1" applyFont="1" applyAlignment="1" applyProtection="1">
      <alignment horizontal="left"/>
      <protection locked="0"/>
    </xf>
    <xf numFmtId="39" fontId="18" fillId="33" borderId="0" xfId="3" applyNumberFormat="1" applyFont="1"/>
    <xf numFmtId="39" fontId="18" fillId="33" borderId="0" xfId="3" applyNumberFormat="1" applyFont="1" applyFill="1"/>
    <xf numFmtId="39" fontId="18" fillId="33" borderId="52" xfId="3" applyNumberFormat="1" applyFont="1" applyBorder="1" applyAlignment="1">
      <alignment horizontal="center"/>
    </xf>
    <xf numFmtId="39" fontId="19" fillId="33" borderId="53" xfId="3" applyNumberFormat="1" applyFont="1" applyBorder="1"/>
    <xf numFmtId="39" fontId="19" fillId="33" borderId="52" xfId="3" applyNumberFormat="1" applyFont="1" applyBorder="1"/>
    <xf numFmtId="39" fontId="19" fillId="33" borderId="51" xfId="3" applyNumberFormat="1" applyFont="1" applyBorder="1"/>
    <xf numFmtId="39" fontId="19" fillId="33" borderId="47" xfId="3" applyNumberFormat="1" applyFont="1" applyBorder="1"/>
    <xf numFmtId="39" fontId="19" fillId="33" borderId="12" xfId="3" applyNumberFormat="1" applyFont="1" applyBorder="1" applyProtection="1">
      <protection locked="0"/>
    </xf>
    <xf numFmtId="39" fontId="19" fillId="33" borderId="12" xfId="3" applyNumberFormat="1" applyFont="1" applyBorder="1"/>
    <xf numFmtId="39" fontId="19" fillId="0" borderId="12" xfId="3" applyNumberFormat="1" applyFont="1" applyFill="1" applyBorder="1" applyProtection="1">
      <protection locked="0"/>
    </xf>
    <xf numFmtId="39" fontId="19" fillId="33" borderId="47" xfId="3" applyNumberFormat="1" applyFont="1" applyBorder="1" applyProtection="1">
      <protection locked="0"/>
    </xf>
    <xf numFmtId="39" fontId="19" fillId="33" borderId="16" xfId="3" applyNumberFormat="1" applyFont="1" applyBorder="1" applyProtection="1">
      <protection locked="0"/>
    </xf>
    <xf numFmtId="39" fontId="19" fillId="33" borderId="16" xfId="3" applyNumberFormat="1" applyFont="1" applyBorder="1"/>
    <xf numFmtId="0" fontId="19" fillId="33" borderId="47" xfId="9" quotePrefix="1" applyNumberFormat="1" applyFont="1" applyFill="1" applyBorder="1" applyAlignment="1">
      <alignment horizontal="left"/>
    </xf>
    <xf numFmtId="0" fontId="19" fillId="33" borderId="47" xfId="9" applyNumberFormat="1" applyFont="1" applyFill="1" applyBorder="1" applyAlignment="1">
      <alignment horizontal="left"/>
    </xf>
    <xf numFmtId="39" fontId="19" fillId="33" borderId="28" xfId="3" applyNumberFormat="1" applyFont="1" applyBorder="1" applyProtection="1">
      <protection locked="0"/>
    </xf>
    <xf numFmtId="0" fontId="20" fillId="36" borderId="33" xfId="9" applyNumberFormat="1" applyFont="1" applyFill="1" applyBorder="1" applyAlignment="1">
      <alignment horizontal="left"/>
    </xf>
    <xf numFmtId="39" fontId="20" fillId="36" borderId="16" xfId="3" applyNumberFormat="1" applyFont="1" applyFill="1" applyBorder="1" applyProtection="1">
      <protection locked="0"/>
    </xf>
    <xf numFmtId="0" fontId="17" fillId="36" borderId="0" xfId="3" applyFont="1" applyFill="1" applyBorder="1"/>
    <xf numFmtId="39" fontId="19" fillId="33" borderId="33" xfId="3" applyNumberFormat="1" applyFont="1" applyBorder="1" applyProtection="1">
      <protection locked="0"/>
    </xf>
    <xf numFmtId="39" fontId="20" fillId="36" borderId="33" xfId="3" applyNumberFormat="1" applyFont="1" applyFill="1" applyBorder="1" applyProtection="1">
      <protection locked="0"/>
    </xf>
    <xf numFmtId="39" fontId="20" fillId="36" borderId="28" xfId="3" applyNumberFormat="1" applyFont="1" applyFill="1" applyBorder="1" applyProtection="1">
      <protection locked="0"/>
    </xf>
    <xf numFmtId="0" fontId="20" fillId="36" borderId="31" xfId="9" applyNumberFormat="1" applyFont="1" applyFill="1" applyBorder="1" applyAlignment="1">
      <alignment horizontal="left"/>
    </xf>
    <xf numFmtId="39" fontId="19" fillId="33" borderId="33" xfId="3" applyNumberFormat="1" applyFont="1" applyBorder="1"/>
    <xf numFmtId="39" fontId="18" fillId="34" borderId="24" xfId="3" applyNumberFormat="1" applyFont="1" applyFill="1" applyBorder="1"/>
    <xf numFmtId="39" fontId="19" fillId="33" borderId="54" xfId="3" applyNumberFormat="1" applyFont="1" applyBorder="1"/>
    <xf numFmtId="39" fontId="19" fillId="33" borderId="55" xfId="3" applyNumberFormat="1" applyFont="1" applyBorder="1"/>
    <xf numFmtId="10" fontId="19" fillId="33" borderId="51" xfId="3" applyNumberFormat="1" applyFont="1" applyBorder="1"/>
    <xf numFmtId="39" fontId="18" fillId="34" borderId="37" xfId="3" applyNumberFormat="1" applyFont="1" applyFill="1" applyBorder="1"/>
    <xf numFmtId="39" fontId="18" fillId="34" borderId="56" xfId="3" applyNumberFormat="1" applyFont="1" applyFill="1" applyBorder="1"/>
    <xf numFmtId="39" fontId="18" fillId="34" borderId="57" xfId="3" applyNumberFormat="1" applyFont="1" applyFill="1" applyBorder="1" applyAlignment="1">
      <alignment horizontal="center"/>
    </xf>
    <xf numFmtId="39" fontId="19" fillId="34" borderId="35" xfId="3" applyNumberFormat="1" applyFont="1" applyFill="1" applyBorder="1"/>
    <xf numFmtId="39" fontId="19" fillId="34" borderId="58" xfId="3" applyNumberFormat="1" applyFont="1" applyFill="1" applyBorder="1"/>
    <xf numFmtId="10" fontId="19" fillId="34" borderId="48" xfId="3" applyNumberFormat="1" applyFont="1" applyFill="1" applyBorder="1"/>
    <xf numFmtId="39" fontId="19" fillId="33" borderId="45" xfId="3" applyNumberFormat="1" applyFont="1" applyBorder="1" applyProtection="1">
      <protection locked="0"/>
    </xf>
    <xf numFmtId="39" fontId="19" fillId="33" borderId="59" xfId="3" applyNumberFormat="1" applyFont="1" applyBorder="1"/>
    <xf numFmtId="39" fontId="19" fillId="33" borderId="47" xfId="3" quotePrefix="1" applyNumberFormat="1" applyFont="1" applyBorder="1"/>
    <xf numFmtId="39" fontId="19" fillId="33" borderId="60" xfId="3" applyNumberFormat="1" applyFont="1" applyBorder="1"/>
    <xf numFmtId="39" fontId="18" fillId="34" borderId="18" xfId="3" applyNumberFormat="1" applyFont="1" applyFill="1" applyBorder="1" applyAlignment="1">
      <alignment horizontal="left"/>
    </xf>
    <xf numFmtId="39" fontId="18" fillId="34" borderId="18" xfId="3" applyNumberFormat="1" applyFont="1" applyFill="1" applyBorder="1"/>
    <xf numFmtId="39" fontId="18" fillId="0" borderId="0" xfId="3" applyNumberFormat="1" applyFont="1" applyFill="1" applyBorder="1"/>
    <xf numFmtId="39" fontId="10" fillId="0" borderId="11" xfId="72" applyNumberFormat="1" applyFont="1" applyFill="1" applyBorder="1"/>
    <xf numFmtId="39" fontId="10" fillId="33" borderId="11" xfId="72" applyNumberFormat="1" applyFont="1" applyFill="1" applyBorder="1"/>
    <xf numFmtId="0" fontId="12" fillId="33" borderId="12" xfId="3" applyNumberFormat="1" applyFont="1" applyBorder="1" applyAlignment="1">
      <alignment horizontal="left"/>
    </xf>
    <xf numFmtId="10" fontId="10" fillId="33" borderId="11" xfId="3" applyNumberFormat="1" applyFont="1" applyBorder="1" applyAlignment="1">
      <alignment horizontal="right"/>
    </xf>
    <xf numFmtId="10" fontId="21" fillId="33" borderId="0" xfId="5" applyNumberFormat="1" applyFont="1" applyFill="1"/>
    <xf numFmtId="0" fontId="21" fillId="33" borderId="0" xfId="3" applyNumberFormat="1" applyFont="1"/>
    <xf numFmtId="39" fontId="10" fillId="33" borderId="11" xfId="72" applyNumberFormat="1" applyFont="1" applyBorder="1" applyProtection="1">
      <protection locked="0"/>
    </xf>
    <xf numFmtId="39" fontId="17" fillId="33" borderId="0" xfId="889" applyNumberFormat="1" applyFont="1" applyAlignment="1"/>
    <xf numFmtId="39" fontId="18" fillId="33" borderId="0" xfId="889" applyNumberFormat="1" applyFont="1" applyAlignment="1"/>
    <xf numFmtId="39" fontId="18" fillId="33" borderId="0" xfId="889" applyNumberFormat="1" applyFont="1" applyAlignment="1">
      <alignment horizontal="right"/>
    </xf>
    <xf numFmtId="39" fontId="19" fillId="33" borderId="0" xfId="889" applyNumberFormat="1" applyFont="1" applyAlignment="1">
      <alignment horizontal="right"/>
    </xf>
    <xf numFmtId="43" fontId="17" fillId="33" borderId="0" xfId="9" applyFont="1" applyFill="1" applyAlignment="1"/>
    <xf numFmtId="0" fontId="17" fillId="33" borderId="0" xfId="889" applyFont="1" applyAlignment="1"/>
    <xf numFmtId="39" fontId="19" fillId="33" borderId="0" xfId="889" applyNumberFormat="1" applyFont="1" applyAlignment="1"/>
    <xf numFmtId="164" fontId="18" fillId="33" borderId="0" xfId="889" quotePrefix="1" applyNumberFormat="1" applyFont="1" applyAlignment="1" applyProtection="1">
      <alignment horizontal="left"/>
      <protection locked="0"/>
    </xf>
    <xf numFmtId="39" fontId="18" fillId="33" borderId="0" xfId="889" applyNumberFormat="1" applyFont="1" applyAlignment="1" applyProtection="1">
      <alignment horizontal="right"/>
      <protection locked="0"/>
    </xf>
    <xf numFmtId="43" fontId="17" fillId="33" borderId="0" xfId="9" applyFont="1" applyFill="1" applyAlignment="1">
      <alignment horizontal="center"/>
    </xf>
    <xf numFmtId="0" fontId="17" fillId="33" borderId="0" xfId="889" applyFont="1" applyAlignment="1">
      <alignment horizontal="center"/>
    </xf>
    <xf numFmtId="7" fontId="18" fillId="34" borderId="28" xfId="889" applyNumberFormat="1" applyFont="1" applyFill="1" applyBorder="1" applyAlignment="1">
      <alignment horizontal="center"/>
    </xf>
    <xf numFmtId="0" fontId="18" fillId="34" borderId="29" xfId="889" applyNumberFormat="1" applyFont="1" applyFill="1" applyBorder="1" applyAlignment="1">
      <alignment horizontal="center"/>
    </xf>
    <xf numFmtId="0" fontId="18" fillId="34" borderId="16" xfId="889" applyNumberFormat="1" applyFont="1" applyFill="1" applyBorder="1" applyAlignment="1">
      <alignment horizontal="center"/>
    </xf>
    <xf numFmtId="7" fontId="18" fillId="34" borderId="16" xfId="889" applyNumberFormat="1" applyFont="1" applyFill="1" applyBorder="1" applyAlignment="1">
      <alignment horizontal="center"/>
    </xf>
    <xf numFmtId="0" fontId="17" fillId="0" borderId="0" xfId="889" applyFont="1" applyFill="1" applyBorder="1" applyAlignment="1">
      <alignment horizontal="center"/>
    </xf>
    <xf numFmtId="7" fontId="18" fillId="0" borderId="28" xfId="889" applyNumberFormat="1" applyFont="1" applyFill="1" applyBorder="1" applyAlignment="1">
      <alignment horizontal="center"/>
    </xf>
    <xf numFmtId="0" fontId="18" fillId="0" borderId="30" xfId="889" applyNumberFormat="1" applyFont="1" applyFill="1" applyBorder="1" applyAlignment="1">
      <alignment horizontal="center"/>
    </xf>
    <xf numFmtId="0" fontId="18" fillId="0" borderId="28" xfId="889" applyNumberFormat="1" applyFont="1" applyFill="1" applyBorder="1" applyAlignment="1">
      <alignment horizontal="center"/>
    </xf>
    <xf numFmtId="7" fontId="18" fillId="0" borderId="0" xfId="889" applyNumberFormat="1" applyFont="1" applyFill="1" applyBorder="1" applyAlignment="1">
      <alignment horizontal="center"/>
    </xf>
    <xf numFmtId="7" fontId="18" fillId="0" borderId="31" xfId="889" applyNumberFormat="1" applyFont="1" applyFill="1" applyBorder="1" applyAlignment="1">
      <alignment horizontal="center"/>
    </xf>
    <xf numFmtId="43" fontId="17" fillId="0" borderId="0" xfId="9" applyFont="1" applyFill="1" applyAlignment="1">
      <alignment horizontal="center"/>
    </xf>
    <xf numFmtId="0" fontId="17" fillId="0" borderId="0" xfId="889" applyFont="1" applyFill="1" applyAlignment="1">
      <alignment horizontal="center"/>
    </xf>
    <xf numFmtId="39" fontId="18" fillId="33" borderId="28" xfId="889" quotePrefix="1" applyNumberFormat="1" applyFont="1" applyBorder="1" applyAlignment="1">
      <alignment horizontal="left"/>
    </xf>
    <xf numFmtId="39" fontId="19" fillId="33" borderId="16" xfId="889" applyNumberFormat="1" applyFont="1" applyBorder="1" applyAlignment="1" applyProtection="1">
      <alignment horizontal="right"/>
      <protection locked="0"/>
    </xf>
    <xf numFmtId="39" fontId="19" fillId="33" borderId="32" xfId="889" applyNumberFormat="1" applyFont="1" applyBorder="1" applyAlignment="1" applyProtection="1">
      <alignment horizontal="right"/>
      <protection locked="0"/>
    </xf>
    <xf numFmtId="39" fontId="19" fillId="33" borderId="32" xfId="889" applyNumberFormat="1" applyFont="1" applyBorder="1" applyAlignment="1">
      <alignment horizontal="right"/>
    </xf>
    <xf numFmtId="10" fontId="19" fillId="33" borderId="31" xfId="889" applyNumberFormat="1" applyFont="1" applyBorder="1" applyAlignment="1">
      <alignment horizontal="right"/>
    </xf>
    <xf numFmtId="39" fontId="20" fillId="0" borderId="0" xfId="889" applyNumberFormat="1" applyFont="1" applyFill="1" applyBorder="1" applyAlignment="1" applyProtection="1">
      <alignment horizontal="right"/>
      <protection locked="0"/>
    </xf>
    <xf numFmtId="39" fontId="19" fillId="33" borderId="33" xfId="889" applyNumberFormat="1" applyFont="1" applyBorder="1" applyAlignment="1">
      <alignment horizontal="left"/>
    </xf>
    <xf numFmtId="39" fontId="19" fillId="33" borderId="31" xfId="889" applyNumberFormat="1" applyFont="1" applyBorder="1" applyAlignment="1" applyProtection="1">
      <alignment horizontal="right"/>
      <protection locked="0"/>
    </xf>
    <xf numFmtId="39" fontId="19" fillId="33" borderId="34" xfId="889" applyNumberFormat="1" applyFont="1" applyBorder="1" applyAlignment="1" applyProtection="1">
      <alignment horizontal="right"/>
      <protection locked="0"/>
    </xf>
    <xf numFmtId="39" fontId="19" fillId="33" borderId="10" xfId="889" applyNumberFormat="1" applyFont="1" applyBorder="1" applyAlignment="1">
      <alignment horizontal="right"/>
    </xf>
    <xf numFmtId="39" fontId="19" fillId="33" borderId="33" xfId="889" quotePrefix="1" applyNumberFormat="1" applyFont="1" applyBorder="1" applyAlignment="1">
      <alignment horizontal="left"/>
    </xf>
    <xf numFmtId="39" fontId="18" fillId="34" borderId="16" xfId="889" applyNumberFormat="1" applyFont="1" applyFill="1" applyBorder="1" applyAlignment="1">
      <alignment horizontal="left"/>
    </xf>
    <xf numFmtId="39" fontId="18" fillId="34" borderId="24" xfId="889" applyNumberFormat="1" applyFont="1" applyFill="1" applyBorder="1" applyAlignment="1">
      <alignment horizontal="right"/>
    </xf>
    <xf numFmtId="39" fontId="18" fillId="34" borderId="37" xfId="889" applyNumberFormat="1" applyFont="1" applyFill="1" applyBorder="1" applyAlignment="1">
      <alignment horizontal="right"/>
    </xf>
    <xf numFmtId="10" fontId="18" fillId="34" borderId="37" xfId="889" applyNumberFormat="1" applyFont="1" applyFill="1" applyBorder="1" applyAlignment="1">
      <alignment horizontal="right"/>
    </xf>
    <xf numFmtId="39" fontId="37" fillId="0" borderId="0" xfId="889" applyNumberFormat="1" applyFont="1" applyFill="1" applyBorder="1" applyAlignment="1">
      <alignment horizontal="right"/>
    </xf>
    <xf numFmtId="39" fontId="17" fillId="0" borderId="0" xfId="889" applyNumberFormat="1" applyFont="1" applyFill="1" applyBorder="1" applyAlignment="1">
      <alignment horizontal="center"/>
    </xf>
    <xf numFmtId="39" fontId="18" fillId="33" borderId="16" xfId="889" applyNumberFormat="1" applyFont="1" applyBorder="1" applyAlignment="1">
      <alignment horizontal="center"/>
    </xf>
    <xf numFmtId="39" fontId="19" fillId="33" borderId="36" xfId="889" applyNumberFormat="1" applyFont="1" applyBorder="1" applyAlignment="1">
      <alignment horizontal="right"/>
    </xf>
    <xf numFmtId="39" fontId="19" fillId="33" borderId="31" xfId="889" applyNumberFormat="1" applyFont="1" applyBorder="1" applyAlignment="1">
      <alignment horizontal="right"/>
    </xf>
    <xf numFmtId="39" fontId="19" fillId="33" borderId="16" xfId="889" applyNumberFormat="1" applyFont="1" applyBorder="1" applyAlignment="1">
      <alignment horizontal="right"/>
    </xf>
    <xf numFmtId="39" fontId="19" fillId="33" borderId="31" xfId="889" applyNumberFormat="1" applyFont="1" applyBorder="1" applyAlignment="1">
      <alignment horizontal="left"/>
    </xf>
    <xf numFmtId="39" fontId="18" fillId="34" borderId="33" xfId="889" applyNumberFormat="1" applyFont="1" applyFill="1" applyBorder="1" applyAlignment="1">
      <alignment horizontal="left"/>
    </xf>
    <xf numFmtId="10" fontId="18" fillId="34" borderId="24" xfId="889" applyNumberFormat="1" applyFont="1" applyFill="1" applyBorder="1" applyAlignment="1">
      <alignment horizontal="right"/>
    </xf>
    <xf numFmtId="4" fontId="19" fillId="33" borderId="31" xfId="889" applyNumberFormat="1" applyFont="1" applyBorder="1" applyAlignment="1">
      <alignment horizontal="right"/>
    </xf>
    <xf numFmtId="39" fontId="18" fillId="34" borderId="31" xfId="889" applyNumberFormat="1" applyFont="1" applyFill="1" applyBorder="1" applyAlignment="1">
      <alignment horizontal="left"/>
    </xf>
    <xf numFmtId="39" fontId="18" fillId="34" borderId="38" xfId="889" applyNumberFormat="1" applyFont="1" applyFill="1" applyBorder="1" applyAlignment="1">
      <alignment horizontal="right"/>
    </xf>
    <xf numFmtId="0" fontId="17" fillId="33" borderId="0" xfId="889" applyNumberFormat="1" applyFont="1" applyAlignment="1">
      <alignment horizontal="left"/>
    </xf>
    <xf numFmtId="0" fontId="17" fillId="33" borderId="0" xfId="889" applyNumberFormat="1" applyFont="1" applyAlignment="1">
      <alignment horizontal="right"/>
    </xf>
    <xf numFmtId="0" fontId="17" fillId="33" borderId="0" xfId="889" applyNumberFormat="1" applyFont="1" applyBorder="1" applyAlignment="1">
      <alignment horizontal="left"/>
    </xf>
    <xf numFmtId="39" fontId="19" fillId="33" borderId="0" xfId="889" applyNumberFormat="1" applyFont="1" applyBorder="1" applyAlignment="1">
      <alignment horizontal="right"/>
    </xf>
    <xf numFmtId="10" fontId="19" fillId="33" borderId="0" xfId="889" applyNumberFormat="1" applyFont="1" applyBorder="1" applyAlignment="1">
      <alignment horizontal="right"/>
    </xf>
    <xf numFmtId="39" fontId="18" fillId="33" borderId="0" xfId="889" applyNumberFormat="1" applyFont="1" applyBorder="1" applyAlignment="1">
      <alignment horizontal="left"/>
    </xf>
    <xf numFmtId="39" fontId="19" fillId="0" borderId="0" xfId="889" applyNumberFormat="1" applyFont="1" applyFill="1" applyBorder="1" applyAlignment="1">
      <alignment horizontal="left"/>
    </xf>
    <xf numFmtId="39" fontId="18" fillId="0" borderId="0" xfId="889" applyNumberFormat="1" applyFont="1" applyFill="1" applyBorder="1" applyAlignment="1">
      <alignment horizontal="right"/>
    </xf>
    <xf numFmtId="39" fontId="19" fillId="0" borderId="0" xfId="889" applyNumberFormat="1" applyFont="1" applyFill="1" applyBorder="1" applyAlignment="1">
      <alignment horizontal="right"/>
    </xf>
    <xf numFmtId="164" fontId="18" fillId="0" borderId="0" xfId="889" applyNumberFormat="1" applyFont="1" applyFill="1" applyBorder="1" applyAlignment="1" applyProtection="1">
      <alignment horizontal="left"/>
      <protection locked="0"/>
    </xf>
    <xf numFmtId="39" fontId="18" fillId="0" borderId="0" xfId="889" applyNumberFormat="1" applyFont="1" applyFill="1" applyBorder="1" applyAlignment="1" applyProtection="1">
      <alignment horizontal="right"/>
      <protection locked="0"/>
    </xf>
    <xf numFmtId="7" fontId="18" fillId="0" borderId="0" xfId="889" applyNumberFormat="1" applyFont="1" applyFill="1" applyBorder="1" applyAlignment="1">
      <alignment horizontal="left"/>
    </xf>
    <xf numFmtId="0" fontId="18" fillId="0" borderId="0" xfId="889" applyNumberFormat="1" applyFont="1" applyFill="1" applyBorder="1" applyAlignment="1">
      <alignment horizontal="right"/>
    </xf>
    <xf numFmtId="7" fontId="18" fillId="0" borderId="0" xfId="889" applyNumberFormat="1" applyFont="1" applyFill="1" applyBorder="1" applyAlignment="1">
      <alignment horizontal="right"/>
    </xf>
    <xf numFmtId="39" fontId="18" fillId="0" borderId="0" xfId="889" applyNumberFormat="1" applyFont="1" applyFill="1" applyBorder="1" applyAlignment="1">
      <alignment horizontal="left"/>
    </xf>
    <xf numFmtId="39" fontId="19" fillId="0" borderId="0" xfId="889" applyNumberFormat="1" applyFont="1" applyFill="1" applyBorder="1" applyAlignment="1" applyProtection="1">
      <alignment horizontal="right"/>
      <protection locked="0"/>
    </xf>
    <xf numFmtId="10" fontId="19" fillId="0" borderId="0" xfId="889" applyNumberFormat="1" applyFont="1" applyFill="1" applyBorder="1" applyAlignment="1">
      <alignment horizontal="right"/>
    </xf>
    <xf numFmtId="10" fontId="18" fillId="0" borderId="0" xfId="889" applyNumberFormat="1" applyFont="1" applyFill="1" applyBorder="1" applyAlignment="1">
      <alignment horizontal="right"/>
    </xf>
    <xf numFmtId="39" fontId="18" fillId="0" borderId="0" xfId="889" quotePrefix="1" applyNumberFormat="1" applyFont="1" applyFill="1" applyBorder="1" applyAlignment="1">
      <alignment horizontal="left"/>
    </xf>
    <xf numFmtId="39" fontId="19" fillId="0" borderId="0" xfId="889" quotePrefix="1" applyNumberFormat="1" applyFont="1" applyFill="1" applyBorder="1" applyAlignment="1">
      <alignment horizontal="left"/>
    </xf>
    <xf numFmtId="43" fontId="17" fillId="33" borderId="23" xfId="9" applyFont="1" applyFill="1" applyBorder="1" applyAlignment="1">
      <alignment horizontal="center"/>
    </xf>
    <xf numFmtId="0" fontId="17" fillId="0" borderId="0" xfId="889" applyNumberFormat="1" applyFont="1" applyFill="1" applyBorder="1" applyAlignment="1">
      <alignment horizontal="left"/>
    </xf>
    <xf numFmtId="0" fontId="17" fillId="0" borderId="0" xfId="889" applyNumberFormat="1" applyFont="1" applyFill="1" applyBorder="1" applyAlignment="1">
      <alignment horizontal="right"/>
    </xf>
    <xf numFmtId="0" fontId="19" fillId="0" borderId="0" xfId="889" applyNumberFormat="1" applyFont="1" applyFill="1" applyBorder="1" applyAlignment="1">
      <alignment horizontal="left"/>
    </xf>
    <xf numFmtId="0" fontId="19" fillId="0" borderId="0" xfId="889" applyNumberFormat="1" applyFont="1" applyFill="1" applyBorder="1" applyAlignment="1">
      <alignment horizontal="right"/>
    </xf>
    <xf numFmtId="39" fontId="19" fillId="33" borderId="0" xfId="889" applyNumberFormat="1" applyFont="1" applyBorder="1" applyAlignment="1">
      <alignment horizontal="center"/>
    </xf>
    <xf numFmtId="0" fontId="17" fillId="33" borderId="0" xfId="889" applyFont="1"/>
    <xf numFmtId="43" fontId="17" fillId="33" borderId="0" xfId="9" applyFont="1" applyFill="1"/>
    <xf numFmtId="164" fontId="18" fillId="33" borderId="10" xfId="889" applyNumberFormat="1" applyFont="1" applyBorder="1" applyAlignment="1" applyProtection="1">
      <alignment horizontal="left"/>
      <protection locked="0"/>
    </xf>
    <xf numFmtId="39" fontId="18" fillId="33" borderId="0" xfId="889" applyNumberFormat="1" applyFont="1" applyFill="1" applyAlignment="1"/>
    <xf numFmtId="7" fontId="18" fillId="34" borderId="13" xfId="889" applyNumberFormat="1" applyFont="1" applyFill="1" applyBorder="1" applyAlignment="1">
      <alignment horizontal="center"/>
    </xf>
    <xf numFmtId="0" fontId="18" fillId="34" borderId="39" xfId="889" applyNumberFormat="1" applyFont="1" applyFill="1" applyBorder="1" applyAlignment="1">
      <alignment horizontal="center"/>
    </xf>
    <xf numFmtId="0" fontId="18" fillId="34" borderId="11" xfId="889" applyNumberFormat="1" applyFont="1" applyFill="1" applyBorder="1" applyAlignment="1">
      <alignment horizontal="center"/>
    </xf>
    <xf numFmtId="7" fontId="18" fillId="34" borderId="11" xfId="889" applyNumberFormat="1" applyFont="1" applyFill="1" applyBorder="1" applyAlignment="1">
      <alignment horizontal="center"/>
    </xf>
    <xf numFmtId="39" fontId="18" fillId="33" borderId="40" xfId="889" applyNumberFormat="1" applyFont="1" applyBorder="1" applyAlignment="1">
      <alignment horizontal="center"/>
    </xf>
    <xf numFmtId="39" fontId="19" fillId="33" borderId="61" xfId="889" applyNumberFormat="1" applyFont="1" applyBorder="1" applyAlignment="1"/>
    <xf numFmtId="39" fontId="19" fillId="33" borderId="53" xfId="889" applyNumberFormat="1" applyFont="1" applyBorder="1" applyAlignment="1"/>
    <xf numFmtId="39" fontId="19" fillId="33" borderId="52" xfId="889" applyNumberFormat="1" applyFont="1" applyBorder="1" applyAlignment="1">
      <alignment horizontal="right"/>
    </xf>
    <xf numFmtId="39" fontId="19" fillId="33" borderId="43" xfId="889" applyNumberFormat="1" applyFont="1" applyBorder="1" applyAlignment="1">
      <alignment horizontal="left"/>
    </xf>
    <xf numFmtId="39" fontId="19" fillId="33" borderId="12" xfId="889" applyNumberFormat="1" applyFont="1" applyBorder="1" applyAlignment="1" applyProtection="1">
      <protection locked="0"/>
    </xf>
    <xf numFmtId="39" fontId="19" fillId="33" borderId="12" xfId="889" applyNumberFormat="1" applyFont="1" applyBorder="1" applyAlignment="1"/>
    <xf numFmtId="39" fontId="18" fillId="34" borderId="37" xfId="889" applyNumberFormat="1" applyFont="1" applyFill="1" applyBorder="1" applyAlignment="1"/>
    <xf numFmtId="39" fontId="18" fillId="33" borderId="47" xfId="889" applyNumberFormat="1" applyFont="1" applyBorder="1" applyAlignment="1">
      <alignment horizontal="center"/>
    </xf>
    <xf numFmtId="39" fontId="18" fillId="33" borderId="58" xfId="889" quotePrefix="1" applyNumberFormat="1" applyFont="1" applyBorder="1" applyAlignment="1">
      <alignment horizontal="center"/>
    </xf>
    <xf numFmtId="39" fontId="19" fillId="33" borderId="58" xfId="889" applyNumberFormat="1" applyFont="1" applyBorder="1" applyAlignment="1"/>
    <xf numFmtId="10" fontId="19" fillId="33" borderId="62" xfId="889" applyNumberFormat="1" applyFont="1" applyBorder="1" applyAlignment="1">
      <alignment horizontal="right"/>
    </xf>
    <xf numFmtId="39" fontId="19" fillId="33" borderId="47" xfId="889" quotePrefix="1" applyNumberFormat="1" applyFont="1" applyBorder="1" applyAlignment="1">
      <alignment horizontal="left"/>
    </xf>
    <xf numFmtId="39" fontId="19" fillId="33" borderId="47" xfId="889" applyNumberFormat="1" applyFont="1" applyBorder="1" applyAlignment="1">
      <alignment horizontal="left"/>
    </xf>
    <xf numFmtId="39" fontId="19" fillId="0" borderId="12" xfId="889" applyNumberFormat="1" applyFont="1" applyFill="1" applyBorder="1" applyAlignment="1" applyProtection="1">
      <protection locked="0"/>
    </xf>
    <xf numFmtId="39" fontId="18" fillId="33" borderId="58" xfId="889" applyNumberFormat="1" applyFont="1" applyBorder="1" applyAlignment="1">
      <alignment horizontal="center"/>
    </xf>
    <xf numFmtId="0" fontId="17" fillId="0" borderId="0" xfId="889" applyFont="1" applyFill="1" applyBorder="1"/>
    <xf numFmtId="39" fontId="20" fillId="0" borderId="0" xfId="889" applyNumberFormat="1" applyFont="1" applyFill="1" applyBorder="1" applyAlignment="1" applyProtection="1">
      <protection locked="0"/>
    </xf>
    <xf numFmtId="39" fontId="19" fillId="33" borderId="47" xfId="889" applyNumberFormat="1" applyFont="1" applyBorder="1" applyAlignment="1" applyProtection="1">
      <protection locked="0"/>
    </xf>
    <xf numFmtId="39" fontId="19" fillId="33" borderId="47" xfId="889" applyNumberFormat="1" applyFont="1" applyBorder="1" applyAlignment="1"/>
    <xf numFmtId="10" fontId="19" fillId="33" borderId="33" xfId="889" applyNumberFormat="1" applyFont="1" applyBorder="1" applyAlignment="1">
      <alignment horizontal="right"/>
    </xf>
    <xf numFmtId="39" fontId="19" fillId="33" borderId="16" xfId="889" applyNumberFormat="1" applyFont="1" applyBorder="1" applyAlignment="1" applyProtection="1">
      <protection locked="0"/>
    </xf>
    <xf numFmtId="39" fontId="19" fillId="33" borderId="16" xfId="889" applyNumberFormat="1" applyFont="1" applyBorder="1" applyAlignment="1"/>
    <xf numFmtId="10" fontId="19" fillId="33" borderId="16" xfId="889" applyNumberFormat="1" applyFont="1" applyBorder="1" applyAlignment="1">
      <alignment horizontal="right"/>
    </xf>
    <xf numFmtId="39" fontId="17" fillId="0" borderId="0" xfId="889" applyNumberFormat="1" applyFont="1" applyFill="1" applyBorder="1"/>
    <xf numFmtId="39" fontId="18" fillId="0" borderId="0" xfId="889" applyNumberFormat="1" applyFont="1" applyFill="1" applyBorder="1" applyAlignment="1"/>
    <xf numFmtId="39" fontId="19" fillId="33" borderId="62" xfId="889" applyNumberFormat="1" applyFont="1" applyBorder="1" applyAlignment="1">
      <alignment horizontal="right"/>
    </xf>
    <xf numFmtId="39" fontId="19" fillId="33" borderId="0" xfId="889" applyNumberFormat="1" applyFont="1" applyBorder="1" applyAlignment="1"/>
    <xf numFmtId="164" fontId="18" fillId="33" borderId="0" xfId="889" applyNumberFormat="1" applyFont="1" applyAlignment="1" applyProtection="1">
      <alignment horizontal="left"/>
      <protection locked="0"/>
    </xf>
    <xf numFmtId="39" fontId="18" fillId="33" borderId="0" xfId="889" applyNumberFormat="1" applyFont="1"/>
    <xf numFmtId="39" fontId="18" fillId="33" borderId="0" xfId="889" applyNumberFormat="1" applyFont="1" applyFill="1"/>
    <xf numFmtId="39" fontId="18" fillId="33" borderId="53" xfId="889" applyNumberFormat="1" applyFont="1" applyBorder="1" applyAlignment="1">
      <alignment horizontal="center"/>
    </xf>
    <xf numFmtId="39" fontId="19" fillId="33" borderId="53" xfId="889" applyNumberFormat="1" applyFont="1" applyBorder="1"/>
    <xf numFmtId="39" fontId="19" fillId="33" borderId="52" xfId="889" applyNumberFormat="1" applyFont="1" applyBorder="1"/>
    <xf numFmtId="39" fontId="19" fillId="33" borderId="47" xfId="889" applyNumberFormat="1" applyFont="1" applyBorder="1"/>
    <xf numFmtId="39" fontId="19" fillId="33" borderId="12" xfId="889" applyNumberFormat="1" applyFont="1" applyBorder="1" applyProtection="1">
      <protection locked="0"/>
    </xf>
    <xf numFmtId="39" fontId="19" fillId="33" borderId="12" xfId="889" applyNumberFormat="1" applyFont="1" applyBorder="1"/>
    <xf numFmtId="39" fontId="19" fillId="0" borderId="12" xfId="889" applyNumberFormat="1" applyFont="1" applyFill="1" applyBorder="1" applyProtection="1">
      <protection locked="0"/>
    </xf>
    <xf numFmtId="39" fontId="19" fillId="33" borderId="51" xfId="889" applyNumberFormat="1" applyFont="1" applyBorder="1"/>
    <xf numFmtId="39" fontId="19" fillId="33" borderId="11" xfId="889" applyNumberFormat="1" applyFont="1" applyBorder="1" applyProtection="1">
      <protection locked="0"/>
    </xf>
    <xf numFmtId="0" fontId="19" fillId="33" borderId="47" xfId="889" quotePrefix="1" applyNumberFormat="1" applyFont="1" applyBorder="1" applyAlignment="1">
      <alignment horizontal="left"/>
    </xf>
    <xf numFmtId="39" fontId="19" fillId="0" borderId="11" xfId="889" applyNumberFormat="1" applyFont="1" applyFill="1" applyBorder="1" applyProtection="1">
      <protection locked="0"/>
    </xf>
    <xf numFmtId="39" fontId="19" fillId="33" borderId="34" xfId="889" applyNumberFormat="1" applyFont="1" applyBorder="1" applyProtection="1">
      <protection locked="0"/>
    </xf>
    <xf numFmtId="39" fontId="19" fillId="0" borderId="34" xfId="889" applyNumberFormat="1" applyFont="1" applyFill="1" applyBorder="1" applyProtection="1">
      <protection locked="0"/>
    </xf>
    <xf numFmtId="39" fontId="20" fillId="36" borderId="31" xfId="889" applyNumberFormat="1" applyFont="1" applyFill="1" applyBorder="1" applyProtection="1">
      <protection locked="0"/>
    </xf>
    <xf numFmtId="39" fontId="19" fillId="0" borderId="31" xfId="889" applyNumberFormat="1" applyFont="1" applyFill="1" applyBorder="1" applyProtection="1">
      <protection locked="0"/>
    </xf>
    <xf numFmtId="39" fontId="20" fillId="36" borderId="33" xfId="889" applyNumberFormat="1" applyFont="1" applyFill="1" applyBorder="1" applyProtection="1">
      <protection locked="0"/>
    </xf>
    <xf numFmtId="39" fontId="19" fillId="0" borderId="33" xfId="889" applyNumberFormat="1" applyFont="1" applyFill="1" applyBorder="1" applyProtection="1">
      <protection locked="0"/>
    </xf>
    <xf numFmtId="39" fontId="20" fillId="36" borderId="28" xfId="889" applyNumberFormat="1" applyFont="1" applyFill="1" applyBorder="1" applyProtection="1">
      <protection locked="0"/>
    </xf>
    <xf numFmtId="39" fontId="19" fillId="0" borderId="28" xfId="889" applyNumberFormat="1" applyFont="1" applyFill="1" applyBorder="1" applyProtection="1">
      <protection locked="0"/>
    </xf>
    <xf numFmtId="39" fontId="18" fillId="34" borderId="24" xfId="889" applyNumberFormat="1" applyFont="1" applyFill="1" applyBorder="1"/>
    <xf numFmtId="39" fontId="18" fillId="34" borderId="37" xfId="889" applyNumberFormat="1" applyFont="1" applyFill="1" applyBorder="1"/>
    <xf numFmtId="10" fontId="18" fillId="34" borderId="37" xfId="889" applyNumberFormat="1" applyFont="1" applyFill="1" applyBorder="1"/>
    <xf numFmtId="39" fontId="19" fillId="33" borderId="58" xfId="889" applyNumberFormat="1" applyFont="1" applyBorder="1"/>
    <xf numFmtId="10" fontId="19" fillId="33" borderId="62" xfId="889" applyNumberFormat="1" applyFont="1" applyBorder="1"/>
    <xf numFmtId="39" fontId="18" fillId="34" borderId="57" xfId="889" applyNumberFormat="1" applyFont="1" applyFill="1" applyBorder="1" applyAlignment="1">
      <alignment horizontal="center"/>
    </xf>
    <xf numFmtId="39" fontId="19" fillId="34" borderId="35" xfId="889" applyNumberFormat="1" applyFont="1" applyFill="1" applyBorder="1"/>
    <xf numFmtId="39" fontId="19" fillId="34" borderId="58" xfId="889" applyNumberFormat="1" applyFont="1" applyFill="1" applyBorder="1"/>
    <xf numFmtId="10" fontId="19" fillId="34" borderId="62" xfId="889" applyNumberFormat="1" applyFont="1" applyFill="1" applyBorder="1"/>
    <xf numFmtId="39" fontId="18" fillId="33" borderId="48" xfId="889" quotePrefix="1" applyNumberFormat="1" applyFont="1" applyBorder="1" applyAlignment="1">
      <alignment horizontal="center"/>
    </xf>
    <xf numFmtId="39" fontId="19" fillId="33" borderId="63" xfId="889" applyNumberFormat="1" applyFont="1" applyBorder="1"/>
    <xf numFmtId="10" fontId="19" fillId="33" borderId="48" xfId="889" applyNumberFormat="1" applyFont="1" applyBorder="1"/>
    <xf numFmtId="39" fontId="19" fillId="33" borderId="47" xfId="889" quotePrefix="1" applyNumberFormat="1" applyFont="1" applyBorder="1"/>
    <xf numFmtId="39" fontId="18" fillId="33" borderId="48" xfId="889" applyNumberFormat="1" applyFont="1" applyBorder="1" applyAlignment="1">
      <alignment horizontal="center"/>
    </xf>
    <xf numFmtId="39" fontId="18" fillId="34" borderId="16" xfId="889" applyNumberFormat="1" applyFont="1" applyFill="1" applyBorder="1" applyAlignment="1"/>
    <xf numFmtId="39" fontId="18" fillId="34" borderId="18" xfId="889" applyNumberFormat="1" applyFont="1" applyFill="1" applyBorder="1" applyAlignment="1"/>
    <xf numFmtId="39" fontId="18" fillId="34" borderId="18" xfId="889" applyNumberFormat="1" applyFont="1" applyFill="1" applyBorder="1"/>
    <xf numFmtId="10" fontId="18" fillId="34" borderId="18" xfId="889" applyNumberFormat="1" applyFont="1" applyFill="1" applyBorder="1"/>
    <xf numFmtId="39" fontId="18" fillId="0" borderId="0" xfId="889" applyNumberFormat="1" applyFont="1" applyFill="1" applyBorder="1"/>
    <xf numFmtId="0" fontId="2" fillId="0" borderId="0" xfId="905"/>
    <xf numFmtId="39" fontId="2" fillId="0" borderId="0" xfId="905" applyNumberFormat="1"/>
    <xf numFmtId="0" fontId="13" fillId="0" borderId="0" xfId="905" quotePrefix="1" applyFont="1" applyAlignment="1" applyProtection="1">
      <alignment horizontal="left"/>
    </xf>
    <xf numFmtId="0" fontId="13" fillId="0" borderId="0" xfId="905" applyFont="1" applyProtection="1"/>
    <xf numFmtId="0" fontId="5" fillId="0" borderId="0" xfId="905" quotePrefix="1" applyFont="1" applyAlignment="1" applyProtection="1">
      <alignment horizontal="right"/>
      <protection locked="0"/>
    </xf>
    <xf numFmtId="0" fontId="13" fillId="37" borderId="11" xfId="905" applyFont="1" applyFill="1" applyBorder="1" applyAlignment="1" applyProtection="1">
      <alignment horizontal="center"/>
    </xf>
    <xf numFmtId="165" fontId="5" fillId="0" borderId="11" xfId="905" quotePrefix="1" applyNumberFormat="1" applyFont="1" applyBorder="1" applyAlignment="1" applyProtection="1">
      <alignment horizontal="center"/>
      <protection locked="0"/>
    </xf>
    <xf numFmtId="0" fontId="5" fillId="0" borderId="11" xfId="905" quotePrefix="1" applyFont="1" applyBorder="1" applyAlignment="1" applyProtection="1">
      <alignment horizontal="center"/>
      <protection locked="0"/>
    </xf>
    <xf numFmtId="0" fontId="5" fillId="37" borderId="11" xfId="905" applyFont="1" applyFill="1" applyBorder="1" applyAlignment="1" applyProtection="1">
      <alignment horizontal="center"/>
    </xf>
    <xf numFmtId="0" fontId="13" fillId="37" borderId="47" xfId="905" applyFont="1" applyFill="1" applyBorder="1" applyProtection="1"/>
    <xf numFmtId="39" fontId="13" fillId="0" borderId="11" xfId="905" applyNumberFormat="1" applyFont="1" applyBorder="1" applyProtection="1"/>
    <xf numFmtId="0" fontId="13" fillId="37" borderId="0" xfId="905" applyFont="1" applyFill="1" applyProtection="1"/>
    <xf numFmtId="166" fontId="38" fillId="0" borderId="64" xfId="906" applyNumberFormat="1" applyFont="1" applyFill="1" applyBorder="1" applyAlignment="1">
      <alignment horizontal="right"/>
    </xf>
    <xf numFmtId="39" fontId="13" fillId="0" borderId="18" xfId="905" applyNumberFormat="1" applyFont="1" applyBorder="1" applyProtection="1"/>
    <xf numFmtId="0" fontId="13" fillId="0" borderId="65" xfId="905" applyFont="1" applyBorder="1" applyProtection="1"/>
    <xf numFmtId="0" fontId="13" fillId="0" borderId="15" xfId="905" applyFont="1" applyBorder="1" applyProtection="1"/>
    <xf numFmtId="0" fontId="2" fillId="0" borderId="0" xfId="905" applyProtection="1"/>
    <xf numFmtId="0" fontId="13" fillId="37" borderId="12" xfId="905" quotePrefix="1" applyFont="1" applyFill="1" applyBorder="1" applyAlignment="1" applyProtection="1">
      <alignment horizontal="left"/>
    </xf>
    <xf numFmtId="0" fontId="13" fillId="37" borderId="10" xfId="905" applyFont="1" applyFill="1" applyBorder="1" applyAlignment="1" applyProtection="1">
      <alignment horizontal="center"/>
    </xf>
    <xf numFmtId="39" fontId="13" fillId="0" borderId="66" xfId="905" applyNumberFormat="1" applyFont="1" applyBorder="1" applyProtection="1"/>
    <xf numFmtId="39" fontId="2" fillId="0" borderId="0" xfId="905" applyNumberFormat="1" applyProtection="1"/>
    <xf numFmtId="39" fontId="39" fillId="0" borderId="0" xfId="905" applyNumberFormat="1" applyFont="1" applyProtection="1">
      <protection locked="0"/>
    </xf>
    <xf numFmtId="166" fontId="2" fillId="0" borderId="0" xfId="905" applyNumberFormat="1"/>
    <xf numFmtId="43" fontId="0" fillId="0" borderId="0" xfId="9" applyFont="1"/>
    <xf numFmtId="43" fontId="2" fillId="0" borderId="0" xfId="905" applyNumberFormat="1" applyProtection="1"/>
    <xf numFmtId="39" fontId="40" fillId="0" borderId="0" xfId="905" applyNumberFormat="1" applyFont="1" applyProtection="1"/>
    <xf numFmtId="0" fontId="42" fillId="0" borderId="0" xfId="9084" applyFont="1" applyProtection="1">
      <protection locked="0"/>
    </xf>
    <xf numFmtId="0" fontId="43" fillId="0" borderId="0" xfId="9084" applyFont="1" applyProtection="1"/>
    <xf numFmtId="0" fontId="5" fillId="0" borderId="0" xfId="9084" quotePrefix="1" applyFont="1" applyAlignment="1" applyProtection="1">
      <alignment horizontal="left"/>
      <protection locked="0"/>
    </xf>
    <xf numFmtId="0" fontId="5" fillId="0" borderId="0" xfId="9084" applyFont="1" applyProtection="1">
      <protection locked="0"/>
    </xf>
    <xf numFmtId="0" fontId="5" fillId="0" borderId="0" xfId="9084" quotePrefix="1" applyFont="1" applyAlignment="1" applyProtection="1">
      <alignment horizontal="right"/>
      <protection locked="0"/>
    </xf>
    <xf numFmtId="0" fontId="5" fillId="37" borderId="11" xfId="9084" applyFont="1" applyFill="1" applyBorder="1" applyAlignment="1" applyProtection="1">
      <alignment horizontal="center"/>
      <protection locked="0"/>
    </xf>
    <xf numFmtId="165" fontId="5" fillId="0" borderId="11" xfId="9084" quotePrefix="1" applyNumberFormat="1" applyFont="1" applyBorder="1" applyAlignment="1" applyProtection="1">
      <alignment horizontal="center"/>
      <protection locked="0"/>
    </xf>
    <xf numFmtId="0" fontId="5" fillId="0" borderId="11" xfId="9084" quotePrefix="1" applyFont="1" applyBorder="1" applyAlignment="1" applyProtection="1">
      <alignment horizontal="center"/>
      <protection locked="0"/>
    </xf>
    <xf numFmtId="39" fontId="5" fillId="0" borderId="11" xfId="9084" quotePrefix="1" applyNumberFormat="1" applyFont="1" applyBorder="1" applyAlignment="1" applyProtection="1">
      <alignment horizontal="center"/>
      <protection locked="0"/>
    </xf>
    <xf numFmtId="0" fontId="13" fillId="37" borderId="47" xfId="9084" applyFont="1" applyFill="1" applyBorder="1" applyProtection="1"/>
    <xf numFmtId="39" fontId="5" fillId="0" borderId="11" xfId="9084" applyNumberFormat="1" applyFont="1" applyBorder="1" applyAlignment="1" applyProtection="1">
      <alignment horizontal="center"/>
      <protection locked="0"/>
    </xf>
    <xf numFmtId="39" fontId="5" fillId="0" borderId="11" xfId="9084" applyNumberFormat="1" applyFont="1" applyBorder="1" applyProtection="1"/>
    <xf numFmtId="0" fontId="13" fillId="37" borderId="0" xfId="9084" applyFont="1" applyFill="1" applyProtection="1"/>
    <xf numFmtId="39" fontId="13" fillId="0" borderId="11" xfId="9084" applyNumberFormat="1" applyFont="1" applyBorder="1" applyProtection="1"/>
    <xf numFmtId="39" fontId="13" fillId="0" borderId="15" xfId="9084" applyNumberFormat="1" applyFont="1" applyBorder="1" applyProtection="1"/>
    <xf numFmtId="39" fontId="13" fillId="0" borderId="67" xfId="9084" applyNumberFormat="1" applyFont="1" applyBorder="1" applyProtection="1"/>
    <xf numFmtId="39" fontId="5" fillId="0" borderId="15" xfId="9084" applyNumberFormat="1" applyFont="1" applyBorder="1" applyAlignment="1" applyProtection="1">
      <alignment horizontal="center"/>
      <protection locked="0"/>
    </xf>
    <xf numFmtId="39" fontId="13" fillId="0" borderId="68" xfId="9084" applyNumberFormat="1" applyFont="1" applyBorder="1" applyProtection="1"/>
    <xf numFmtId="0" fontId="5" fillId="37" borderId="69" xfId="9084" applyFont="1" applyFill="1" applyBorder="1" applyProtection="1">
      <protection locked="0"/>
    </xf>
    <xf numFmtId="39" fontId="5" fillId="0" borderId="70" xfId="9084" applyNumberFormat="1" applyFont="1" applyBorder="1" applyAlignment="1" applyProtection="1">
      <alignment horizontal="center"/>
      <protection locked="0"/>
    </xf>
    <xf numFmtId="0" fontId="13" fillId="0" borderId="70" xfId="9084" applyFont="1" applyBorder="1" applyProtection="1"/>
    <xf numFmtId="0" fontId="13" fillId="37" borderId="12" xfId="9084" quotePrefix="1" applyFont="1" applyFill="1" applyBorder="1" applyAlignment="1" applyProtection="1">
      <alignment horizontal="left"/>
    </xf>
    <xf numFmtId="0" fontId="5" fillId="37" borderId="71" xfId="9084" applyFont="1" applyFill="1" applyBorder="1" applyAlignment="1" applyProtection="1">
      <alignment horizontal="center"/>
      <protection locked="0"/>
    </xf>
    <xf numFmtId="39" fontId="5" fillId="0" borderId="72" xfId="9084" applyNumberFormat="1" applyFont="1" applyBorder="1" applyAlignment="1" applyProtection="1">
      <alignment horizontal="center"/>
      <protection locked="0"/>
    </xf>
    <xf numFmtId="39" fontId="5" fillId="38" borderId="72" xfId="9084" applyNumberFormat="1" applyFont="1" applyFill="1" applyBorder="1" applyProtection="1"/>
    <xf numFmtId="39" fontId="43" fillId="0" borderId="0" xfId="9084" applyNumberFormat="1" applyFont="1" applyProtection="1"/>
    <xf numFmtId="43" fontId="43" fillId="0" borderId="0" xfId="9" applyFont="1" applyProtection="1"/>
    <xf numFmtId="39" fontId="44" fillId="0" borderId="0" xfId="9084" applyNumberFormat="1" applyFont="1" applyBorder="1" applyAlignment="1" applyProtection="1">
      <protection locked="0"/>
    </xf>
    <xf numFmtId="39" fontId="43" fillId="0" borderId="0" xfId="9084" applyNumberFormat="1" applyFont="1" applyBorder="1" applyProtection="1"/>
    <xf numFmtId="43" fontId="43" fillId="0" borderId="0" xfId="9" applyFont="1" applyBorder="1" applyProtection="1"/>
    <xf numFmtId="0" fontId="40" fillId="0" borderId="0" xfId="9084" applyFont="1" applyProtection="1"/>
    <xf numFmtId="39" fontId="43" fillId="0" borderId="0" xfId="9084" applyNumberFormat="1" applyFont="1" applyAlignment="1" applyProtection="1">
      <alignment horizontal="center"/>
    </xf>
    <xf numFmtId="39" fontId="44" fillId="0" borderId="0" xfId="9084" applyNumberFormat="1" applyFont="1" applyBorder="1" applyProtection="1">
      <protection locked="0"/>
    </xf>
    <xf numFmtId="0" fontId="43" fillId="0" borderId="0" xfId="9084" applyFont="1" applyAlignment="1" applyProtection="1">
      <alignment horizontal="center"/>
    </xf>
    <xf numFmtId="43" fontId="43" fillId="0" borderId="0" xfId="9084" applyNumberFormat="1" applyFont="1" applyProtection="1"/>
    <xf numFmtId="43" fontId="43" fillId="0" borderId="0" xfId="9084" applyNumberFormat="1" applyFont="1" applyBorder="1" applyProtection="1"/>
    <xf numFmtId="167" fontId="43" fillId="0" borderId="0" xfId="9084" applyNumberFormat="1" applyFont="1" applyProtection="1"/>
    <xf numFmtId="0" fontId="13" fillId="37" borderId="11" xfId="905" applyFont="1" applyFill="1" applyBorder="1" applyAlignment="1" applyProtection="1"/>
    <xf numFmtId="0" fontId="13" fillId="37" borderId="15" xfId="905" applyFont="1" applyFill="1" applyBorder="1" applyProtection="1"/>
    <xf numFmtId="0" fontId="13" fillId="37" borderId="51" xfId="905" applyFont="1" applyFill="1" applyBorder="1" applyProtection="1"/>
    <xf numFmtId="0" fontId="6" fillId="0" borderId="0" xfId="905" applyFont="1" applyProtection="1"/>
    <xf numFmtId="0" fontId="13" fillId="0" borderId="65" xfId="905" applyFont="1" applyBorder="1" applyAlignment="1" applyProtection="1">
      <alignment horizontal="center"/>
    </xf>
    <xf numFmtId="0" fontId="3" fillId="0" borderId="73" xfId="905" applyFont="1" applyBorder="1" applyProtection="1"/>
    <xf numFmtId="0" fontId="13" fillId="37" borderId="12" xfId="905" applyFont="1" applyFill="1" applyBorder="1" applyProtection="1"/>
    <xf numFmtId="0" fontId="13" fillId="37" borderId="66" xfId="905" applyFont="1" applyFill="1" applyBorder="1" applyAlignment="1" applyProtection="1">
      <alignment horizontal="center"/>
    </xf>
    <xf numFmtId="39" fontId="13" fillId="0" borderId="74" xfId="905" applyNumberFormat="1" applyFont="1" applyBorder="1" applyProtection="1"/>
    <xf numFmtId="0" fontId="2" fillId="0" borderId="0" xfId="905" applyAlignment="1">
      <alignment horizontal="center"/>
    </xf>
    <xf numFmtId="43" fontId="0" fillId="0" borderId="0" xfId="9" applyFont="1" applyAlignment="1">
      <alignment horizontal="center"/>
    </xf>
    <xf numFmtId="0" fontId="2" fillId="0" borderId="0" xfId="905" applyBorder="1"/>
    <xf numFmtId="43" fontId="0" fillId="0" borderId="0" xfId="9" applyFont="1" applyBorder="1"/>
    <xf numFmtId="0" fontId="6" fillId="0" borderId="0" xfId="905" applyFont="1" applyBorder="1" applyAlignment="1">
      <alignment horizontal="right"/>
    </xf>
    <xf numFmtId="39" fontId="42" fillId="0" borderId="0" xfId="905" applyNumberFormat="1" applyFont="1" applyFill="1" applyBorder="1" applyProtection="1"/>
    <xf numFmtId="0" fontId="39" fillId="0" borderId="0" xfId="905" applyFont="1" applyProtection="1">
      <protection locked="0"/>
    </xf>
    <xf numFmtId="0" fontId="5" fillId="0" borderId="0" xfId="905" quotePrefix="1" applyFont="1" applyAlignment="1" applyProtection="1">
      <alignment horizontal="left"/>
      <protection locked="0"/>
    </xf>
    <xf numFmtId="0" fontId="5" fillId="0" borderId="0" xfId="905" applyFont="1" applyProtection="1">
      <protection locked="0"/>
    </xf>
    <xf numFmtId="0" fontId="39" fillId="0" borderId="0" xfId="905" applyFont="1" applyFill="1" applyProtection="1">
      <protection locked="0"/>
    </xf>
    <xf numFmtId="0" fontId="5" fillId="37" borderId="11" xfId="905" applyFont="1" applyFill="1" applyBorder="1" applyAlignment="1" applyProtection="1">
      <alignment horizontal="center"/>
      <protection locked="0"/>
    </xf>
    <xf numFmtId="0" fontId="39" fillId="0" borderId="0" xfId="905" applyFont="1" applyFill="1" applyAlignment="1" applyProtection="1">
      <alignment horizontal="center"/>
      <protection locked="0"/>
    </xf>
    <xf numFmtId="39" fontId="5" fillId="0" borderId="11" xfId="905" applyNumberFormat="1" applyFont="1" applyBorder="1" applyProtection="1">
      <protection locked="0"/>
    </xf>
    <xf numFmtId="39" fontId="5" fillId="0" borderId="11" xfId="905" applyNumberFormat="1" applyFont="1" applyBorder="1" applyProtection="1"/>
    <xf numFmtId="4" fontId="39" fillId="0" borderId="0" xfId="905" applyNumberFormat="1" applyFont="1" applyProtection="1">
      <protection locked="0"/>
    </xf>
    <xf numFmtId="39" fontId="5" fillId="0" borderId="75" xfId="905" applyNumberFormat="1" applyFont="1" applyBorder="1" applyProtection="1"/>
    <xf numFmtId="0" fontId="5" fillId="37" borderId="76" xfId="905" applyFont="1" applyFill="1" applyBorder="1" applyProtection="1">
      <protection locked="0"/>
    </xf>
    <xf numFmtId="0" fontId="5" fillId="0" borderId="65" xfId="905" applyFont="1" applyBorder="1"/>
    <xf numFmtId="39" fontId="5" fillId="0" borderId="15" xfId="905" applyNumberFormat="1" applyFont="1" applyBorder="1" applyProtection="1">
      <protection locked="0"/>
    </xf>
    <xf numFmtId="0" fontId="5" fillId="37" borderId="10" xfId="905" applyFont="1" applyFill="1" applyBorder="1" applyAlignment="1" applyProtection="1">
      <alignment horizontal="center"/>
      <protection locked="0"/>
    </xf>
    <xf numFmtId="39" fontId="5" fillId="0" borderId="66" xfId="905" applyNumberFormat="1" applyFont="1" applyBorder="1" applyProtection="1">
      <protection locked="0"/>
    </xf>
    <xf numFmtId="39" fontId="5" fillId="0" borderId="66" xfId="905" applyNumberFormat="1" applyFont="1" applyBorder="1" applyProtection="1"/>
    <xf numFmtId="39" fontId="45" fillId="0" borderId="0" xfId="905" applyNumberFormat="1" applyFont="1" applyBorder="1" applyProtection="1">
      <protection locked="0"/>
    </xf>
    <xf numFmtId="43" fontId="39" fillId="0" borderId="0" xfId="9" applyFont="1" applyProtection="1">
      <protection locked="0"/>
    </xf>
    <xf numFmtId="0" fontId="39" fillId="0" borderId="0" xfId="905" applyFont="1" applyAlignment="1" applyProtection="1">
      <alignment horizontal="center"/>
      <protection locked="0"/>
    </xf>
    <xf numFmtId="0" fontId="5" fillId="37" borderId="0" xfId="905" applyFont="1" applyFill="1" applyBorder="1" applyProtection="1">
      <protection locked="0"/>
    </xf>
    <xf numFmtId="39" fontId="5" fillId="0" borderId="18" xfId="905" applyNumberFormat="1" applyFont="1" applyBorder="1" applyProtection="1">
      <protection locked="0"/>
    </xf>
    <xf numFmtId="0" fontId="5" fillId="0" borderId="51" xfId="905" applyFont="1" applyBorder="1"/>
    <xf numFmtId="39" fontId="5" fillId="0" borderId="51" xfId="905" applyNumberFormat="1" applyFont="1" applyBorder="1" applyProtection="1">
      <protection locked="0"/>
    </xf>
    <xf numFmtId="0" fontId="13" fillId="37" borderId="47" xfId="905" quotePrefix="1" applyFont="1" applyFill="1" applyBorder="1" applyAlignment="1" applyProtection="1">
      <alignment horizontal="left"/>
    </xf>
    <xf numFmtId="0" fontId="39" fillId="0" borderId="0" xfId="905" applyFont="1" applyBorder="1" applyProtection="1">
      <protection locked="0"/>
    </xf>
    <xf numFmtId="0" fontId="13" fillId="37" borderId="77" xfId="905" applyFont="1" applyFill="1" applyBorder="1" applyProtection="1"/>
    <xf numFmtId="39" fontId="5" fillId="0" borderId="47" xfId="905" applyNumberFormat="1" applyFont="1" applyBorder="1" applyProtection="1"/>
    <xf numFmtId="0" fontId="39" fillId="0" borderId="0" xfId="9087" applyFont="1" applyProtection="1">
      <protection locked="0"/>
    </xf>
    <xf numFmtId="0" fontId="6" fillId="0" borderId="0" xfId="9087"/>
    <xf numFmtId="0" fontId="5" fillId="0" borderId="0" xfId="9087" applyFont="1" applyProtection="1">
      <protection locked="0"/>
    </xf>
    <xf numFmtId="0" fontId="5" fillId="0" borderId="0" xfId="9087" quotePrefix="1" applyFont="1" applyAlignment="1" applyProtection="1">
      <alignment horizontal="left"/>
      <protection locked="0"/>
    </xf>
    <xf numFmtId="0" fontId="5" fillId="0" borderId="0" xfId="9087" quotePrefix="1" applyFont="1" applyAlignment="1" applyProtection="1">
      <alignment horizontal="right"/>
      <protection locked="0"/>
    </xf>
    <xf numFmtId="0" fontId="5" fillId="37" borderId="11" xfId="9087" applyFont="1" applyFill="1" applyBorder="1" applyAlignment="1" applyProtection="1">
      <alignment horizontal="center"/>
      <protection locked="0"/>
    </xf>
    <xf numFmtId="165" fontId="5" fillId="0" borderId="11" xfId="9087" quotePrefix="1" applyNumberFormat="1" applyFont="1" applyBorder="1" applyAlignment="1" applyProtection="1">
      <alignment horizontal="center"/>
      <protection locked="0"/>
    </xf>
    <xf numFmtId="0" fontId="5" fillId="0" borderId="11" xfId="9087" quotePrefix="1" applyFont="1" applyBorder="1" applyAlignment="1" applyProtection="1">
      <alignment horizontal="center"/>
      <protection locked="0"/>
    </xf>
    <xf numFmtId="0" fontId="13" fillId="37" borderId="47" xfId="9087" applyFont="1" applyFill="1" applyBorder="1" applyProtection="1"/>
    <xf numFmtId="39" fontId="5" fillId="0" borderId="11" xfId="9087" applyNumberFormat="1" applyFont="1" applyBorder="1" applyProtection="1">
      <protection locked="0"/>
    </xf>
    <xf numFmtId="39" fontId="13" fillId="0" borderId="11" xfId="9087" applyNumberFormat="1" applyFont="1" applyBorder="1" applyProtection="1"/>
    <xf numFmtId="0" fontId="13" fillId="37" borderId="0" xfId="9087" applyFont="1" applyFill="1" applyProtection="1"/>
    <xf numFmtId="39" fontId="6" fillId="0" borderId="0" xfId="9087" applyNumberFormat="1" applyProtection="1"/>
    <xf numFmtId="0" fontId="5" fillId="37" borderId="0" xfId="9087" applyFont="1" applyFill="1" applyProtection="1">
      <protection locked="0"/>
    </xf>
    <xf numFmtId="39" fontId="5" fillId="0" borderId="51" xfId="9087" applyNumberFormat="1" applyFont="1" applyBorder="1" applyProtection="1">
      <protection locked="0"/>
    </xf>
    <xf numFmtId="0" fontId="13" fillId="37" borderId="12" xfId="9087" quotePrefix="1" applyFont="1" applyFill="1" applyBorder="1" applyAlignment="1" applyProtection="1">
      <alignment horizontal="left"/>
    </xf>
    <xf numFmtId="0" fontId="5" fillId="37" borderId="10" xfId="9087" applyFont="1" applyFill="1" applyBorder="1" applyAlignment="1" applyProtection="1">
      <alignment horizontal="center"/>
      <protection locked="0"/>
    </xf>
    <xf numFmtId="39" fontId="5" fillId="0" borderId="66" xfId="9087" applyNumberFormat="1" applyFont="1" applyBorder="1" applyProtection="1">
      <protection locked="0"/>
    </xf>
    <xf numFmtId="39" fontId="5" fillId="0" borderId="66" xfId="9087" applyNumberFormat="1" applyFont="1" applyFill="1" applyBorder="1" applyProtection="1">
      <protection locked="0"/>
    </xf>
    <xf numFmtId="39" fontId="39" fillId="0" borderId="0" xfId="9087" applyNumberFormat="1" applyFont="1" applyProtection="1">
      <protection locked="0"/>
    </xf>
    <xf numFmtId="39" fontId="46" fillId="0" borderId="0" xfId="9087" applyNumberFormat="1" applyFont="1" applyProtection="1">
      <protection locked="0"/>
    </xf>
    <xf numFmtId="4" fontId="46" fillId="0" borderId="0" xfId="9087" applyNumberFormat="1" applyFont="1" applyProtection="1">
      <protection locked="0"/>
    </xf>
    <xf numFmtId="0" fontId="46" fillId="0" borderId="0" xfId="9087" applyFont="1"/>
    <xf numFmtId="4" fontId="46" fillId="0" borderId="0" xfId="9087" applyNumberFormat="1" applyFont="1"/>
    <xf numFmtId="43" fontId="6" fillId="0" borderId="0" xfId="6979" applyFont="1"/>
    <xf numFmtId="0" fontId="6" fillId="0" borderId="0" xfId="9087" applyFont="1"/>
    <xf numFmtId="0" fontId="46" fillId="0" borderId="0" xfId="9215" applyAlignment="1"/>
    <xf numFmtId="0" fontId="46" fillId="0" borderId="0" xfId="9215" applyNumberFormat="1" applyFont="1" applyAlignment="1" applyProtection="1">
      <protection locked="0"/>
    </xf>
    <xf numFmtId="0" fontId="49" fillId="0" borderId="0" xfId="9215" applyNumberFormat="1" applyFont="1" applyAlignment="1"/>
    <xf numFmtId="0" fontId="50" fillId="0" borderId="0" xfId="9215" applyNumberFormat="1" applyFont="1" applyAlignment="1">
      <alignment horizontal="right"/>
    </xf>
    <xf numFmtId="0" fontId="51" fillId="0" borderId="11" xfId="9215" applyNumberFormat="1" applyFont="1" applyBorder="1" applyAlignment="1">
      <alignment horizontal="center"/>
    </xf>
    <xf numFmtId="1" fontId="51" fillId="0" borderId="11" xfId="9215" quotePrefix="1" applyNumberFormat="1" applyFont="1" applyBorder="1" applyAlignment="1">
      <alignment horizontal="center"/>
    </xf>
    <xf numFmtId="0" fontId="51" fillId="0" borderId="15" xfId="9215" applyNumberFormat="1" applyFont="1" applyBorder="1" applyAlignment="1"/>
    <xf numFmtId="0" fontId="46" fillId="0" borderId="15" xfId="9215" applyNumberFormat="1" applyFont="1" applyBorder="1" applyAlignment="1"/>
    <xf numFmtId="0" fontId="51" fillId="0" borderId="51" xfId="9215" applyNumberFormat="1" applyFont="1" applyBorder="1" applyAlignment="1"/>
    <xf numFmtId="0" fontId="46" fillId="0" borderId="51" xfId="9215" applyNumberFormat="1" applyFont="1" applyBorder="1" applyAlignment="1"/>
    <xf numFmtId="3" fontId="52" fillId="0" borderId="51" xfId="9215" applyNumberFormat="1" applyFont="1" applyFill="1" applyBorder="1"/>
    <xf numFmtId="3" fontId="53" fillId="0" borderId="0" xfId="11" applyNumberFormat="1" applyFont="1"/>
    <xf numFmtId="10" fontId="46" fillId="0" borderId="51" xfId="9215" applyNumberFormat="1" applyFont="1" applyBorder="1" applyAlignment="1"/>
    <xf numFmtId="3" fontId="46" fillId="0" borderId="0" xfId="9215" applyNumberFormat="1" applyAlignment="1"/>
    <xf numFmtId="0" fontId="54" fillId="0" borderId="66" xfId="9215" applyNumberFormat="1" applyFont="1" applyBorder="1" applyAlignment="1"/>
    <xf numFmtId="3" fontId="55" fillId="0" borderId="66" xfId="9215" applyNumberFormat="1" applyFont="1" applyFill="1" applyBorder="1"/>
    <xf numFmtId="3" fontId="56" fillId="0" borderId="0" xfId="11" applyNumberFormat="1" applyFont="1"/>
    <xf numFmtId="3" fontId="55" fillId="0" borderId="51" xfId="9215" applyNumberFormat="1" applyFont="1" applyFill="1" applyBorder="1"/>
    <xf numFmtId="10" fontId="57" fillId="0" borderId="51" xfId="9215" applyNumberFormat="1" applyFont="1" applyBorder="1" applyAlignment="1"/>
    <xf numFmtId="0" fontId="51" fillId="0" borderId="42" xfId="9215" applyNumberFormat="1" applyFont="1" applyBorder="1" applyAlignment="1"/>
    <xf numFmtId="3" fontId="46" fillId="0" borderId="15" xfId="9215" applyNumberFormat="1" applyFont="1" applyBorder="1" applyAlignment="1"/>
    <xf numFmtId="3" fontId="46" fillId="0" borderId="78" xfId="9215" applyNumberFormat="1" applyFont="1" applyBorder="1" applyAlignment="1"/>
    <xf numFmtId="10" fontId="46" fillId="0" borderId="15" xfId="9215" applyNumberFormat="1" applyFont="1" applyBorder="1" applyAlignment="1"/>
    <xf numFmtId="0" fontId="51" fillId="0" borderId="47" xfId="9215" applyNumberFormat="1" applyFont="1" applyBorder="1" applyAlignment="1"/>
    <xf numFmtId="3" fontId="52" fillId="0" borderId="51" xfId="9215" applyNumberFormat="1" applyFont="1" applyBorder="1" applyAlignment="1"/>
    <xf numFmtId="0" fontId="54" fillId="0" borderId="47" xfId="9215" applyNumberFormat="1" applyFont="1" applyBorder="1" applyAlignment="1"/>
    <xf numFmtId="3" fontId="55" fillId="0" borderId="66" xfId="9215" applyNumberFormat="1" applyFont="1" applyBorder="1" applyAlignment="1"/>
    <xf numFmtId="10" fontId="57" fillId="0" borderId="66" xfId="9215" applyNumberFormat="1" applyFont="1" applyBorder="1" applyAlignment="1"/>
    <xf numFmtId="10" fontId="46" fillId="0" borderId="43" xfId="9215" applyNumberFormat="1" applyFont="1" applyBorder="1" applyAlignment="1"/>
    <xf numFmtId="3" fontId="53" fillId="0" borderId="47" xfId="11" applyNumberFormat="1" applyFont="1" applyBorder="1"/>
    <xf numFmtId="0" fontId="54" fillId="0" borderId="58" xfId="9215" applyNumberFormat="1" applyFont="1" applyBorder="1" applyAlignment="1"/>
    <xf numFmtId="3" fontId="56" fillId="0" borderId="12" xfId="11" applyNumberFormat="1" applyFont="1" applyBorder="1"/>
    <xf numFmtId="0" fontId="51" fillId="0" borderId="0" xfId="9215" applyNumberFormat="1" applyFont="1" applyAlignment="1" applyProtection="1">
      <protection locked="0"/>
    </xf>
    <xf numFmtId="0" fontId="50" fillId="0" borderId="0" xfId="9215" applyNumberFormat="1" applyFont="1" applyAlignment="1"/>
    <xf numFmtId="0" fontId="51" fillId="0" borderId="42" xfId="9215" applyNumberFormat="1" applyFont="1" applyBorder="1" applyAlignment="1">
      <alignment horizontal="left"/>
    </xf>
    <xf numFmtId="17" fontId="51" fillId="0" borderId="11" xfId="9215" quotePrefix="1" applyNumberFormat="1" applyFont="1" applyBorder="1" applyAlignment="1">
      <alignment horizontal="center"/>
    </xf>
    <xf numFmtId="17" fontId="51" fillId="0" borderId="11" xfId="9215" applyNumberFormat="1" applyFont="1" applyBorder="1" applyAlignment="1">
      <alignment horizontal="center"/>
    </xf>
    <xf numFmtId="3" fontId="46" fillId="0" borderId="42" xfId="9215" applyNumberFormat="1" applyFont="1" applyBorder="1" applyAlignment="1"/>
    <xf numFmtId="3" fontId="52" fillId="0" borderId="79" xfId="9215" applyNumberFormat="1" applyFont="1" applyBorder="1" applyAlignment="1"/>
    <xf numFmtId="3" fontId="53" fillId="0" borderId="51" xfId="11" applyNumberFormat="1" applyFont="1" applyBorder="1"/>
    <xf numFmtId="3" fontId="55" fillId="0" borderId="80" xfId="9215" applyNumberFormat="1" applyFont="1" applyBorder="1" applyAlignment="1"/>
    <xf numFmtId="3" fontId="56" fillId="0" borderId="51" xfId="11" applyNumberFormat="1" applyFont="1" applyBorder="1"/>
    <xf numFmtId="0" fontId="54" fillId="0" borderId="42" xfId="9215" applyNumberFormat="1" applyFont="1" applyBorder="1" applyAlignment="1"/>
    <xf numFmtId="3" fontId="55" fillId="0" borderId="79" xfId="9215" applyNumberFormat="1" applyFont="1" applyBorder="1" applyAlignment="1"/>
    <xf numFmtId="3" fontId="56" fillId="0" borderId="11" xfId="11" applyNumberFormat="1" applyFont="1" applyBorder="1"/>
    <xf numFmtId="3" fontId="55" fillId="0" borderId="11" xfId="9215" applyNumberFormat="1" applyFont="1" applyFill="1" applyBorder="1"/>
    <xf numFmtId="10" fontId="57" fillId="0" borderId="11" xfId="9215" applyNumberFormat="1" applyFont="1" applyBorder="1" applyAlignment="1"/>
    <xf numFmtId="3" fontId="46" fillId="0" borderId="47" xfId="9215" applyNumberFormat="1" applyFont="1" applyBorder="1" applyAlignment="1"/>
    <xf numFmtId="3" fontId="56" fillId="0" borderId="66" xfId="11" applyNumberFormat="1" applyFont="1" applyBorder="1"/>
    <xf numFmtId="0" fontId="54" fillId="0" borderId="66" xfId="9215" applyNumberFormat="1" applyFont="1" applyBorder="1" applyAlignment="1">
      <alignment horizontal="left"/>
    </xf>
    <xf numFmtId="3" fontId="52" fillId="0" borderId="81" xfId="9215" applyNumberFormat="1" applyFont="1" applyBorder="1" applyAlignment="1"/>
    <xf numFmtId="3" fontId="53" fillId="0" borderId="66" xfId="11" applyNumberFormat="1" applyFont="1" applyBorder="1"/>
    <xf numFmtId="3" fontId="52" fillId="0" borderId="66" xfId="9215" applyNumberFormat="1" applyFont="1" applyFill="1" applyBorder="1"/>
    <xf numFmtId="10" fontId="46" fillId="0" borderId="66" xfId="9215" applyNumberFormat="1" applyFont="1" applyBorder="1" applyAlignment="1"/>
    <xf numFmtId="3" fontId="52" fillId="0" borderId="81" xfId="9215" applyNumberFormat="1" applyFont="1" applyFill="1" applyBorder="1" applyAlignment="1"/>
    <xf numFmtId="3" fontId="52" fillId="0" borderId="11" xfId="9215" applyNumberFormat="1" applyFont="1" applyFill="1" applyBorder="1" applyAlignment="1"/>
    <xf numFmtId="0" fontId="51" fillId="0" borderId="42" xfId="9215" applyNumberFormat="1" applyFont="1" applyFill="1" applyBorder="1" applyAlignment="1"/>
    <xf numFmtId="0" fontId="54" fillId="0" borderId="82" xfId="9215" applyNumberFormat="1" applyFont="1" applyBorder="1" applyAlignment="1"/>
    <xf numFmtId="3" fontId="55" fillId="0" borderId="83" xfId="9215" applyNumberFormat="1" applyFont="1" applyBorder="1" applyAlignment="1"/>
    <xf numFmtId="0" fontId="51" fillId="0" borderId="0" xfId="9215" applyNumberFormat="1" applyFont="1" applyFill="1" applyBorder="1" applyAlignment="1"/>
    <xf numFmtId="0" fontId="58" fillId="0" borderId="0" xfId="9215" applyFont="1" applyAlignment="1"/>
    <xf numFmtId="0" fontId="46" fillId="0" borderId="0" xfId="9215" applyFont="1" applyAlignment="1"/>
    <xf numFmtId="3" fontId="58" fillId="0" borderId="0" xfId="9215" applyNumberFormat="1" applyFont="1" applyAlignment="1"/>
    <xf numFmtId="1" fontId="51" fillId="0" borderId="11" xfId="9215" applyNumberFormat="1" applyFont="1" applyBorder="1" applyAlignment="1">
      <alignment horizontal="center"/>
    </xf>
    <xf numFmtId="3" fontId="55" fillId="0" borderId="81" xfId="9215" applyNumberFormat="1" applyFont="1" applyBorder="1" applyAlignment="1"/>
    <xf numFmtId="3" fontId="55" fillId="0" borderId="16" xfId="9215" applyNumberFormat="1" applyFont="1" applyBorder="1" applyAlignment="1"/>
    <xf numFmtId="0" fontId="54" fillId="0" borderId="47" xfId="9215" applyNumberFormat="1" applyFont="1" applyBorder="1" applyAlignment="1">
      <alignment horizontal="left"/>
    </xf>
    <xf numFmtId="3" fontId="52" fillId="0" borderId="16" xfId="9215" applyNumberFormat="1" applyFont="1" applyBorder="1" applyAlignment="1"/>
    <xf numFmtId="43" fontId="46" fillId="0" borderId="0" xfId="1" applyFont="1" applyAlignment="1"/>
    <xf numFmtId="9" fontId="46" fillId="0" borderId="0" xfId="2" applyFont="1" applyAlignment="1"/>
    <xf numFmtId="168" fontId="58" fillId="0" borderId="0" xfId="9215" applyNumberFormat="1" applyFont="1" applyAlignment="1"/>
    <xf numFmtId="39" fontId="19" fillId="33" borderId="0" xfId="3" applyNumberFormat="1" applyFont="1" applyBorder="1" applyAlignment="1">
      <alignment horizontal="center" wrapText="1"/>
    </xf>
    <xf numFmtId="39" fontId="19" fillId="33" borderId="0" xfId="72" applyNumberFormat="1" applyFont="1" applyBorder="1" applyAlignment="1">
      <alignment horizontal="center" wrapText="1"/>
    </xf>
    <xf numFmtId="0" fontId="13" fillId="0" borderId="0" xfId="905" applyFont="1" applyAlignment="1" applyProtection="1">
      <alignment horizontal="center"/>
    </xf>
    <xf numFmtId="0" fontId="5" fillId="0" borderId="0" xfId="9084" applyFont="1" applyAlignment="1" applyProtection="1">
      <alignment horizontal="center"/>
      <protection locked="0"/>
    </xf>
    <xf numFmtId="0" fontId="5" fillId="0" borderId="0" xfId="905" applyFont="1" applyAlignment="1" applyProtection="1">
      <alignment horizontal="center"/>
      <protection locked="0"/>
    </xf>
    <xf numFmtId="0" fontId="5" fillId="0" borderId="0" xfId="9087" applyFont="1" applyAlignment="1" applyProtection="1">
      <alignment horizontal="center"/>
      <protection locked="0"/>
    </xf>
    <xf numFmtId="0" fontId="47" fillId="0" borderId="0" xfId="9215" applyNumberFormat="1" applyFont="1" applyAlignment="1">
      <alignment horizontal="center"/>
    </xf>
    <xf numFmtId="0" fontId="46" fillId="0" borderId="0" xfId="9215" applyAlignment="1">
      <alignment horizontal="center"/>
    </xf>
    <xf numFmtId="0" fontId="48" fillId="0" borderId="0" xfId="9215" applyNumberFormat="1" applyFont="1" applyAlignment="1">
      <alignment horizontal="center"/>
    </xf>
    <xf numFmtId="0" fontId="48" fillId="0" borderId="0" xfId="9215" quotePrefix="1" applyNumberFormat="1" applyFont="1" applyAlignment="1">
      <alignment horizontal="center"/>
    </xf>
  </cellXfs>
  <cellStyles count="9216">
    <cellStyle name="20% - Accent1 10" xfId="907"/>
    <cellStyle name="20% - Accent1 10 2" xfId="908"/>
    <cellStyle name="20% - Accent1 11" xfId="909"/>
    <cellStyle name="20% - Accent1 11 2" xfId="910"/>
    <cellStyle name="20% - Accent1 12" xfId="911"/>
    <cellStyle name="20% - Accent1 2" xfId="76"/>
    <cellStyle name="20% - Accent1 2 2" xfId="77"/>
    <cellStyle name="20% - Accent1 2 2 2" xfId="912"/>
    <cellStyle name="20% - Accent1 2 2 2 2" xfId="913"/>
    <cellStyle name="20% - Accent1 2 2 2 2 2" xfId="914"/>
    <cellStyle name="20% - Accent1 2 2 2 2 2 2" xfId="915"/>
    <cellStyle name="20% - Accent1 2 2 2 2 2 2 2" xfId="916"/>
    <cellStyle name="20% - Accent1 2 2 2 2 2 2 2 2" xfId="917"/>
    <cellStyle name="20% - Accent1 2 2 2 2 2 2 3" xfId="918"/>
    <cellStyle name="20% - Accent1 2 2 2 2 2 3" xfId="919"/>
    <cellStyle name="20% - Accent1 2 2 2 2 2 3 2" xfId="920"/>
    <cellStyle name="20% - Accent1 2 2 2 2 2 4" xfId="921"/>
    <cellStyle name="20% - Accent1 2 2 2 2 3" xfId="922"/>
    <cellStyle name="20% - Accent1 2 2 2 2 3 2" xfId="923"/>
    <cellStyle name="20% - Accent1 2 2 2 2 3 2 2" xfId="924"/>
    <cellStyle name="20% - Accent1 2 2 2 2 3 3" xfId="925"/>
    <cellStyle name="20% - Accent1 2 2 2 2 4" xfId="926"/>
    <cellStyle name="20% - Accent1 2 2 2 2 4 2" xfId="927"/>
    <cellStyle name="20% - Accent1 2 2 2 2 5" xfId="928"/>
    <cellStyle name="20% - Accent1 2 2 2 3" xfId="929"/>
    <cellStyle name="20% - Accent1 2 2 2 3 2" xfId="930"/>
    <cellStyle name="20% - Accent1 2 2 2 3 2 2" xfId="931"/>
    <cellStyle name="20% - Accent1 2 2 2 3 2 2 2" xfId="932"/>
    <cellStyle name="20% - Accent1 2 2 2 3 2 3" xfId="933"/>
    <cellStyle name="20% - Accent1 2 2 2 3 3" xfId="934"/>
    <cellStyle name="20% - Accent1 2 2 2 3 3 2" xfId="935"/>
    <cellStyle name="20% - Accent1 2 2 2 3 4" xfId="936"/>
    <cellStyle name="20% - Accent1 2 2 2 4" xfId="937"/>
    <cellStyle name="20% - Accent1 2 2 2 4 2" xfId="938"/>
    <cellStyle name="20% - Accent1 2 2 2 4 2 2" xfId="939"/>
    <cellStyle name="20% - Accent1 2 2 2 4 3" xfId="940"/>
    <cellStyle name="20% - Accent1 2 2 2 5" xfId="941"/>
    <cellStyle name="20% - Accent1 2 2 2 5 2" xfId="942"/>
    <cellStyle name="20% - Accent1 2 2 2 6" xfId="943"/>
    <cellStyle name="20% - Accent1 2 2 3" xfId="944"/>
    <cellStyle name="20% - Accent1 2 2 3 2" xfId="945"/>
    <cellStyle name="20% - Accent1 2 2 3 2 2" xfId="946"/>
    <cellStyle name="20% - Accent1 2 2 3 2 2 2" xfId="947"/>
    <cellStyle name="20% - Accent1 2 2 3 2 2 2 2" xfId="948"/>
    <cellStyle name="20% - Accent1 2 2 3 2 2 3" xfId="949"/>
    <cellStyle name="20% - Accent1 2 2 3 2 3" xfId="950"/>
    <cellStyle name="20% - Accent1 2 2 3 2 3 2" xfId="951"/>
    <cellStyle name="20% - Accent1 2 2 3 2 4" xfId="952"/>
    <cellStyle name="20% - Accent1 2 2 3 3" xfId="953"/>
    <cellStyle name="20% - Accent1 2 2 3 3 2" xfId="954"/>
    <cellStyle name="20% - Accent1 2 2 3 3 2 2" xfId="955"/>
    <cellStyle name="20% - Accent1 2 2 3 3 3" xfId="956"/>
    <cellStyle name="20% - Accent1 2 2 3 4" xfId="957"/>
    <cellStyle name="20% - Accent1 2 2 3 4 2" xfId="958"/>
    <cellStyle name="20% - Accent1 2 2 3 5" xfId="959"/>
    <cellStyle name="20% - Accent1 2 2 4" xfId="960"/>
    <cellStyle name="20% - Accent1 2 2 4 2" xfId="961"/>
    <cellStyle name="20% - Accent1 2 2 4 2 2" xfId="962"/>
    <cellStyle name="20% - Accent1 2 2 4 2 2 2" xfId="963"/>
    <cellStyle name="20% - Accent1 2 2 4 2 3" xfId="964"/>
    <cellStyle name="20% - Accent1 2 2 4 3" xfId="965"/>
    <cellStyle name="20% - Accent1 2 2 4 3 2" xfId="966"/>
    <cellStyle name="20% - Accent1 2 2 4 4" xfId="967"/>
    <cellStyle name="20% - Accent1 2 2 5" xfId="968"/>
    <cellStyle name="20% - Accent1 2 2 5 2" xfId="969"/>
    <cellStyle name="20% - Accent1 2 2 5 2 2" xfId="970"/>
    <cellStyle name="20% - Accent1 2 2 5 3" xfId="971"/>
    <cellStyle name="20% - Accent1 2 2 6" xfId="972"/>
    <cellStyle name="20% - Accent1 2 2 6 2" xfId="973"/>
    <cellStyle name="20% - Accent1 2 2 7" xfId="974"/>
    <cellStyle name="20% - Accent1 2 3" xfId="78"/>
    <cellStyle name="20% - Accent1 2 3 2" xfId="975"/>
    <cellStyle name="20% - Accent1 2 3 2 2" xfId="976"/>
    <cellStyle name="20% - Accent1 2 3 2 2 2" xfId="977"/>
    <cellStyle name="20% - Accent1 2 3 2 2 2 2" xfId="978"/>
    <cellStyle name="20% - Accent1 2 3 2 2 2 2 2" xfId="979"/>
    <cellStyle name="20% - Accent1 2 3 2 2 2 2 2 2" xfId="980"/>
    <cellStyle name="20% - Accent1 2 3 2 2 2 2 3" xfId="981"/>
    <cellStyle name="20% - Accent1 2 3 2 2 2 3" xfId="982"/>
    <cellStyle name="20% - Accent1 2 3 2 2 2 3 2" xfId="983"/>
    <cellStyle name="20% - Accent1 2 3 2 2 2 4" xfId="984"/>
    <cellStyle name="20% - Accent1 2 3 2 2 3" xfId="985"/>
    <cellStyle name="20% - Accent1 2 3 2 2 3 2" xfId="986"/>
    <cellStyle name="20% - Accent1 2 3 2 2 3 2 2" xfId="987"/>
    <cellStyle name="20% - Accent1 2 3 2 2 3 3" xfId="988"/>
    <cellStyle name="20% - Accent1 2 3 2 2 4" xfId="989"/>
    <cellStyle name="20% - Accent1 2 3 2 2 4 2" xfId="990"/>
    <cellStyle name="20% - Accent1 2 3 2 2 5" xfId="991"/>
    <cellStyle name="20% - Accent1 2 3 2 3" xfId="992"/>
    <cellStyle name="20% - Accent1 2 3 2 3 2" xfId="993"/>
    <cellStyle name="20% - Accent1 2 3 2 3 2 2" xfId="994"/>
    <cellStyle name="20% - Accent1 2 3 2 3 2 2 2" xfId="995"/>
    <cellStyle name="20% - Accent1 2 3 2 3 2 3" xfId="996"/>
    <cellStyle name="20% - Accent1 2 3 2 3 3" xfId="997"/>
    <cellStyle name="20% - Accent1 2 3 2 3 3 2" xfId="998"/>
    <cellStyle name="20% - Accent1 2 3 2 3 4" xfId="999"/>
    <cellStyle name="20% - Accent1 2 3 2 4" xfId="1000"/>
    <cellStyle name="20% - Accent1 2 3 2 4 2" xfId="1001"/>
    <cellStyle name="20% - Accent1 2 3 2 4 2 2" xfId="1002"/>
    <cellStyle name="20% - Accent1 2 3 2 4 3" xfId="1003"/>
    <cellStyle name="20% - Accent1 2 3 2 5" xfId="1004"/>
    <cellStyle name="20% - Accent1 2 3 2 5 2" xfId="1005"/>
    <cellStyle name="20% - Accent1 2 3 2 6" xfId="1006"/>
    <cellStyle name="20% - Accent1 2 3 3" xfId="1007"/>
    <cellStyle name="20% - Accent1 2 3 3 2" xfId="1008"/>
    <cellStyle name="20% - Accent1 2 3 3 2 2" xfId="1009"/>
    <cellStyle name="20% - Accent1 2 3 3 2 2 2" xfId="1010"/>
    <cellStyle name="20% - Accent1 2 3 3 2 2 2 2" xfId="1011"/>
    <cellStyle name="20% - Accent1 2 3 3 2 2 3" xfId="1012"/>
    <cellStyle name="20% - Accent1 2 3 3 2 3" xfId="1013"/>
    <cellStyle name="20% - Accent1 2 3 3 2 3 2" xfId="1014"/>
    <cellStyle name="20% - Accent1 2 3 3 2 4" xfId="1015"/>
    <cellStyle name="20% - Accent1 2 3 3 3" xfId="1016"/>
    <cellStyle name="20% - Accent1 2 3 3 3 2" xfId="1017"/>
    <cellStyle name="20% - Accent1 2 3 3 3 2 2" xfId="1018"/>
    <cellStyle name="20% - Accent1 2 3 3 3 3" xfId="1019"/>
    <cellStyle name="20% - Accent1 2 3 3 4" xfId="1020"/>
    <cellStyle name="20% - Accent1 2 3 3 4 2" xfId="1021"/>
    <cellStyle name="20% - Accent1 2 3 3 5" xfId="1022"/>
    <cellStyle name="20% - Accent1 2 3 4" xfId="1023"/>
    <cellStyle name="20% - Accent1 2 3 4 2" xfId="1024"/>
    <cellStyle name="20% - Accent1 2 3 4 2 2" xfId="1025"/>
    <cellStyle name="20% - Accent1 2 3 4 2 2 2" xfId="1026"/>
    <cellStyle name="20% - Accent1 2 3 4 2 3" xfId="1027"/>
    <cellStyle name="20% - Accent1 2 3 4 3" xfId="1028"/>
    <cellStyle name="20% - Accent1 2 3 4 3 2" xfId="1029"/>
    <cellStyle name="20% - Accent1 2 3 4 4" xfId="1030"/>
    <cellStyle name="20% - Accent1 2 3 5" xfId="1031"/>
    <cellStyle name="20% - Accent1 2 3 5 2" xfId="1032"/>
    <cellStyle name="20% - Accent1 2 3 5 2 2" xfId="1033"/>
    <cellStyle name="20% - Accent1 2 3 5 3" xfId="1034"/>
    <cellStyle name="20% - Accent1 2 3 6" xfId="1035"/>
    <cellStyle name="20% - Accent1 2 3 6 2" xfId="1036"/>
    <cellStyle name="20% - Accent1 2 3 7" xfId="1037"/>
    <cellStyle name="20% - Accent1 2 4" xfId="79"/>
    <cellStyle name="20% - Accent1 2 4 2" xfId="1038"/>
    <cellStyle name="20% - Accent1 2 4 2 2" xfId="1039"/>
    <cellStyle name="20% - Accent1 2 4 2 2 2" xfId="1040"/>
    <cellStyle name="20% - Accent1 2 4 2 2 2 2" xfId="1041"/>
    <cellStyle name="20% - Accent1 2 4 2 2 2 2 2" xfId="1042"/>
    <cellStyle name="20% - Accent1 2 4 2 2 2 3" xfId="1043"/>
    <cellStyle name="20% - Accent1 2 4 2 2 3" xfId="1044"/>
    <cellStyle name="20% - Accent1 2 4 2 2 3 2" xfId="1045"/>
    <cellStyle name="20% - Accent1 2 4 2 2 4" xfId="1046"/>
    <cellStyle name="20% - Accent1 2 4 2 3" xfId="1047"/>
    <cellStyle name="20% - Accent1 2 4 2 3 2" xfId="1048"/>
    <cellStyle name="20% - Accent1 2 4 2 3 2 2" xfId="1049"/>
    <cellStyle name="20% - Accent1 2 4 2 3 3" xfId="1050"/>
    <cellStyle name="20% - Accent1 2 4 2 4" xfId="1051"/>
    <cellStyle name="20% - Accent1 2 4 2 4 2" xfId="1052"/>
    <cellStyle name="20% - Accent1 2 4 2 5" xfId="1053"/>
    <cellStyle name="20% - Accent1 2 4 3" xfId="1054"/>
    <cellStyle name="20% - Accent1 2 4 3 2" xfId="1055"/>
    <cellStyle name="20% - Accent1 2 4 3 2 2" xfId="1056"/>
    <cellStyle name="20% - Accent1 2 4 3 2 2 2" xfId="1057"/>
    <cellStyle name="20% - Accent1 2 4 3 2 3" xfId="1058"/>
    <cellStyle name="20% - Accent1 2 4 3 3" xfId="1059"/>
    <cellStyle name="20% - Accent1 2 4 3 3 2" xfId="1060"/>
    <cellStyle name="20% - Accent1 2 4 3 4" xfId="1061"/>
    <cellStyle name="20% - Accent1 2 4 4" xfId="1062"/>
    <cellStyle name="20% - Accent1 2 4 4 2" xfId="1063"/>
    <cellStyle name="20% - Accent1 2 4 4 2 2" xfId="1064"/>
    <cellStyle name="20% - Accent1 2 4 4 3" xfId="1065"/>
    <cellStyle name="20% - Accent1 2 4 5" xfId="1066"/>
    <cellStyle name="20% - Accent1 2 4 5 2" xfId="1067"/>
    <cellStyle name="20% - Accent1 2 4 6" xfId="1068"/>
    <cellStyle name="20% - Accent1 2 5" xfId="1069"/>
    <cellStyle name="20% - Accent1 2 5 2" xfId="1070"/>
    <cellStyle name="20% - Accent1 2 5 2 2" xfId="1071"/>
    <cellStyle name="20% - Accent1 2 5 2 2 2" xfId="1072"/>
    <cellStyle name="20% - Accent1 2 5 2 2 2 2" xfId="1073"/>
    <cellStyle name="20% - Accent1 2 5 2 2 3" xfId="1074"/>
    <cellStyle name="20% - Accent1 2 5 2 3" xfId="1075"/>
    <cellStyle name="20% - Accent1 2 5 2 3 2" xfId="1076"/>
    <cellStyle name="20% - Accent1 2 5 2 4" xfId="1077"/>
    <cellStyle name="20% - Accent1 2 5 3" xfId="1078"/>
    <cellStyle name="20% - Accent1 2 5 3 2" xfId="1079"/>
    <cellStyle name="20% - Accent1 2 5 3 2 2" xfId="1080"/>
    <cellStyle name="20% - Accent1 2 5 3 3" xfId="1081"/>
    <cellStyle name="20% - Accent1 2 5 4" xfId="1082"/>
    <cellStyle name="20% - Accent1 2 5 4 2" xfId="1083"/>
    <cellStyle name="20% - Accent1 2 5 5" xfId="1084"/>
    <cellStyle name="20% - Accent1 2 6" xfId="1085"/>
    <cellStyle name="20% - Accent1 2 6 2" xfId="1086"/>
    <cellStyle name="20% - Accent1 2 6 2 2" xfId="1087"/>
    <cellStyle name="20% - Accent1 2 6 2 2 2" xfId="1088"/>
    <cellStyle name="20% - Accent1 2 6 2 3" xfId="1089"/>
    <cellStyle name="20% - Accent1 2 6 3" xfId="1090"/>
    <cellStyle name="20% - Accent1 2 6 3 2" xfId="1091"/>
    <cellStyle name="20% - Accent1 2 6 4" xfId="1092"/>
    <cellStyle name="20% - Accent1 2 7" xfId="1093"/>
    <cellStyle name="20% - Accent1 2 7 2" xfId="1094"/>
    <cellStyle name="20% - Accent1 2 7 2 2" xfId="1095"/>
    <cellStyle name="20% - Accent1 2 7 3" xfId="1096"/>
    <cellStyle name="20% - Accent1 2 8" xfId="1097"/>
    <cellStyle name="20% - Accent1 2 8 2" xfId="1098"/>
    <cellStyle name="20% - Accent1 2 9" xfId="1099"/>
    <cellStyle name="20% - Accent1 3" xfId="80"/>
    <cellStyle name="20% - Accent1 3 2" xfId="1100"/>
    <cellStyle name="20% - Accent1 3 2 2" xfId="1101"/>
    <cellStyle name="20% - Accent1 3 2 2 2" xfId="1102"/>
    <cellStyle name="20% - Accent1 3 2 2 2 2" xfId="1103"/>
    <cellStyle name="20% - Accent1 3 2 2 2 2 2" xfId="1104"/>
    <cellStyle name="20% - Accent1 3 2 2 2 2 2 2" xfId="1105"/>
    <cellStyle name="20% - Accent1 3 2 2 2 2 2 2 2" xfId="1106"/>
    <cellStyle name="20% - Accent1 3 2 2 2 2 2 3" xfId="1107"/>
    <cellStyle name="20% - Accent1 3 2 2 2 2 3" xfId="1108"/>
    <cellStyle name="20% - Accent1 3 2 2 2 2 3 2" xfId="1109"/>
    <cellStyle name="20% - Accent1 3 2 2 2 2 4" xfId="1110"/>
    <cellStyle name="20% - Accent1 3 2 2 2 3" xfId="1111"/>
    <cellStyle name="20% - Accent1 3 2 2 2 3 2" xfId="1112"/>
    <cellStyle name="20% - Accent1 3 2 2 2 3 2 2" xfId="1113"/>
    <cellStyle name="20% - Accent1 3 2 2 2 3 3" xfId="1114"/>
    <cellStyle name="20% - Accent1 3 2 2 2 4" xfId="1115"/>
    <cellStyle name="20% - Accent1 3 2 2 2 4 2" xfId="1116"/>
    <cellStyle name="20% - Accent1 3 2 2 2 5" xfId="1117"/>
    <cellStyle name="20% - Accent1 3 2 2 3" xfId="1118"/>
    <cellStyle name="20% - Accent1 3 2 2 3 2" xfId="1119"/>
    <cellStyle name="20% - Accent1 3 2 2 3 2 2" xfId="1120"/>
    <cellStyle name="20% - Accent1 3 2 2 3 2 2 2" xfId="1121"/>
    <cellStyle name="20% - Accent1 3 2 2 3 2 3" xfId="1122"/>
    <cellStyle name="20% - Accent1 3 2 2 3 3" xfId="1123"/>
    <cellStyle name="20% - Accent1 3 2 2 3 3 2" xfId="1124"/>
    <cellStyle name="20% - Accent1 3 2 2 3 4" xfId="1125"/>
    <cellStyle name="20% - Accent1 3 2 2 4" xfId="1126"/>
    <cellStyle name="20% - Accent1 3 2 2 4 2" xfId="1127"/>
    <cellStyle name="20% - Accent1 3 2 2 4 2 2" xfId="1128"/>
    <cellStyle name="20% - Accent1 3 2 2 4 3" xfId="1129"/>
    <cellStyle name="20% - Accent1 3 2 2 5" xfId="1130"/>
    <cellStyle name="20% - Accent1 3 2 2 5 2" xfId="1131"/>
    <cellStyle name="20% - Accent1 3 2 2 6" xfId="1132"/>
    <cellStyle name="20% - Accent1 3 2 3" xfId="1133"/>
    <cellStyle name="20% - Accent1 3 2 3 2" xfId="1134"/>
    <cellStyle name="20% - Accent1 3 2 3 2 2" xfId="1135"/>
    <cellStyle name="20% - Accent1 3 2 3 2 2 2" xfId="1136"/>
    <cellStyle name="20% - Accent1 3 2 3 2 2 2 2" xfId="1137"/>
    <cellStyle name="20% - Accent1 3 2 3 2 2 3" xfId="1138"/>
    <cellStyle name="20% - Accent1 3 2 3 2 3" xfId="1139"/>
    <cellStyle name="20% - Accent1 3 2 3 2 3 2" xfId="1140"/>
    <cellStyle name="20% - Accent1 3 2 3 2 4" xfId="1141"/>
    <cellStyle name="20% - Accent1 3 2 3 3" xfId="1142"/>
    <cellStyle name="20% - Accent1 3 2 3 3 2" xfId="1143"/>
    <cellStyle name="20% - Accent1 3 2 3 3 2 2" xfId="1144"/>
    <cellStyle name="20% - Accent1 3 2 3 3 3" xfId="1145"/>
    <cellStyle name="20% - Accent1 3 2 3 4" xfId="1146"/>
    <cellStyle name="20% - Accent1 3 2 3 4 2" xfId="1147"/>
    <cellStyle name="20% - Accent1 3 2 3 5" xfId="1148"/>
    <cellStyle name="20% - Accent1 3 2 4" xfId="1149"/>
    <cellStyle name="20% - Accent1 3 2 4 2" xfId="1150"/>
    <cellStyle name="20% - Accent1 3 2 4 2 2" xfId="1151"/>
    <cellStyle name="20% - Accent1 3 2 4 2 2 2" xfId="1152"/>
    <cellStyle name="20% - Accent1 3 2 4 2 3" xfId="1153"/>
    <cellStyle name="20% - Accent1 3 2 4 3" xfId="1154"/>
    <cellStyle name="20% - Accent1 3 2 4 3 2" xfId="1155"/>
    <cellStyle name="20% - Accent1 3 2 4 4" xfId="1156"/>
    <cellStyle name="20% - Accent1 3 2 5" xfId="1157"/>
    <cellStyle name="20% - Accent1 3 2 5 2" xfId="1158"/>
    <cellStyle name="20% - Accent1 3 2 5 2 2" xfId="1159"/>
    <cellStyle name="20% - Accent1 3 2 5 3" xfId="1160"/>
    <cellStyle name="20% - Accent1 3 2 6" xfId="1161"/>
    <cellStyle name="20% - Accent1 3 2 6 2" xfId="1162"/>
    <cellStyle name="20% - Accent1 3 2 7" xfId="1163"/>
    <cellStyle name="20% - Accent1 3 3" xfId="1164"/>
    <cellStyle name="20% - Accent1 3 3 2" xfId="1165"/>
    <cellStyle name="20% - Accent1 3 3 2 2" xfId="1166"/>
    <cellStyle name="20% - Accent1 3 3 2 2 2" xfId="1167"/>
    <cellStyle name="20% - Accent1 3 3 2 2 2 2" xfId="1168"/>
    <cellStyle name="20% - Accent1 3 3 2 2 2 2 2" xfId="1169"/>
    <cellStyle name="20% - Accent1 3 3 2 2 2 3" xfId="1170"/>
    <cellStyle name="20% - Accent1 3 3 2 2 3" xfId="1171"/>
    <cellStyle name="20% - Accent1 3 3 2 2 3 2" xfId="1172"/>
    <cellStyle name="20% - Accent1 3 3 2 2 4" xfId="1173"/>
    <cellStyle name="20% - Accent1 3 3 2 3" xfId="1174"/>
    <cellStyle name="20% - Accent1 3 3 2 3 2" xfId="1175"/>
    <cellStyle name="20% - Accent1 3 3 2 3 2 2" xfId="1176"/>
    <cellStyle name="20% - Accent1 3 3 2 3 3" xfId="1177"/>
    <cellStyle name="20% - Accent1 3 3 2 4" xfId="1178"/>
    <cellStyle name="20% - Accent1 3 3 2 4 2" xfId="1179"/>
    <cellStyle name="20% - Accent1 3 3 2 5" xfId="1180"/>
    <cellStyle name="20% - Accent1 3 3 3" xfId="1181"/>
    <cellStyle name="20% - Accent1 3 3 3 2" xfId="1182"/>
    <cellStyle name="20% - Accent1 3 3 3 2 2" xfId="1183"/>
    <cellStyle name="20% - Accent1 3 3 3 2 2 2" xfId="1184"/>
    <cellStyle name="20% - Accent1 3 3 3 2 3" xfId="1185"/>
    <cellStyle name="20% - Accent1 3 3 3 3" xfId="1186"/>
    <cellStyle name="20% - Accent1 3 3 3 3 2" xfId="1187"/>
    <cellStyle name="20% - Accent1 3 3 3 4" xfId="1188"/>
    <cellStyle name="20% - Accent1 3 3 4" xfId="1189"/>
    <cellStyle name="20% - Accent1 3 3 4 2" xfId="1190"/>
    <cellStyle name="20% - Accent1 3 3 4 2 2" xfId="1191"/>
    <cellStyle name="20% - Accent1 3 3 4 3" xfId="1192"/>
    <cellStyle name="20% - Accent1 3 3 5" xfId="1193"/>
    <cellStyle name="20% - Accent1 3 3 5 2" xfId="1194"/>
    <cellStyle name="20% - Accent1 3 3 6" xfId="1195"/>
    <cellStyle name="20% - Accent1 3 4" xfId="1196"/>
    <cellStyle name="20% - Accent1 3 4 2" xfId="1197"/>
    <cellStyle name="20% - Accent1 3 4 2 2" xfId="1198"/>
    <cellStyle name="20% - Accent1 3 4 2 2 2" xfId="1199"/>
    <cellStyle name="20% - Accent1 3 4 2 2 2 2" xfId="1200"/>
    <cellStyle name="20% - Accent1 3 4 2 2 3" xfId="1201"/>
    <cellStyle name="20% - Accent1 3 4 2 3" xfId="1202"/>
    <cellStyle name="20% - Accent1 3 4 2 3 2" xfId="1203"/>
    <cellStyle name="20% - Accent1 3 4 2 4" xfId="1204"/>
    <cellStyle name="20% - Accent1 3 4 3" xfId="1205"/>
    <cellStyle name="20% - Accent1 3 4 3 2" xfId="1206"/>
    <cellStyle name="20% - Accent1 3 4 3 2 2" xfId="1207"/>
    <cellStyle name="20% - Accent1 3 4 3 3" xfId="1208"/>
    <cellStyle name="20% - Accent1 3 4 4" xfId="1209"/>
    <cellStyle name="20% - Accent1 3 4 4 2" xfId="1210"/>
    <cellStyle name="20% - Accent1 3 4 5" xfId="1211"/>
    <cellStyle name="20% - Accent1 3 5" xfId="1212"/>
    <cellStyle name="20% - Accent1 3 5 2" xfId="1213"/>
    <cellStyle name="20% - Accent1 3 5 2 2" xfId="1214"/>
    <cellStyle name="20% - Accent1 3 5 2 2 2" xfId="1215"/>
    <cellStyle name="20% - Accent1 3 5 2 3" xfId="1216"/>
    <cellStyle name="20% - Accent1 3 5 3" xfId="1217"/>
    <cellStyle name="20% - Accent1 3 5 3 2" xfId="1218"/>
    <cellStyle name="20% - Accent1 3 5 4" xfId="1219"/>
    <cellStyle name="20% - Accent1 3 6" xfId="1220"/>
    <cellStyle name="20% - Accent1 3 6 2" xfId="1221"/>
    <cellStyle name="20% - Accent1 3 6 2 2" xfId="1222"/>
    <cellStyle name="20% - Accent1 3 6 3" xfId="1223"/>
    <cellStyle name="20% - Accent1 3 7" xfId="1224"/>
    <cellStyle name="20% - Accent1 3 7 2" xfId="1225"/>
    <cellStyle name="20% - Accent1 3 8" xfId="1226"/>
    <cellStyle name="20% - Accent1 4" xfId="81"/>
    <cellStyle name="20% - Accent1 4 2" xfId="1227"/>
    <cellStyle name="20% - Accent1 4 2 2" xfId="1228"/>
    <cellStyle name="20% - Accent1 4 2 2 2" xfId="1229"/>
    <cellStyle name="20% - Accent1 4 2 2 2 2" xfId="1230"/>
    <cellStyle name="20% - Accent1 4 2 2 2 2 2" xfId="1231"/>
    <cellStyle name="20% - Accent1 4 2 2 2 2 2 2" xfId="1232"/>
    <cellStyle name="20% - Accent1 4 2 2 2 2 3" xfId="1233"/>
    <cellStyle name="20% - Accent1 4 2 2 2 3" xfId="1234"/>
    <cellStyle name="20% - Accent1 4 2 2 2 3 2" xfId="1235"/>
    <cellStyle name="20% - Accent1 4 2 2 2 4" xfId="1236"/>
    <cellStyle name="20% - Accent1 4 2 2 3" xfId="1237"/>
    <cellStyle name="20% - Accent1 4 2 2 3 2" xfId="1238"/>
    <cellStyle name="20% - Accent1 4 2 2 3 2 2" xfId="1239"/>
    <cellStyle name="20% - Accent1 4 2 2 3 3" xfId="1240"/>
    <cellStyle name="20% - Accent1 4 2 2 4" xfId="1241"/>
    <cellStyle name="20% - Accent1 4 2 2 4 2" xfId="1242"/>
    <cellStyle name="20% - Accent1 4 2 2 5" xfId="1243"/>
    <cellStyle name="20% - Accent1 4 2 3" xfId="1244"/>
    <cellStyle name="20% - Accent1 4 2 3 2" xfId="1245"/>
    <cellStyle name="20% - Accent1 4 2 3 2 2" xfId="1246"/>
    <cellStyle name="20% - Accent1 4 2 3 2 2 2" xfId="1247"/>
    <cellStyle name="20% - Accent1 4 2 3 2 3" xfId="1248"/>
    <cellStyle name="20% - Accent1 4 2 3 3" xfId="1249"/>
    <cellStyle name="20% - Accent1 4 2 3 3 2" xfId="1250"/>
    <cellStyle name="20% - Accent1 4 2 3 4" xfId="1251"/>
    <cellStyle name="20% - Accent1 4 2 4" xfId="1252"/>
    <cellStyle name="20% - Accent1 4 2 4 2" xfId="1253"/>
    <cellStyle name="20% - Accent1 4 2 4 2 2" xfId="1254"/>
    <cellStyle name="20% - Accent1 4 2 4 3" xfId="1255"/>
    <cellStyle name="20% - Accent1 4 2 5" xfId="1256"/>
    <cellStyle name="20% - Accent1 4 2 5 2" xfId="1257"/>
    <cellStyle name="20% - Accent1 4 2 6" xfId="1258"/>
    <cellStyle name="20% - Accent1 4 3" xfId="1259"/>
    <cellStyle name="20% - Accent1 4 3 2" xfId="1260"/>
    <cellStyle name="20% - Accent1 4 3 2 2" xfId="1261"/>
    <cellStyle name="20% - Accent1 4 3 2 2 2" xfId="1262"/>
    <cellStyle name="20% - Accent1 4 3 2 2 2 2" xfId="1263"/>
    <cellStyle name="20% - Accent1 4 3 2 2 3" xfId="1264"/>
    <cellStyle name="20% - Accent1 4 3 2 3" xfId="1265"/>
    <cellStyle name="20% - Accent1 4 3 2 3 2" xfId="1266"/>
    <cellStyle name="20% - Accent1 4 3 2 4" xfId="1267"/>
    <cellStyle name="20% - Accent1 4 3 3" xfId="1268"/>
    <cellStyle name="20% - Accent1 4 3 3 2" xfId="1269"/>
    <cellStyle name="20% - Accent1 4 3 3 2 2" xfId="1270"/>
    <cellStyle name="20% - Accent1 4 3 3 3" xfId="1271"/>
    <cellStyle name="20% - Accent1 4 3 4" xfId="1272"/>
    <cellStyle name="20% - Accent1 4 3 4 2" xfId="1273"/>
    <cellStyle name="20% - Accent1 4 3 5" xfId="1274"/>
    <cellStyle name="20% - Accent1 4 4" xfId="1275"/>
    <cellStyle name="20% - Accent1 4 4 2" xfId="1276"/>
    <cellStyle name="20% - Accent1 4 4 2 2" xfId="1277"/>
    <cellStyle name="20% - Accent1 4 4 2 2 2" xfId="1278"/>
    <cellStyle name="20% - Accent1 4 4 2 3" xfId="1279"/>
    <cellStyle name="20% - Accent1 4 4 3" xfId="1280"/>
    <cellStyle name="20% - Accent1 4 4 3 2" xfId="1281"/>
    <cellStyle name="20% - Accent1 4 4 4" xfId="1282"/>
    <cellStyle name="20% - Accent1 4 5" xfId="1283"/>
    <cellStyle name="20% - Accent1 4 5 2" xfId="1284"/>
    <cellStyle name="20% - Accent1 4 5 2 2" xfId="1285"/>
    <cellStyle name="20% - Accent1 4 5 3" xfId="1286"/>
    <cellStyle name="20% - Accent1 4 6" xfId="1287"/>
    <cellStyle name="20% - Accent1 4 6 2" xfId="1288"/>
    <cellStyle name="20% - Accent1 4 7" xfId="1289"/>
    <cellStyle name="20% - Accent1 5" xfId="82"/>
    <cellStyle name="20% - Accent1 5 2" xfId="1290"/>
    <cellStyle name="20% - Accent1 5 2 2" xfId="1291"/>
    <cellStyle name="20% - Accent1 5 2 2 2" xfId="1292"/>
    <cellStyle name="20% - Accent1 5 2 2 2 2" xfId="1293"/>
    <cellStyle name="20% - Accent1 5 2 2 2 2 2" xfId="1294"/>
    <cellStyle name="20% - Accent1 5 2 2 2 2 2 2" xfId="1295"/>
    <cellStyle name="20% - Accent1 5 2 2 2 2 3" xfId="1296"/>
    <cellStyle name="20% - Accent1 5 2 2 2 3" xfId="1297"/>
    <cellStyle name="20% - Accent1 5 2 2 2 3 2" xfId="1298"/>
    <cellStyle name="20% - Accent1 5 2 2 2 4" xfId="1299"/>
    <cellStyle name="20% - Accent1 5 2 2 3" xfId="1300"/>
    <cellStyle name="20% - Accent1 5 2 2 3 2" xfId="1301"/>
    <cellStyle name="20% - Accent1 5 2 2 3 2 2" xfId="1302"/>
    <cellStyle name="20% - Accent1 5 2 2 3 3" xfId="1303"/>
    <cellStyle name="20% - Accent1 5 2 2 4" xfId="1304"/>
    <cellStyle name="20% - Accent1 5 2 2 4 2" xfId="1305"/>
    <cellStyle name="20% - Accent1 5 2 2 5" xfId="1306"/>
    <cellStyle name="20% - Accent1 5 2 3" xfId="1307"/>
    <cellStyle name="20% - Accent1 5 2 3 2" xfId="1308"/>
    <cellStyle name="20% - Accent1 5 2 3 2 2" xfId="1309"/>
    <cellStyle name="20% - Accent1 5 2 3 2 2 2" xfId="1310"/>
    <cellStyle name="20% - Accent1 5 2 3 2 3" xfId="1311"/>
    <cellStyle name="20% - Accent1 5 2 3 3" xfId="1312"/>
    <cellStyle name="20% - Accent1 5 2 3 3 2" xfId="1313"/>
    <cellStyle name="20% - Accent1 5 2 3 4" xfId="1314"/>
    <cellStyle name="20% - Accent1 5 2 4" xfId="1315"/>
    <cellStyle name="20% - Accent1 5 2 4 2" xfId="1316"/>
    <cellStyle name="20% - Accent1 5 2 4 2 2" xfId="1317"/>
    <cellStyle name="20% - Accent1 5 2 4 3" xfId="1318"/>
    <cellStyle name="20% - Accent1 5 2 5" xfId="1319"/>
    <cellStyle name="20% - Accent1 5 2 5 2" xfId="1320"/>
    <cellStyle name="20% - Accent1 5 2 6" xfId="1321"/>
    <cellStyle name="20% - Accent1 5 3" xfId="1322"/>
    <cellStyle name="20% - Accent1 5 3 2" xfId="1323"/>
    <cellStyle name="20% - Accent1 5 3 2 2" xfId="1324"/>
    <cellStyle name="20% - Accent1 5 3 2 2 2" xfId="1325"/>
    <cellStyle name="20% - Accent1 5 3 2 2 2 2" xfId="1326"/>
    <cellStyle name="20% - Accent1 5 3 2 2 3" xfId="1327"/>
    <cellStyle name="20% - Accent1 5 3 2 3" xfId="1328"/>
    <cellStyle name="20% - Accent1 5 3 2 3 2" xfId="1329"/>
    <cellStyle name="20% - Accent1 5 3 2 4" xfId="1330"/>
    <cellStyle name="20% - Accent1 5 3 3" xfId="1331"/>
    <cellStyle name="20% - Accent1 5 3 3 2" xfId="1332"/>
    <cellStyle name="20% - Accent1 5 3 3 2 2" xfId="1333"/>
    <cellStyle name="20% - Accent1 5 3 3 3" xfId="1334"/>
    <cellStyle name="20% - Accent1 5 3 4" xfId="1335"/>
    <cellStyle name="20% - Accent1 5 3 4 2" xfId="1336"/>
    <cellStyle name="20% - Accent1 5 3 5" xfId="1337"/>
    <cellStyle name="20% - Accent1 5 4" xfId="1338"/>
    <cellStyle name="20% - Accent1 5 4 2" xfId="1339"/>
    <cellStyle name="20% - Accent1 5 4 2 2" xfId="1340"/>
    <cellStyle name="20% - Accent1 5 4 2 2 2" xfId="1341"/>
    <cellStyle name="20% - Accent1 5 4 2 3" xfId="1342"/>
    <cellStyle name="20% - Accent1 5 4 3" xfId="1343"/>
    <cellStyle name="20% - Accent1 5 4 3 2" xfId="1344"/>
    <cellStyle name="20% - Accent1 5 4 4" xfId="1345"/>
    <cellStyle name="20% - Accent1 5 5" xfId="1346"/>
    <cellStyle name="20% - Accent1 5 5 2" xfId="1347"/>
    <cellStyle name="20% - Accent1 5 5 2 2" xfId="1348"/>
    <cellStyle name="20% - Accent1 5 5 3" xfId="1349"/>
    <cellStyle name="20% - Accent1 5 6" xfId="1350"/>
    <cellStyle name="20% - Accent1 5 6 2" xfId="1351"/>
    <cellStyle name="20% - Accent1 5 7" xfId="1352"/>
    <cellStyle name="20% - Accent1 6" xfId="1353"/>
    <cellStyle name="20% - Accent1 6 2" xfId="1354"/>
    <cellStyle name="20% - Accent1 6 2 2" xfId="1355"/>
    <cellStyle name="20% - Accent1 6 2 2 2" xfId="1356"/>
    <cellStyle name="20% - Accent1 6 2 2 2 2" xfId="1357"/>
    <cellStyle name="20% - Accent1 6 2 2 2 2 2" xfId="1358"/>
    <cellStyle name="20% - Accent1 6 2 2 2 3" xfId="1359"/>
    <cellStyle name="20% - Accent1 6 2 2 3" xfId="1360"/>
    <cellStyle name="20% - Accent1 6 2 2 3 2" xfId="1361"/>
    <cellStyle name="20% - Accent1 6 2 2 4" xfId="1362"/>
    <cellStyle name="20% - Accent1 6 2 3" xfId="1363"/>
    <cellStyle name="20% - Accent1 6 2 3 2" xfId="1364"/>
    <cellStyle name="20% - Accent1 6 2 3 2 2" xfId="1365"/>
    <cellStyle name="20% - Accent1 6 2 3 3" xfId="1366"/>
    <cellStyle name="20% - Accent1 6 2 4" xfId="1367"/>
    <cellStyle name="20% - Accent1 6 2 4 2" xfId="1368"/>
    <cellStyle name="20% - Accent1 6 2 5" xfId="1369"/>
    <cellStyle name="20% - Accent1 6 3" xfId="1370"/>
    <cellStyle name="20% - Accent1 6 3 2" xfId="1371"/>
    <cellStyle name="20% - Accent1 6 3 2 2" xfId="1372"/>
    <cellStyle name="20% - Accent1 6 3 2 2 2" xfId="1373"/>
    <cellStyle name="20% - Accent1 6 3 2 3" xfId="1374"/>
    <cellStyle name="20% - Accent1 6 3 3" xfId="1375"/>
    <cellStyle name="20% - Accent1 6 3 3 2" xfId="1376"/>
    <cellStyle name="20% - Accent1 6 3 4" xfId="1377"/>
    <cellStyle name="20% - Accent1 6 4" xfId="1378"/>
    <cellStyle name="20% - Accent1 6 4 2" xfId="1379"/>
    <cellStyle name="20% - Accent1 6 4 2 2" xfId="1380"/>
    <cellStyle name="20% - Accent1 6 4 3" xfId="1381"/>
    <cellStyle name="20% - Accent1 6 5" xfId="1382"/>
    <cellStyle name="20% - Accent1 6 5 2" xfId="1383"/>
    <cellStyle name="20% - Accent1 6 6" xfId="1384"/>
    <cellStyle name="20% - Accent1 7" xfId="1385"/>
    <cellStyle name="20% - Accent1 7 2" xfId="1386"/>
    <cellStyle name="20% - Accent1 7 2 2" xfId="1387"/>
    <cellStyle name="20% - Accent1 7 2 2 2" xfId="1388"/>
    <cellStyle name="20% - Accent1 7 2 2 2 2" xfId="1389"/>
    <cellStyle name="20% - Accent1 7 2 2 3" xfId="1390"/>
    <cellStyle name="20% - Accent1 7 2 3" xfId="1391"/>
    <cellStyle name="20% - Accent1 7 2 3 2" xfId="1392"/>
    <cellStyle name="20% - Accent1 7 2 4" xfId="1393"/>
    <cellStyle name="20% - Accent1 7 3" xfId="1394"/>
    <cellStyle name="20% - Accent1 7 3 2" xfId="1395"/>
    <cellStyle name="20% - Accent1 7 3 2 2" xfId="1396"/>
    <cellStyle name="20% - Accent1 7 3 3" xfId="1397"/>
    <cellStyle name="20% - Accent1 7 4" xfId="1398"/>
    <cellStyle name="20% - Accent1 7 4 2" xfId="1399"/>
    <cellStyle name="20% - Accent1 7 5" xfId="1400"/>
    <cellStyle name="20% - Accent1 8" xfId="1401"/>
    <cellStyle name="20% - Accent1 8 2" xfId="1402"/>
    <cellStyle name="20% - Accent1 8 2 2" xfId="1403"/>
    <cellStyle name="20% - Accent1 8 2 2 2" xfId="1404"/>
    <cellStyle name="20% - Accent1 8 2 3" xfId="1405"/>
    <cellStyle name="20% - Accent1 8 3" xfId="1406"/>
    <cellStyle name="20% - Accent1 8 3 2" xfId="1407"/>
    <cellStyle name="20% - Accent1 8 4" xfId="1408"/>
    <cellStyle name="20% - Accent1 9" xfId="1409"/>
    <cellStyle name="20% - Accent1 9 2" xfId="1410"/>
    <cellStyle name="20% - Accent1 9 2 2" xfId="1411"/>
    <cellStyle name="20% - Accent1 9 3" xfId="1412"/>
    <cellStyle name="20% - Accent2 10" xfId="1413"/>
    <cellStyle name="20% - Accent2 10 2" xfId="1414"/>
    <cellStyle name="20% - Accent2 11" xfId="1415"/>
    <cellStyle name="20% - Accent2 11 2" xfId="1416"/>
    <cellStyle name="20% - Accent2 12" xfId="1417"/>
    <cellStyle name="20% - Accent2 2" xfId="83"/>
    <cellStyle name="20% - Accent2 2 2" xfId="84"/>
    <cellStyle name="20% - Accent2 2 2 2" xfId="1418"/>
    <cellStyle name="20% - Accent2 2 2 2 2" xfId="1419"/>
    <cellStyle name="20% - Accent2 2 2 2 2 2" xfId="1420"/>
    <cellStyle name="20% - Accent2 2 2 2 2 2 2" xfId="1421"/>
    <cellStyle name="20% - Accent2 2 2 2 2 2 2 2" xfId="1422"/>
    <cellStyle name="20% - Accent2 2 2 2 2 2 2 2 2" xfId="1423"/>
    <cellStyle name="20% - Accent2 2 2 2 2 2 2 3" xfId="1424"/>
    <cellStyle name="20% - Accent2 2 2 2 2 2 3" xfId="1425"/>
    <cellStyle name="20% - Accent2 2 2 2 2 2 3 2" xfId="1426"/>
    <cellStyle name="20% - Accent2 2 2 2 2 2 4" xfId="1427"/>
    <cellStyle name="20% - Accent2 2 2 2 2 3" xfId="1428"/>
    <cellStyle name="20% - Accent2 2 2 2 2 3 2" xfId="1429"/>
    <cellStyle name="20% - Accent2 2 2 2 2 3 2 2" xfId="1430"/>
    <cellStyle name="20% - Accent2 2 2 2 2 3 3" xfId="1431"/>
    <cellStyle name="20% - Accent2 2 2 2 2 4" xfId="1432"/>
    <cellStyle name="20% - Accent2 2 2 2 2 4 2" xfId="1433"/>
    <cellStyle name="20% - Accent2 2 2 2 2 5" xfId="1434"/>
    <cellStyle name="20% - Accent2 2 2 2 3" xfId="1435"/>
    <cellStyle name="20% - Accent2 2 2 2 3 2" xfId="1436"/>
    <cellStyle name="20% - Accent2 2 2 2 3 2 2" xfId="1437"/>
    <cellStyle name="20% - Accent2 2 2 2 3 2 2 2" xfId="1438"/>
    <cellStyle name="20% - Accent2 2 2 2 3 2 3" xfId="1439"/>
    <cellStyle name="20% - Accent2 2 2 2 3 3" xfId="1440"/>
    <cellStyle name="20% - Accent2 2 2 2 3 3 2" xfId="1441"/>
    <cellStyle name="20% - Accent2 2 2 2 3 4" xfId="1442"/>
    <cellStyle name="20% - Accent2 2 2 2 4" xfId="1443"/>
    <cellStyle name="20% - Accent2 2 2 2 4 2" xfId="1444"/>
    <cellStyle name="20% - Accent2 2 2 2 4 2 2" xfId="1445"/>
    <cellStyle name="20% - Accent2 2 2 2 4 3" xfId="1446"/>
    <cellStyle name="20% - Accent2 2 2 2 5" xfId="1447"/>
    <cellStyle name="20% - Accent2 2 2 2 5 2" xfId="1448"/>
    <cellStyle name="20% - Accent2 2 2 2 6" xfId="1449"/>
    <cellStyle name="20% - Accent2 2 2 3" xfId="1450"/>
    <cellStyle name="20% - Accent2 2 2 3 2" xfId="1451"/>
    <cellStyle name="20% - Accent2 2 2 3 2 2" xfId="1452"/>
    <cellStyle name="20% - Accent2 2 2 3 2 2 2" xfId="1453"/>
    <cellStyle name="20% - Accent2 2 2 3 2 2 2 2" xfId="1454"/>
    <cellStyle name="20% - Accent2 2 2 3 2 2 3" xfId="1455"/>
    <cellStyle name="20% - Accent2 2 2 3 2 3" xfId="1456"/>
    <cellStyle name="20% - Accent2 2 2 3 2 3 2" xfId="1457"/>
    <cellStyle name="20% - Accent2 2 2 3 2 4" xfId="1458"/>
    <cellStyle name="20% - Accent2 2 2 3 3" xfId="1459"/>
    <cellStyle name="20% - Accent2 2 2 3 3 2" xfId="1460"/>
    <cellStyle name="20% - Accent2 2 2 3 3 2 2" xfId="1461"/>
    <cellStyle name="20% - Accent2 2 2 3 3 3" xfId="1462"/>
    <cellStyle name="20% - Accent2 2 2 3 4" xfId="1463"/>
    <cellStyle name="20% - Accent2 2 2 3 4 2" xfId="1464"/>
    <cellStyle name="20% - Accent2 2 2 3 5" xfId="1465"/>
    <cellStyle name="20% - Accent2 2 2 4" xfId="1466"/>
    <cellStyle name="20% - Accent2 2 2 4 2" xfId="1467"/>
    <cellStyle name="20% - Accent2 2 2 4 2 2" xfId="1468"/>
    <cellStyle name="20% - Accent2 2 2 4 2 2 2" xfId="1469"/>
    <cellStyle name="20% - Accent2 2 2 4 2 3" xfId="1470"/>
    <cellStyle name="20% - Accent2 2 2 4 3" xfId="1471"/>
    <cellStyle name="20% - Accent2 2 2 4 3 2" xfId="1472"/>
    <cellStyle name="20% - Accent2 2 2 4 4" xfId="1473"/>
    <cellStyle name="20% - Accent2 2 2 5" xfId="1474"/>
    <cellStyle name="20% - Accent2 2 2 5 2" xfId="1475"/>
    <cellStyle name="20% - Accent2 2 2 5 2 2" xfId="1476"/>
    <cellStyle name="20% - Accent2 2 2 5 3" xfId="1477"/>
    <cellStyle name="20% - Accent2 2 2 6" xfId="1478"/>
    <cellStyle name="20% - Accent2 2 2 6 2" xfId="1479"/>
    <cellStyle name="20% - Accent2 2 2 7" xfId="1480"/>
    <cellStyle name="20% - Accent2 2 3" xfId="85"/>
    <cellStyle name="20% - Accent2 2 3 2" xfId="1481"/>
    <cellStyle name="20% - Accent2 2 3 2 2" xfId="1482"/>
    <cellStyle name="20% - Accent2 2 3 2 2 2" xfId="1483"/>
    <cellStyle name="20% - Accent2 2 3 2 2 2 2" xfId="1484"/>
    <cellStyle name="20% - Accent2 2 3 2 2 2 2 2" xfId="1485"/>
    <cellStyle name="20% - Accent2 2 3 2 2 2 2 2 2" xfId="1486"/>
    <cellStyle name="20% - Accent2 2 3 2 2 2 2 3" xfId="1487"/>
    <cellStyle name="20% - Accent2 2 3 2 2 2 3" xfId="1488"/>
    <cellStyle name="20% - Accent2 2 3 2 2 2 3 2" xfId="1489"/>
    <cellStyle name="20% - Accent2 2 3 2 2 2 4" xfId="1490"/>
    <cellStyle name="20% - Accent2 2 3 2 2 3" xfId="1491"/>
    <cellStyle name="20% - Accent2 2 3 2 2 3 2" xfId="1492"/>
    <cellStyle name="20% - Accent2 2 3 2 2 3 2 2" xfId="1493"/>
    <cellStyle name="20% - Accent2 2 3 2 2 3 3" xfId="1494"/>
    <cellStyle name="20% - Accent2 2 3 2 2 4" xfId="1495"/>
    <cellStyle name="20% - Accent2 2 3 2 2 4 2" xfId="1496"/>
    <cellStyle name="20% - Accent2 2 3 2 2 5" xfId="1497"/>
    <cellStyle name="20% - Accent2 2 3 2 3" xfId="1498"/>
    <cellStyle name="20% - Accent2 2 3 2 3 2" xfId="1499"/>
    <cellStyle name="20% - Accent2 2 3 2 3 2 2" xfId="1500"/>
    <cellStyle name="20% - Accent2 2 3 2 3 2 2 2" xfId="1501"/>
    <cellStyle name="20% - Accent2 2 3 2 3 2 3" xfId="1502"/>
    <cellStyle name="20% - Accent2 2 3 2 3 3" xfId="1503"/>
    <cellStyle name="20% - Accent2 2 3 2 3 3 2" xfId="1504"/>
    <cellStyle name="20% - Accent2 2 3 2 3 4" xfId="1505"/>
    <cellStyle name="20% - Accent2 2 3 2 4" xfId="1506"/>
    <cellStyle name="20% - Accent2 2 3 2 4 2" xfId="1507"/>
    <cellStyle name="20% - Accent2 2 3 2 4 2 2" xfId="1508"/>
    <cellStyle name="20% - Accent2 2 3 2 4 3" xfId="1509"/>
    <cellStyle name="20% - Accent2 2 3 2 5" xfId="1510"/>
    <cellStyle name="20% - Accent2 2 3 2 5 2" xfId="1511"/>
    <cellStyle name="20% - Accent2 2 3 2 6" xfId="1512"/>
    <cellStyle name="20% - Accent2 2 3 3" xfId="1513"/>
    <cellStyle name="20% - Accent2 2 3 3 2" xfId="1514"/>
    <cellStyle name="20% - Accent2 2 3 3 2 2" xfId="1515"/>
    <cellStyle name="20% - Accent2 2 3 3 2 2 2" xfId="1516"/>
    <cellStyle name="20% - Accent2 2 3 3 2 2 2 2" xfId="1517"/>
    <cellStyle name="20% - Accent2 2 3 3 2 2 3" xfId="1518"/>
    <cellStyle name="20% - Accent2 2 3 3 2 3" xfId="1519"/>
    <cellStyle name="20% - Accent2 2 3 3 2 3 2" xfId="1520"/>
    <cellStyle name="20% - Accent2 2 3 3 2 4" xfId="1521"/>
    <cellStyle name="20% - Accent2 2 3 3 3" xfId="1522"/>
    <cellStyle name="20% - Accent2 2 3 3 3 2" xfId="1523"/>
    <cellStyle name="20% - Accent2 2 3 3 3 2 2" xfId="1524"/>
    <cellStyle name="20% - Accent2 2 3 3 3 3" xfId="1525"/>
    <cellStyle name="20% - Accent2 2 3 3 4" xfId="1526"/>
    <cellStyle name="20% - Accent2 2 3 3 4 2" xfId="1527"/>
    <cellStyle name="20% - Accent2 2 3 3 5" xfId="1528"/>
    <cellStyle name="20% - Accent2 2 3 4" xfId="1529"/>
    <cellStyle name="20% - Accent2 2 3 4 2" xfId="1530"/>
    <cellStyle name="20% - Accent2 2 3 4 2 2" xfId="1531"/>
    <cellStyle name="20% - Accent2 2 3 4 2 2 2" xfId="1532"/>
    <cellStyle name="20% - Accent2 2 3 4 2 3" xfId="1533"/>
    <cellStyle name="20% - Accent2 2 3 4 3" xfId="1534"/>
    <cellStyle name="20% - Accent2 2 3 4 3 2" xfId="1535"/>
    <cellStyle name="20% - Accent2 2 3 4 4" xfId="1536"/>
    <cellStyle name="20% - Accent2 2 3 5" xfId="1537"/>
    <cellStyle name="20% - Accent2 2 3 5 2" xfId="1538"/>
    <cellStyle name="20% - Accent2 2 3 5 2 2" xfId="1539"/>
    <cellStyle name="20% - Accent2 2 3 5 3" xfId="1540"/>
    <cellStyle name="20% - Accent2 2 3 6" xfId="1541"/>
    <cellStyle name="20% - Accent2 2 3 6 2" xfId="1542"/>
    <cellStyle name="20% - Accent2 2 3 7" xfId="1543"/>
    <cellStyle name="20% - Accent2 2 4" xfId="86"/>
    <cellStyle name="20% - Accent2 2 4 2" xfId="1544"/>
    <cellStyle name="20% - Accent2 2 4 2 2" xfId="1545"/>
    <cellStyle name="20% - Accent2 2 4 2 2 2" xfId="1546"/>
    <cellStyle name="20% - Accent2 2 4 2 2 2 2" xfId="1547"/>
    <cellStyle name="20% - Accent2 2 4 2 2 2 2 2" xfId="1548"/>
    <cellStyle name="20% - Accent2 2 4 2 2 2 3" xfId="1549"/>
    <cellStyle name="20% - Accent2 2 4 2 2 3" xfId="1550"/>
    <cellStyle name="20% - Accent2 2 4 2 2 3 2" xfId="1551"/>
    <cellStyle name="20% - Accent2 2 4 2 2 4" xfId="1552"/>
    <cellStyle name="20% - Accent2 2 4 2 3" xfId="1553"/>
    <cellStyle name="20% - Accent2 2 4 2 3 2" xfId="1554"/>
    <cellStyle name="20% - Accent2 2 4 2 3 2 2" xfId="1555"/>
    <cellStyle name="20% - Accent2 2 4 2 3 3" xfId="1556"/>
    <cellStyle name="20% - Accent2 2 4 2 4" xfId="1557"/>
    <cellStyle name="20% - Accent2 2 4 2 4 2" xfId="1558"/>
    <cellStyle name="20% - Accent2 2 4 2 5" xfId="1559"/>
    <cellStyle name="20% - Accent2 2 4 3" xfId="1560"/>
    <cellStyle name="20% - Accent2 2 4 3 2" xfId="1561"/>
    <cellStyle name="20% - Accent2 2 4 3 2 2" xfId="1562"/>
    <cellStyle name="20% - Accent2 2 4 3 2 2 2" xfId="1563"/>
    <cellStyle name="20% - Accent2 2 4 3 2 3" xfId="1564"/>
    <cellStyle name="20% - Accent2 2 4 3 3" xfId="1565"/>
    <cellStyle name="20% - Accent2 2 4 3 3 2" xfId="1566"/>
    <cellStyle name="20% - Accent2 2 4 3 4" xfId="1567"/>
    <cellStyle name="20% - Accent2 2 4 4" xfId="1568"/>
    <cellStyle name="20% - Accent2 2 4 4 2" xfId="1569"/>
    <cellStyle name="20% - Accent2 2 4 4 2 2" xfId="1570"/>
    <cellStyle name="20% - Accent2 2 4 4 3" xfId="1571"/>
    <cellStyle name="20% - Accent2 2 4 5" xfId="1572"/>
    <cellStyle name="20% - Accent2 2 4 5 2" xfId="1573"/>
    <cellStyle name="20% - Accent2 2 4 6" xfId="1574"/>
    <cellStyle name="20% - Accent2 2 5" xfId="1575"/>
    <cellStyle name="20% - Accent2 2 5 2" xfId="1576"/>
    <cellStyle name="20% - Accent2 2 5 2 2" xfId="1577"/>
    <cellStyle name="20% - Accent2 2 5 2 2 2" xfId="1578"/>
    <cellStyle name="20% - Accent2 2 5 2 2 2 2" xfId="1579"/>
    <cellStyle name="20% - Accent2 2 5 2 2 3" xfId="1580"/>
    <cellStyle name="20% - Accent2 2 5 2 3" xfId="1581"/>
    <cellStyle name="20% - Accent2 2 5 2 3 2" xfId="1582"/>
    <cellStyle name="20% - Accent2 2 5 2 4" xfId="1583"/>
    <cellStyle name="20% - Accent2 2 5 3" xfId="1584"/>
    <cellStyle name="20% - Accent2 2 5 3 2" xfId="1585"/>
    <cellStyle name="20% - Accent2 2 5 3 2 2" xfId="1586"/>
    <cellStyle name="20% - Accent2 2 5 3 3" xfId="1587"/>
    <cellStyle name="20% - Accent2 2 5 4" xfId="1588"/>
    <cellStyle name="20% - Accent2 2 5 4 2" xfId="1589"/>
    <cellStyle name="20% - Accent2 2 5 5" xfId="1590"/>
    <cellStyle name="20% - Accent2 2 6" xfId="1591"/>
    <cellStyle name="20% - Accent2 2 6 2" xfId="1592"/>
    <cellStyle name="20% - Accent2 2 6 2 2" xfId="1593"/>
    <cellStyle name="20% - Accent2 2 6 2 2 2" xfId="1594"/>
    <cellStyle name="20% - Accent2 2 6 2 3" xfId="1595"/>
    <cellStyle name="20% - Accent2 2 6 3" xfId="1596"/>
    <cellStyle name="20% - Accent2 2 6 3 2" xfId="1597"/>
    <cellStyle name="20% - Accent2 2 6 4" xfId="1598"/>
    <cellStyle name="20% - Accent2 2 7" xfId="1599"/>
    <cellStyle name="20% - Accent2 2 7 2" xfId="1600"/>
    <cellStyle name="20% - Accent2 2 7 2 2" xfId="1601"/>
    <cellStyle name="20% - Accent2 2 7 3" xfId="1602"/>
    <cellStyle name="20% - Accent2 2 8" xfId="1603"/>
    <cellStyle name="20% - Accent2 2 8 2" xfId="1604"/>
    <cellStyle name="20% - Accent2 2 9" xfId="1605"/>
    <cellStyle name="20% - Accent2 3" xfId="87"/>
    <cellStyle name="20% - Accent2 3 2" xfId="1606"/>
    <cellStyle name="20% - Accent2 3 2 2" xfId="1607"/>
    <cellStyle name="20% - Accent2 3 2 2 2" xfId="1608"/>
    <cellStyle name="20% - Accent2 3 2 2 2 2" xfId="1609"/>
    <cellStyle name="20% - Accent2 3 2 2 2 2 2" xfId="1610"/>
    <cellStyle name="20% - Accent2 3 2 2 2 2 2 2" xfId="1611"/>
    <cellStyle name="20% - Accent2 3 2 2 2 2 2 2 2" xfId="1612"/>
    <cellStyle name="20% - Accent2 3 2 2 2 2 2 3" xfId="1613"/>
    <cellStyle name="20% - Accent2 3 2 2 2 2 3" xfId="1614"/>
    <cellStyle name="20% - Accent2 3 2 2 2 2 3 2" xfId="1615"/>
    <cellStyle name="20% - Accent2 3 2 2 2 2 4" xfId="1616"/>
    <cellStyle name="20% - Accent2 3 2 2 2 3" xfId="1617"/>
    <cellStyle name="20% - Accent2 3 2 2 2 3 2" xfId="1618"/>
    <cellStyle name="20% - Accent2 3 2 2 2 3 2 2" xfId="1619"/>
    <cellStyle name="20% - Accent2 3 2 2 2 3 3" xfId="1620"/>
    <cellStyle name="20% - Accent2 3 2 2 2 4" xfId="1621"/>
    <cellStyle name="20% - Accent2 3 2 2 2 4 2" xfId="1622"/>
    <cellStyle name="20% - Accent2 3 2 2 2 5" xfId="1623"/>
    <cellStyle name="20% - Accent2 3 2 2 3" xfId="1624"/>
    <cellStyle name="20% - Accent2 3 2 2 3 2" xfId="1625"/>
    <cellStyle name="20% - Accent2 3 2 2 3 2 2" xfId="1626"/>
    <cellStyle name="20% - Accent2 3 2 2 3 2 2 2" xfId="1627"/>
    <cellStyle name="20% - Accent2 3 2 2 3 2 3" xfId="1628"/>
    <cellStyle name="20% - Accent2 3 2 2 3 3" xfId="1629"/>
    <cellStyle name="20% - Accent2 3 2 2 3 3 2" xfId="1630"/>
    <cellStyle name="20% - Accent2 3 2 2 3 4" xfId="1631"/>
    <cellStyle name="20% - Accent2 3 2 2 4" xfId="1632"/>
    <cellStyle name="20% - Accent2 3 2 2 4 2" xfId="1633"/>
    <cellStyle name="20% - Accent2 3 2 2 4 2 2" xfId="1634"/>
    <cellStyle name="20% - Accent2 3 2 2 4 3" xfId="1635"/>
    <cellStyle name="20% - Accent2 3 2 2 5" xfId="1636"/>
    <cellStyle name="20% - Accent2 3 2 2 5 2" xfId="1637"/>
    <cellStyle name="20% - Accent2 3 2 2 6" xfId="1638"/>
    <cellStyle name="20% - Accent2 3 2 3" xfId="1639"/>
    <cellStyle name="20% - Accent2 3 2 3 2" xfId="1640"/>
    <cellStyle name="20% - Accent2 3 2 3 2 2" xfId="1641"/>
    <cellStyle name="20% - Accent2 3 2 3 2 2 2" xfId="1642"/>
    <cellStyle name="20% - Accent2 3 2 3 2 2 2 2" xfId="1643"/>
    <cellStyle name="20% - Accent2 3 2 3 2 2 3" xfId="1644"/>
    <cellStyle name="20% - Accent2 3 2 3 2 3" xfId="1645"/>
    <cellStyle name="20% - Accent2 3 2 3 2 3 2" xfId="1646"/>
    <cellStyle name="20% - Accent2 3 2 3 2 4" xfId="1647"/>
    <cellStyle name="20% - Accent2 3 2 3 3" xfId="1648"/>
    <cellStyle name="20% - Accent2 3 2 3 3 2" xfId="1649"/>
    <cellStyle name="20% - Accent2 3 2 3 3 2 2" xfId="1650"/>
    <cellStyle name="20% - Accent2 3 2 3 3 3" xfId="1651"/>
    <cellStyle name="20% - Accent2 3 2 3 4" xfId="1652"/>
    <cellStyle name="20% - Accent2 3 2 3 4 2" xfId="1653"/>
    <cellStyle name="20% - Accent2 3 2 3 5" xfId="1654"/>
    <cellStyle name="20% - Accent2 3 2 4" xfId="1655"/>
    <cellStyle name="20% - Accent2 3 2 4 2" xfId="1656"/>
    <cellStyle name="20% - Accent2 3 2 4 2 2" xfId="1657"/>
    <cellStyle name="20% - Accent2 3 2 4 2 2 2" xfId="1658"/>
    <cellStyle name="20% - Accent2 3 2 4 2 3" xfId="1659"/>
    <cellStyle name="20% - Accent2 3 2 4 3" xfId="1660"/>
    <cellStyle name="20% - Accent2 3 2 4 3 2" xfId="1661"/>
    <cellStyle name="20% - Accent2 3 2 4 4" xfId="1662"/>
    <cellStyle name="20% - Accent2 3 2 5" xfId="1663"/>
    <cellStyle name="20% - Accent2 3 2 5 2" xfId="1664"/>
    <cellStyle name="20% - Accent2 3 2 5 2 2" xfId="1665"/>
    <cellStyle name="20% - Accent2 3 2 5 3" xfId="1666"/>
    <cellStyle name="20% - Accent2 3 2 6" xfId="1667"/>
    <cellStyle name="20% - Accent2 3 2 6 2" xfId="1668"/>
    <cellStyle name="20% - Accent2 3 2 7" xfId="1669"/>
    <cellStyle name="20% - Accent2 3 3" xfId="1670"/>
    <cellStyle name="20% - Accent2 3 3 2" xfId="1671"/>
    <cellStyle name="20% - Accent2 3 3 2 2" xfId="1672"/>
    <cellStyle name="20% - Accent2 3 3 2 2 2" xfId="1673"/>
    <cellStyle name="20% - Accent2 3 3 2 2 2 2" xfId="1674"/>
    <cellStyle name="20% - Accent2 3 3 2 2 2 2 2" xfId="1675"/>
    <cellStyle name="20% - Accent2 3 3 2 2 2 3" xfId="1676"/>
    <cellStyle name="20% - Accent2 3 3 2 2 3" xfId="1677"/>
    <cellStyle name="20% - Accent2 3 3 2 2 3 2" xfId="1678"/>
    <cellStyle name="20% - Accent2 3 3 2 2 4" xfId="1679"/>
    <cellStyle name="20% - Accent2 3 3 2 3" xfId="1680"/>
    <cellStyle name="20% - Accent2 3 3 2 3 2" xfId="1681"/>
    <cellStyle name="20% - Accent2 3 3 2 3 2 2" xfId="1682"/>
    <cellStyle name="20% - Accent2 3 3 2 3 3" xfId="1683"/>
    <cellStyle name="20% - Accent2 3 3 2 4" xfId="1684"/>
    <cellStyle name="20% - Accent2 3 3 2 4 2" xfId="1685"/>
    <cellStyle name="20% - Accent2 3 3 2 5" xfId="1686"/>
    <cellStyle name="20% - Accent2 3 3 3" xfId="1687"/>
    <cellStyle name="20% - Accent2 3 3 3 2" xfId="1688"/>
    <cellStyle name="20% - Accent2 3 3 3 2 2" xfId="1689"/>
    <cellStyle name="20% - Accent2 3 3 3 2 2 2" xfId="1690"/>
    <cellStyle name="20% - Accent2 3 3 3 2 3" xfId="1691"/>
    <cellStyle name="20% - Accent2 3 3 3 3" xfId="1692"/>
    <cellStyle name="20% - Accent2 3 3 3 3 2" xfId="1693"/>
    <cellStyle name="20% - Accent2 3 3 3 4" xfId="1694"/>
    <cellStyle name="20% - Accent2 3 3 4" xfId="1695"/>
    <cellStyle name="20% - Accent2 3 3 4 2" xfId="1696"/>
    <cellStyle name="20% - Accent2 3 3 4 2 2" xfId="1697"/>
    <cellStyle name="20% - Accent2 3 3 4 3" xfId="1698"/>
    <cellStyle name="20% - Accent2 3 3 5" xfId="1699"/>
    <cellStyle name="20% - Accent2 3 3 5 2" xfId="1700"/>
    <cellStyle name="20% - Accent2 3 3 6" xfId="1701"/>
    <cellStyle name="20% - Accent2 3 4" xfId="1702"/>
    <cellStyle name="20% - Accent2 3 4 2" xfId="1703"/>
    <cellStyle name="20% - Accent2 3 4 2 2" xfId="1704"/>
    <cellStyle name="20% - Accent2 3 4 2 2 2" xfId="1705"/>
    <cellStyle name="20% - Accent2 3 4 2 2 2 2" xfId="1706"/>
    <cellStyle name="20% - Accent2 3 4 2 2 3" xfId="1707"/>
    <cellStyle name="20% - Accent2 3 4 2 3" xfId="1708"/>
    <cellStyle name="20% - Accent2 3 4 2 3 2" xfId="1709"/>
    <cellStyle name="20% - Accent2 3 4 2 4" xfId="1710"/>
    <cellStyle name="20% - Accent2 3 4 3" xfId="1711"/>
    <cellStyle name="20% - Accent2 3 4 3 2" xfId="1712"/>
    <cellStyle name="20% - Accent2 3 4 3 2 2" xfId="1713"/>
    <cellStyle name="20% - Accent2 3 4 3 3" xfId="1714"/>
    <cellStyle name="20% - Accent2 3 4 4" xfId="1715"/>
    <cellStyle name="20% - Accent2 3 4 4 2" xfId="1716"/>
    <cellStyle name="20% - Accent2 3 4 5" xfId="1717"/>
    <cellStyle name="20% - Accent2 3 5" xfId="1718"/>
    <cellStyle name="20% - Accent2 3 5 2" xfId="1719"/>
    <cellStyle name="20% - Accent2 3 5 2 2" xfId="1720"/>
    <cellStyle name="20% - Accent2 3 5 2 2 2" xfId="1721"/>
    <cellStyle name="20% - Accent2 3 5 2 3" xfId="1722"/>
    <cellStyle name="20% - Accent2 3 5 3" xfId="1723"/>
    <cellStyle name="20% - Accent2 3 5 3 2" xfId="1724"/>
    <cellStyle name="20% - Accent2 3 5 4" xfId="1725"/>
    <cellStyle name="20% - Accent2 3 6" xfId="1726"/>
    <cellStyle name="20% - Accent2 3 6 2" xfId="1727"/>
    <cellStyle name="20% - Accent2 3 6 2 2" xfId="1728"/>
    <cellStyle name="20% - Accent2 3 6 3" xfId="1729"/>
    <cellStyle name="20% - Accent2 3 7" xfId="1730"/>
    <cellStyle name="20% - Accent2 3 7 2" xfId="1731"/>
    <cellStyle name="20% - Accent2 3 8" xfId="1732"/>
    <cellStyle name="20% - Accent2 4" xfId="88"/>
    <cellStyle name="20% - Accent2 4 2" xfId="1733"/>
    <cellStyle name="20% - Accent2 4 2 2" xfId="1734"/>
    <cellStyle name="20% - Accent2 4 2 2 2" xfId="1735"/>
    <cellStyle name="20% - Accent2 4 2 2 2 2" xfId="1736"/>
    <cellStyle name="20% - Accent2 4 2 2 2 2 2" xfId="1737"/>
    <cellStyle name="20% - Accent2 4 2 2 2 2 2 2" xfId="1738"/>
    <cellStyle name="20% - Accent2 4 2 2 2 2 3" xfId="1739"/>
    <cellStyle name="20% - Accent2 4 2 2 2 3" xfId="1740"/>
    <cellStyle name="20% - Accent2 4 2 2 2 3 2" xfId="1741"/>
    <cellStyle name="20% - Accent2 4 2 2 2 4" xfId="1742"/>
    <cellStyle name="20% - Accent2 4 2 2 3" xfId="1743"/>
    <cellStyle name="20% - Accent2 4 2 2 3 2" xfId="1744"/>
    <cellStyle name="20% - Accent2 4 2 2 3 2 2" xfId="1745"/>
    <cellStyle name="20% - Accent2 4 2 2 3 3" xfId="1746"/>
    <cellStyle name="20% - Accent2 4 2 2 4" xfId="1747"/>
    <cellStyle name="20% - Accent2 4 2 2 4 2" xfId="1748"/>
    <cellStyle name="20% - Accent2 4 2 2 5" xfId="1749"/>
    <cellStyle name="20% - Accent2 4 2 3" xfId="1750"/>
    <cellStyle name="20% - Accent2 4 2 3 2" xfId="1751"/>
    <cellStyle name="20% - Accent2 4 2 3 2 2" xfId="1752"/>
    <cellStyle name="20% - Accent2 4 2 3 2 2 2" xfId="1753"/>
    <cellStyle name="20% - Accent2 4 2 3 2 3" xfId="1754"/>
    <cellStyle name="20% - Accent2 4 2 3 3" xfId="1755"/>
    <cellStyle name="20% - Accent2 4 2 3 3 2" xfId="1756"/>
    <cellStyle name="20% - Accent2 4 2 3 4" xfId="1757"/>
    <cellStyle name="20% - Accent2 4 2 4" xfId="1758"/>
    <cellStyle name="20% - Accent2 4 2 4 2" xfId="1759"/>
    <cellStyle name="20% - Accent2 4 2 4 2 2" xfId="1760"/>
    <cellStyle name="20% - Accent2 4 2 4 3" xfId="1761"/>
    <cellStyle name="20% - Accent2 4 2 5" xfId="1762"/>
    <cellStyle name="20% - Accent2 4 2 5 2" xfId="1763"/>
    <cellStyle name="20% - Accent2 4 2 6" xfId="1764"/>
    <cellStyle name="20% - Accent2 4 3" xfId="1765"/>
    <cellStyle name="20% - Accent2 4 3 2" xfId="1766"/>
    <cellStyle name="20% - Accent2 4 3 2 2" xfId="1767"/>
    <cellStyle name="20% - Accent2 4 3 2 2 2" xfId="1768"/>
    <cellStyle name="20% - Accent2 4 3 2 2 2 2" xfId="1769"/>
    <cellStyle name="20% - Accent2 4 3 2 2 3" xfId="1770"/>
    <cellStyle name="20% - Accent2 4 3 2 3" xfId="1771"/>
    <cellStyle name="20% - Accent2 4 3 2 3 2" xfId="1772"/>
    <cellStyle name="20% - Accent2 4 3 2 4" xfId="1773"/>
    <cellStyle name="20% - Accent2 4 3 3" xfId="1774"/>
    <cellStyle name="20% - Accent2 4 3 3 2" xfId="1775"/>
    <cellStyle name="20% - Accent2 4 3 3 2 2" xfId="1776"/>
    <cellStyle name="20% - Accent2 4 3 3 3" xfId="1777"/>
    <cellStyle name="20% - Accent2 4 3 4" xfId="1778"/>
    <cellStyle name="20% - Accent2 4 3 4 2" xfId="1779"/>
    <cellStyle name="20% - Accent2 4 3 5" xfId="1780"/>
    <cellStyle name="20% - Accent2 4 4" xfId="1781"/>
    <cellStyle name="20% - Accent2 4 4 2" xfId="1782"/>
    <cellStyle name="20% - Accent2 4 4 2 2" xfId="1783"/>
    <cellStyle name="20% - Accent2 4 4 2 2 2" xfId="1784"/>
    <cellStyle name="20% - Accent2 4 4 2 3" xfId="1785"/>
    <cellStyle name="20% - Accent2 4 4 3" xfId="1786"/>
    <cellStyle name="20% - Accent2 4 4 3 2" xfId="1787"/>
    <cellStyle name="20% - Accent2 4 4 4" xfId="1788"/>
    <cellStyle name="20% - Accent2 4 5" xfId="1789"/>
    <cellStyle name="20% - Accent2 4 5 2" xfId="1790"/>
    <cellStyle name="20% - Accent2 4 5 2 2" xfId="1791"/>
    <cellStyle name="20% - Accent2 4 5 3" xfId="1792"/>
    <cellStyle name="20% - Accent2 4 6" xfId="1793"/>
    <cellStyle name="20% - Accent2 4 6 2" xfId="1794"/>
    <cellStyle name="20% - Accent2 4 7" xfId="1795"/>
    <cellStyle name="20% - Accent2 5" xfId="89"/>
    <cellStyle name="20% - Accent2 5 2" xfId="1796"/>
    <cellStyle name="20% - Accent2 5 2 2" xfId="1797"/>
    <cellStyle name="20% - Accent2 5 2 2 2" xfId="1798"/>
    <cellStyle name="20% - Accent2 5 2 2 2 2" xfId="1799"/>
    <cellStyle name="20% - Accent2 5 2 2 2 2 2" xfId="1800"/>
    <cellStyle name="20% - Accent2 5 2 2 2 2 2 2" xfId="1801"/>
    <cellStyle name="20% - Accent2 5 2 2 2 2 3" xfId="1802"/>
    <cellStyle name="20% - Accent2 5 2 2 2 3" xfId="1803"/>
    <cellStyle name="20% - Accent2 5 2 2 2 3 2" xfId="1804"/>
    <cellStyle name="20% - Accent2 5 2 2 2 4" xfId="1805"/>
    <cellStyle name="20% - Accent2 5 2 2 3" xfId="1806"/>
    <cellStyle name="20% - Accent2 5 2 2 3 2" xfId="1807"/>
    <cellStyle name="20% - Accent2 5 2 2 3 2 2" xfId="1808"/>
    <cellStyle name="20% - Accent2 5 2 2 3 3" xfId="1809"/>
    <cellStyle name="20% - Accent2 5 2 2 4" xfId="1810"/>
    <cellStyle name="20% - Accent2 5 2 2 4 2" xfId="1811"/>
    <cellStyle name="20% - Accent2 5 2 2 5" xfId="1812"/>
    <cellStyle name="20% - Accent2 5 2 3" xfId="1813"/>
    <cellStyle name="20% - Accent2 5 2 3 2" xfId="1814"/>
    <cellStyle name="20% - Accent2 5 2 3 2 2" xfId="1815"/>
    <cellStyle name="20% - Accent2 5 2 3 2 2 2" xfId="1816"/>
    <cellStyle name="20% - Accent2 5 2 3 2 3" xfId="1817"/>
    <cellStyle name="20% - Accent2 5 2 3 3" xfId="1818"/>
    <cellStyle name="20% - Accent2 5 2 3 3 2" xfId="1819"/>
    <cellStyle name="20% - Accent2 5 2 3 4" xfId="1820"/>
    <cellStyle name="20% - Accent2 5 2 4" xfId="1821"/>
    <cellStyle name="20% - Accent2 5 2 4 2" xfId="1822"/>
    <cellStyle name="20% - Accent2 5 2 4 2 2" xfId="1823"/>
    <cellStyle name="20% - Accent2 5 2 4 3" xfId="1824"/>
    <cellStyle name="20% - Accent2 5 2 5" xfId="1825"/>
    <cellStyle name="20% - Accent2 5 2 5 2" xfId="1826"/>
    <cellStyle name="20% - Accent2 5 2 6" xfId="1827"/>
    <cellStyle name="20% - Accent2 5 3" xfId="1828"/>
    <cellStyle name="20% - Accent2 5 3 2" xfId="1829"/>
    <cellStyle name="20% - Accent2 5 3 2 2" xfId="1830"/>
    <cellStyle name="20% - Accent2 5 3 2 2 2" xfId="1831"/>
    <cellStyle name="20% - Accent2 5 3 2 2 2 2" xfId="1832"/>
    <cellStyle name="20% - Accent2 5 3 2 2 3" xfId="1833"/>
    <cellStyle name="20% - Accent2 5 3 2 3" xfId="1834"/>
    <cellStyle name="20% - Accent2 5 3 2 3 2" xfId="1835"/>
    <cellStyle name="20% - Accent2 5 3 2 4" xfId="1836"/>
    <cellStyle name="20% - Accent2 5 3 3" xfId="1837"/>
    <cellStyle name="20% - Accent2 5 3 3 2" xfId="1838"/>
    <cellStyle name="20% - Accent2 5 3 3 2 2" xfId="1839"/>
    <cellStyle name="20% - Accent2 5 3 3 3" xfId="1840"/>
    <cellStyle name="20% - Accent2 5 3 4" xfId="1841"/>
    <cellStyle name="20% - Accent2 5 3 4 2" xfId="1842"/>
    <cellStyle name="20% - Accent2 5 3 5" xfId="1843"/>
    <cellStyle name="20% - Accent2 5 4" xfId="1844"/>
    <cellStyle name="20% - Accent2 5 4 2" xfId="1845"/>
    <cellStyle name="20% - Accent2 5 4 2 2" xfId="1846"/>
    <cellStyle name="20% - Accent2 5 4 2 2 2" xfId="1847"/>
    <cellStyle name="20% - Accent2 5 4 2 3" xfId="1848"/>
    <cellStyle name="20% - Accent2 5 4 3" xfId="1849"/>
    <cellStyle name="20% - Accent2 5 4 3 2" xfId="1850"/>
    <cellStyle name="20% - Accent2 5 4 4" xfId="1851"/>
    <cellStyle name="20% - Accent2 5 5" xfId="1852"/>
    <cellStyle name="20% - Accent2 5 5 2" xfId="1853"/>
    <cellStyle name="20% - Accent2 5 5 2 2" xfId="1854"/>
    <cellStyle name="20% - Accent2 5 5 3" xfId="1855"/>
    <cellStyle name="20% - Accent2 5 6" xfId="1856"/>
    <cellStyle name="20% - Accent2 5 6 2" xfId="1857"/>
    <cellStyle name="20% - Accent2 5 7" xfId="1858"/>
    <cellStyle name="20% - Accent2 6" xfId="1859"/>
    <cellStyle name="20% - Accent2 6 2" xfId="1860"/>
    <cellStyle name="20% - Accent2 6 2 2" xfId="1861"/>
    <cellStyle name="20% - Accent2 6 2 2 2" xfId="1862"/>
    <cellStyle name="20% - Accent2 6 2 2 2 2" xfId="1863"/>
    <cellStyle name="20% - Accent2 6 2 2 2 2 2" xfId="1864"/>
    <cellStyle name="20% - Accent2 6 2 2 2 3" xfId="1865"/>
    <cellStyle name="20% - Accent2 6 2 2 3" xfId="1866"/>
    <cellStyle name="20% - Accent2 6 2 2 3 2" xfId="1867"/>
    <cellStyle name="20% - Accent2 6 2 2 4" xfId="1868"/>
    <cellStyle name="20% - Accent2 6 2 3" xfId="1869"/>
    <cellStyle name="20% - Accent2 6 2 3 2" xfId="1870"/>
    <cellStyle name="20% - Accent2 6 2 3 2 2" xfId="1871"/>
    <cellStyle name="20% - Accent2 6 2 3 3" xfId="1872"/>
    <cellStyle name="20% - Accent2 6 2 4" xfId="1873"/>
    <cellStyle name="20% - Accent2 6 2 4 2" xfId="1874"/>
    <cellStyle name="20% - Accent2 6 2 5" xfId="1875"/>
    <cellStyle name="20% - Accent2 6 3" xfId="1876"/>
    <cellStyle name="20% - Accent2 6 3 2" xfId="1877"/>
    <cellStyle name="20% - Accent2 6 3 2 2" xfId="1878"/>
    <cellStyle name="20% - Accent2 6 3 2 2 2" xfId="1879"/>
    <cellStyle name="20% - Accent2 6 3 2 3" xfId="1880"/>
    <cellStyle name="20% - Accent2 6 3 3" xfId="1881"/>
    <cellStyle name="20% - Accent2 6 3 3 2" xfId="1882"/>
    <cellStyle name="20% - Accent2 6 3 4" xfId="1883"/>
    <cellStyle name="20% - Accent2 6 4" xfId="1884"/>
    <cellStyle name="20% - Accent2 6 4 2" xfId="1885"/>
    <cellStyle name="20% - Accent2 6 4 2 2" xfId="1886"/>
    <cellStyle name="20% - Accent2 6 4 3" xfId="1887"/>
    <cellStyle name="20% - Accent2 6 5" xfId="1888"/>
    <cellStyle name="20% - Accent2 6 5 2" xfId="1889"/>
    <cellStyle name="20% - Accent2 6 6" xfId="1890"/>
    <cellStyle name="20% - Accent2 7" xfId="1891"/>
    <cellStyle name="20% - Accent2 7 2" xfId="1892"/>
    <cellStyle name="20% - Accent2 7 2 2" xfId="1893"/>
    <cellStyle name="20% - Accent2 7 2 2 2" xfId="1894"/>
    <cellStyle name="20% - Accent2 7 2 2 2 2" xfId="1895"/>
    <cellStyle name="20% - Accent2 7 2 2 3" xfId="1896"/>
    <cellStyle name="20% - Accent2 7 2 3" xfId="1897"/>
    <cellStyle name="20% - Accent2 7 2 3 2" xfId="1898"/>
    <cellStyle name="20% - Accent2 7 2 4" xfId="1899"/>
    <cellStyle name="20% - Accent2 7 3" xfId="1900"/>
    <cellStyle name="20% - Accent2 7 3 2" xfId="1901"/>
    <cellStyle name="20% - Accent2 7 3 2 2" xfId="1902"/>
    <cellStyle name="20% - Accent2 7 3 3" xfId="1903"/>
    <cellStyle name="20% - Accent2 7 4" xfId="1904"/>
    <cellStyle name="20% - Accent2 7 4 2" xfId="1905"/>
    <cellStyle name="20% - Accent2 7 5" xfId="1906"/>
    <cellStyle name="20% - Accent2 8" xfId="1907"/>
    <cellStyle name="20% - Accent2 8 2" xfId="1908"/>
    <cellStyle name="20% - Accent2 8 2 2" xfId="1909"/>
    <cellStyle name="20% - Accent2 8 2 2 2" xfId="1910"/>
    <cellStyle name="20% - Accent2 8 2 3" xfId="1911"/>
    <cellStyle name="20% - Accent2 8 3" xfId="1912"/>
    <cellStyle name="20% - Accent2 8 3 2" xfId="1913"/>
    <cellStyle name="20% - Accent2 8 4" xfId="1914"/>
    <cellStyle name="20% - Accent2 9" xfId="1915"/>
    <cellStyle name="20% - Accent2 9 2" xfId="1916"/>
    <cellStyle name="20% - Accent2 9 2 2" xfId="1917"/>
    <cellStyle name="20% - Accent2 9 3" xfId="1918"/>
    <cellStyle name="20% - Accent3 10" xfId="1919"/>
    <cellStyle name="20% - Accent3 10 2" xfId="1920"/>
    <cellStyle name="20% - Accent3 11" xfId="1921"/>
    <cellStyle name="20% - Accent3 11 2" xfId="1922"/>
    <cellStyle name="20% - Accent3 12" xfId="1923"/>
    <cellStyle name="20% - Accent3 2" xfId="90"/>
    <cellStyle name="20% - Accent3 2 2" xfId="91"/>
    <cellStyle name="20% - Accent3 2 2 2" xfId="1924"/>
    <cellStyle name="20% - Accent3 2 2 2 2" xfId="1925"/>
    <cellStyle name="20% - Accent3 2 2 2 2 2" xfId="1926"/>
    <cellStyle name="20% - Accent3 2 2 2 2 2 2" xfId="1927"/>
    <cellStyle name="20% - Accent3 2 2 2 2 2 2 2" xfId="1928"/>
    <cellStyle name="20% - Accent3 2 2 2 2 2 2 2 2" xfId="1929"/>
    <cellStyle name="20% - Accent3 2 2 2 2 2 2 3" xfId="1930"/>
    <cellStyle name="20% - Accent3 2 2 2 2 2 3" xfId="1931"/>
    <cellStyle name="20% - Accent3 2 2 2 2 2 3 2" xfId="1932"/>
    <cellStyle name="20% - Accent3 2 2 2 2 2 4" xfId="1933"/>
    <cellStyle name="20% - Accent3 2 2 2 2 3" xfId="1934"/>
    <cellStyle name="20% - Accent3 2 2 2 2 3 2" xfId="1935"/>
    <cellStyle name="20% - Accent3 2 2 2 2 3 2 2" xfId="1936"/>
    <cellStyle name="20% - Accent3 2 2 2 2 3 3" xfId="1937"/>
    <cellStyle name="20% - Accent3 2 2 2 2 4" xfId="1938"/>
    <cellStyle name="20% - Accent3 2 2 2 2 4 2" xfId="1939"/>
    <cellStyle name="20% - Accent3 2 2 2 2 5" xfId="1940"/>
    <cellStyle name="20% - Accent3 2 2 2 3" xfId="1941"/>
    <cellStyle name="20% - Accent3 2 2 2 3 2" xfId="1942"/>
    <cellStyle name="20% - Accent3 2 2 2 3 2 2" xfId="1943"/>
    <cellStyle name="20% - Accent3 2 2 2 3 2 2 2" xfId="1944"/>
    <cellStyle name="20% - Accent3 2 2 2 3 2 3" xfId="1945"/>
    <cellStyle name="20% - Accent3 2 2 2 3 3" xfId="1946"/>
    <cellStyle name="20% - Accent3 2 2 2 3 3 2" xfId="1947"/>
    <cellStyle name="20% - Accent3 2 2 2 3 4" xfId="1948"/>
    <cellStyle name="20% - Accent3 2 2 2 4" xfId="1949"/>
    <cellStyle name="20% - Accent3 2 2 2 4 2" xfId="1950"/>
    <cellStyle name="20% - Accent3 2 2 2 4 2 2" xfId="1951"/>
    <cellStyle name="20% - Accent3 2 2 2 4 3" xfId="1952"/>
    <cellStyle name="20% - Accent3 2 2 2 5" xfId="1953"/>
    <cellStyle name="20% - Accent3 2 2 2 5 2" xfId="1954"/>
    <cellStyle name="20% - Accent3 2 2 2 6" xfId="1955"/>
    <cellStyle name="20% - Accent3 2 2 3" xfId="1956"/>
    <cellStyle name="20% - Accent3 2 2 3 2" xfId="1957"/>
    <cellStyle name="20% - Accent3 2 2 3 2 2" xfId="1958"/>
    <cellStyle name="20% - Accent3 2 2 3 2 2 2" xfId="1959"/>
    <cellStyle name="20% - Accent3 2 2 3 2 2 2 2" xfId="1960"/>
    <cellStyle name="20% - Accent3 2 2 3 2 2 3" xfId="1961"/>
    <cellStyle name="20% - Accent3 2 2 3 2 3" xfId="1962"/>
    <cellStyle name="20% - Accent3 2 2 3 2 3 2" xfId="1963"/>
    <cellStyle name="20% - Accent3 2 2 3 2 4" xfId="1964"/>
    <cellStyle name="20% - Accent3 2 2 3 3" xfId="1965"/>
    <cellStyle name="20% - Accent3 2 2 3 3 2" xfId="1966"/>
    <cellStyle name="20% - Accent3 2 2 3 3 2 2" xfId="1967"/>
    <cellStyle name="20% - Accent3 2 2 3 3 3" xfId="1968"/>
    <cellStyle name="20% - Accent3 2 2 3 4" xfId="1969"/>
    <cellStyle name="20% - Accent3 2 2 3 4 2" xfId="1970"/>
    <cellStyle name="20% - Accent3 2 2 3 5" xfId="1971"/>
    <cellStyle name="20% - Accent3 2 2 4" xfId="1972"/>
    <cellStyle name="20% - Accent3 2 2 4 2" xfId="1973"/>
    <cellStyle name="20% - Accent3 2 2 4 2 2" xfId="1974"/>
    <cellStyle name="20% - Accent3 2 2 4 2 2 2" xfId="1975"/>
    <cellStyle name="20% - Accent3 2 2 4 2 3" xfId="1976"/>
    <cellStyle name="20% - Accent3 2 2 4 3" xfId="1977"/>
    <cellStyle name="20% - Accent3 2 2 4 3 2" xfId="1978"/>
    <cellStyle name="20% - Accent3 2 2 4 4" xfId="1979"/>
    <cellStyle name="20% - Accent3 2 2 5" xfId="1980"/>
    <cellStyle name="20% - Accent3 2 2 5 2" xfId="1981"/>
    <cellStyle name="20% - Accent3 2 2 5 2 2" xfId="1982"/>
    <cellStyle name="20% - Accent3 2 2 5 3" xfId="1983"/>
    <cellStyle name="20% - Accent3 2 2 6" xfId="1984"/>
    <cellStyle name="20% - Accent3 2 2 6 2" xfId="1985"/>
    <cellStyle name="20% - Accent3 2 2 7" xfId="1986"/>
    <cellStyle name="20% - Accent3 2 3" xfId="92"/>
    <cellStyle name="20% - Accent3 2 3 2" xfId="1987"/>
    <cellStyle name="20% - Accent3 2 3 2 2" xfId="1988"/>
    <cellStyle name="20% - Accent3 2 3 2 2 2" xfId="1989"/>
    <cellStyle name="20% - Accent3 2 3 2 2 2 2" xfId="1990"/>
    <cellStyle name="20% - Accent3 2 3 2 2 2 2 2" xfId="1991"/>
    <cellStyle name="20% - Accent3 2 3 2 2 2 2 2 2" xfId="1992"/>
    <cellStyle name="20% - Accent3 2 3 2 2 2 2 3" xfId="1993"/>
    <cellStyle name="20% - Accent3 2 3 2 2 2 3" xfId="1994"/>
    <cellStyle name="20% - Accent3 2 3 2 2 2 3 2" xfId="1995"/>
    <cellStyle name="20% - Accent3 2 3 2 2 2 4" xfId="1996"/>
    <cellStyle name="20% - Accent3 2 3 2 2 3" xfId="1997"/>
    <cellStyle name="20% - Accent3 2 3 2 2 3 2" xfId="1998"/>
    <cellStyle name="20% - Accent3 2 3 2 2 3 2 2" xfId="1999"/>
    <cellStyle name="20% - Accent3 2 3 2 2 3 3" xfId="2000"/>
    <cellStyle name="20% - Accent3 2 3 2 2 4" xfId="2001"/>
    <cellStyle name="20% - Accent3 2 3 2 2 4 2" xfId="2002"/>
    <cellStyle name="20% - Accent3 2 3 2 2 5" xfId="2003"/>
    <cellStyle name="20% - Accent3 2 3 2 3" xfId="2004"/>
    <cellStyle name="20% - Accent3 2 3 2 3 2" xfId="2005"/>
    <cellStyle name="20% - Accent3 2 3 2 3 2 2" xfId="2006"/>
    <cellStyle name="20% - Accent3 2 3 2 3 2 2 2" xfId="2007"/>
    <cellStyle name="20% - Accent3 2 3 2 3 2 3" xfId="2008"/>
    <cellStyle name="20% - Accent3 2 3 2 3 3" xfId="2009"/>
    <cellStyle name="20% - Accent3 2 3 2 3 3 2" xfId="2010"/>
    <cellStyle name="20% - Accent3 2 3 2 3 4" xfId="2011"/>
    <cellStyle name="20% - Accent3 2 3 2 4" xfId="2012"/>
    <cellStyle name="20% - Accent3 2 3 2 4 2" xfId="2013"/>
    <cellStyle name="20% - Accent3 2 3 2 4 2 2" xfId="2014"/>
    <cellStyle name="20% - Accent3 2 3 2 4 3" xfId="2015"/>
    <cellStyle name="20% - Accent3 2 3 2 5" xfId="2016"/>
    <cellStyle name="20% - Accent3 2 3 2 5 2" xfId="2017"/>
    <cellStyle name="20% - Accent3 2 3 2 6" xfId="2018"/>
    <cellStyle name="20% - Accent3 2 3 3" xfId="2019"/>
    <cellStyle name="20% - Accent3 2 3 3 2" xfId="2020"/>
    <cellStyle name="20% - Accent3 2 3 3 2 2" xfId="2021"/>
    <cellStyle name="20% - Accent3 2 3 3 2 2 2" xfId="2022"/>
    <cellStyle name="20% - Accent3 2 3 3 2 2 2 2" xfId="2023"/>
    <cellStyle name="20% - Accent3 2 3 3 2 2 3" xfId="2024"/>
    <cellStyle name="20% - Accent3 2 3 3 2 3" xfId="2025"/>
    <cellStyle name="20% - Accent3 2 3 3 2 3 2" xfId="2026"/>
    <cellStyle name="20% - Accent3 2 3 3 2 4" xfId="2027"/>
    <cellStyle name="20% - Accent3 2 3 3 3" xfId="2028"/>
    <cellStyle name="20% - Accent3 2 3 3 3 2" xfId="2029"/>
    <cellStyle name="20% - Accent3 2 3 3 3 2 2" xfId="2030"/>
    <cellStyle name="20% - Accent3 2 3 3 3 3" xfId="2031"/>
    <cellStyle name="20% - Accent3 2 3 3 4" xfId="2032"/>
    <cellStyle name="20% - Accent3 2 3 3 4 2" xfId="2033"/>
    <cellStyle name="20% - Accent3 2 3 3 5" xfId="2034"/>
    <cellStyle name="20% - Accent3 2 3 4" xfId="2035"/>
    <cellStyle name="20% - Accent3 2 3 4 2" xfId="2036"/>
    <cellStyle name="20% - Accent3 2 3 4 2 2" xfId="2037"/>
    <cellStyle name="20% - Accent3 2 3 4 2 2 2" xfId="2038"/>
    <cellStyle name="20% - Accent3 2 3 4 2 3" xfId="2039"/>
    <cellStyle name="20% - Accent3 2 3 4 3" xfId="2040"/>
    <cellStyle name="20% - Accent3 2 3 4 3 2" xfId="2041"/>
    <cellStyle name="20% - Accent3 2 3 4 4" xfId="2042"/>
    <cellStyle name="20% - Accent3 2 3 5" xfId="2043"/>
    <cellStyle name="20% - Accent3 2 3 5 2" xfId="2044"/>
    <cellStyle name="20% - Accent3 2 3 5 2 2" xfId="2045"/>
    <cellStyle name="20% - Accent3 2 3 5 3" xfId="2046"/>
    <cellStyle name="20% - Accent3 2 3 6" xfId="2047"/>
    <cellStyle name="20% - Accent3 2 3 6 2" xfId="2048"/>
    <cellStyle name="20% - Accent3 2 3 7" xfId="2049"/>
    <cellStyle name="20% - Accent3 2 4" xfId="93"/>
    <cellStyle name="20% - Accent3 2 4 2" xfId="2050"/>
    <cellStyle name="20% - Accent3 2 4 2 2" xfId="2051"/>
    <cellStyle name="20% - Accent3 2 4 2 2 2" xfId="2052"/>
    <cellStyle name="20% - Accent3 2 4 2 2 2 2" xfId="2053"/>
    <cellStyle name="20% - Accent3 2 4 2 2 2 2 2" xfId="2054"/>
    <cellStyle name="20% - Accent3 2 4 2 2 2 3" xfId="2055"/>
    <cellStyle name="20% - Accent3 2 4 2 2 3" xfId="2056"/>
    <cellStyle name="20% - Accent3 2 4 2 2 3 2" xfId="2057"/>
    <cellStyle name="20% - Accent3 2 4 2 2 4" xfId="2058"/>
    <cellStyle name="20% - Accent3 2 4 2 3" xfId="2059"/>
    <cellStyle name="20% - Accent3 2 4 2 3 2" xfId="2060"/>
    <cellStyle name="20% - Accent3 2 4 2 3 2 2" xfId="2061"/>
    <cellStyle name="20% - Accent3 2 4 2 3 3" xfId="2062"/>
    <cellStyle name="20% - Accent3 2 4 2 4" xfId="2063"/>
    <cellStyle name="20% - Accent3 2 4 2 4 2" xfId="2064"/>
    <cellStyle name="20% - Accent3 2 4 2 5" xfId="2065"/>
    <cellStyle name="20% - Accent3 2 4 3" xfId="2066"/>
    <cellStyle name="20% - Accent3 2 4 3 2" xfId="2067"/>
    <cellStyle name="20% - Accent3 2 4 3 2 2" xfId="2068"/>
    <cellStyle name="20% - Accent3 2 4 3 2 2 2" xfId="2069"/>
    <cellStyle name="20% - Accent3 2 4 3 2 3" xfId="2070"/>
    <cellStyle name="20% - Accent3 2 4 3 3" xfId="2071"/>
    <cellStyle name="20% - Accent3 2 4 3 3 2" xfId="2072"/>
    <cellStyle name="20% - Accent3 2 4 3 4" xfId="2073"/>
    <cellStyle name="20% - Accent3 2 4 4" xfId="2074"/>
    <cellStyle name="20% - Accent3 2 4 4 2" xfId="2075"/>
    <cellStyle name="20% - Accent3 2 4 4 2 2" xfId="2076"/>
    <cellStyle name="20% - Accent3 2 4 4 3" xfId="2077"/>
    <cellStyle name="20% - Accent3 2 4 5" xfId="2078"/>
    <cellStyle name="20% - Accent3 2 4 5 2" xfId="2079"/>
    <cellStyle name="20% - Accent3 2 4 6" xfId="2080"/>
    <cellStyle name="20% - Accent3 2 5" xfId="2081"/>
    <cellStyle name="20% - Accent3 2 5 2" xfId="2082"/>
    <cellStyle name="20% - Accent3 2 5 2 2" xfId="2083"/>
    <cellStyle name="20% - Accent3 2 5 2 2 2" xfId="2084"/>
    <cellStyle name="20% - Accent3 2 5 2 2 2 2" xfId="2085"/>
    <cellStyle name="20% - Accent3 2 5 2 2 3" xfId="2086"/>
    <cellStyle name="20% - Accent3 2 5 2 3" xfId="2087"/>
    <cellStyle name="20% - Accent3 2 5 2 3 2" xfId="2088"/>
    <cellStyle name="20% - Accent3 2 5 2 4" xfId="2089"/>
    <cellStyle name="20% - Accent3 2 5 3" xfId="2090"/>
    <cellStyle name="20% - Accent3 2 5 3 2" xfId="2091"/>
    <cellStyle name="20% - Accent3 2 5 3 2 2" xfId="2092"/>
    <cellStyle name="20% - Accent3 2 5 3 3" xfId="2093"/>
    <cellStyle name="20% - Accent3 2 5 4" xfId="2094"/>
    <cellStyle name="20% - Accent3 2 5 4 2" xfId="2095"/>
    <cellStyle name="20% - Accent3 2 5 5" xfId="2096"/>
    <cellStyle name="20% - Accent3 2 6" xfId="2097"/>
    <cellStyle name="20% - Accent3 2 6 2" xfId="2098"/>
    <cellStyle name="20% - Accent3 2 6 2 2" xfId="2099"/>
    <cellStyle name="20% - Accent3 2 6 2 2 2" xfId="2100"/>
    <cellStyle name="20% - Accent3 2 6 2 3" xfId="2101"/>
    <cellStyle name="20% - Accent3 2 6 3" xfId="2102"/>
    <cellStyle name="20% - Accent3 2 6 3 2" xfId="2103"/>
    <cellStyle name="20% - Accent3 2 6 4" xfId="2104"/>
    <cellStyle name="20% - Accent3 2 7" xfId="2105"/>
    <cellStyle name="20% - Accent3 2 7 2" xfId="2106"/>
    <cellStyle name="20% - Accent3 2 7 2 2" xfId="2107"/>
    <cellStyle name="20% - Accent3 2 7 3" xfId="2108"/>
    <cellStyle name="20% - Accent3 2 8" xfId="2109"/>
    <cellStyle name="20% - Accent3 2 8 2" xfId="2110"/>
    <cellStyle name="20% - Accent3 2 9" xfId="2111"/>
    <cellStyle name="20% - Accent3 3" xfId="94"/>
    <cellStyle name="20% - Accent3 3 2" xfId="2112"/>
    <cellStyle name="20% - Accent3 3 2 2" xfId="2113"/>
    <cellStyle name="20% - Accent3 3 2 2 2" xfId="2114"/>
    <cellStyle name="20% - Accent3 3 2 2 2 2" xfId="2115"/>
    <cellStyle name="20% - Accent3 3 2 2 2 2 2" xfId="2116"/>
    <cellStyle name="20% - Accent3 3 2 2 2 2 2 2" xfId="2117"/>
    <cellStyle name="20% - Accent3 3 2 2 2 2 2 2 2" xfId="2118"/>
    <cellStyle name="20% - Accent3 3 2 2 2 2 2 3" xfId="2119"/>
    <cellStyle name="20% - Accent3 3 2 2 2 2 3" xfId="2120"/>
    <cellStyle name="20% - Accent3 3 2 2 2 2 3 2" xfId="2121"/>
    <cellStyle name="20% - Accent3 3 2 2 2 2 4" xfId="2122"/>
    <cellStyle name="20% - Accent3 3 2 2 2 3" xfId="2123"/>
    <cellStyle name="20% - Accent3 3 2 2 2 3 2" xfId="2124"/>
    <cellStyle name="20% - Accent3 3 2 2 2 3 2 2" xfId="2125"/>
    <cellStyle name="20% - Accent3 3 2 2 2 3 3" xfId="2126"/>
    <cellStyle name="20% - Accent3 3 2 2 2 4" xfId="2127"/>
    <cellStyle name="20% - Accent3 3 2 2 2 4 2" xfId="2128"/>
    <cellStyle name="20% - Accent3 3 2 2 2 5" xfId="2129"/>
    <cellStyle name="20% - Accent3 3 2 2 3" xfId="2130"/>
    <cellStyle name="20% - Accent3 3 2 2 3 2" xfId="2131"/>
    <cellStyle name="20% - Accent3 3 2 2 3 2 2" xfId="2132"/>
    <cellStyle name="20% - Accent3 3 2 2 3 2 2 2" xfId="2133"/>
    <cellStyle name="20% - Accent3 3 2 2 3 2 3" xfId="2134"/>
    <cellStyle name="20% - Accent3 3 2 2 3 3" xfId="2135"/>
    <cellStyle name="20% - Accent3 3 2 2 3 3 2" xfId="2136"/>
    <cellStyle name="20% - Accent3 3 2 2 3 4" xfId="2137"/>
    <cellStyle name="20% - Accent3 3 2 2 4" xfId="2138"/>
    <cellStyle name="20% - Accent3 3 2 2 4 2" xfId="2139"/>
    <cellStyle name="20% - Accent3 3 2 2 4 2 2" xfId="2140"/>
    <cellStyle name="20% - Accent3 3 2 2 4 3" xfId="2141"/>
    <cellStyle name="20% - Accent3 3 2 2 5" xfId="2142"/>
    <cellStyle name="20% - Accent3 3 2 2 5 2" xfId="2143"/>
    <cellStyle name="20% - Accent3 3 2 2 6" xfId="2144"/>
    <cellStyle name="20% - Accent3 3 2 3" xfId="2145"/>
    <cellStyle name="20% - Accent3 3 2 3 2" xfId="2146"/>
    <cellStyle name="20% - Accent3 3 2 3 2 2" xfId="2147"/>
    <cellStyle name="20% - Accent3 3 2 3 2 2 2" xfId="2148"/>
    <cellStyle name="20% - Accent3 3 2 3 2 2 2 2" xfId="2149"/>
    <cellStyle name="20% - Accent3 3 2 3 2 2 3" xfId="2150"/>
    <cellStyle name="20% - Accent3 3 2 3 2 3" xfId="2151"/>
    <cellStyle name="20% - Accent3 3 2 3 2 3 2" xfId="2152"/>
    <cellStyle name="20% - Accent3 3 2 3 2 4" xfId="2153"/>
    <cellStyle name="20% - Accent3 3 2 3 3" xfId="2154"/>
    <cellStyle name="20% - Accent3 3 2 3 3 2" xfId="2155"/>
    <cellStyle name="20% - Accent3 3 2 3 3 2 2" xfId="2156"/>
    <cellStyle name="20% - Accent3 3 2 3 3 3" xfId="2157"/>
    <cellStyle name="20% - Accent3 3 2 3 4" xfId="2158"/>
    <cellStyle name="20% - Accent3 3 2 3 4 2" xfId="2159"/>
    <cellStyle name="20% - Accent3 3 2 3 5" xfId="2160"/>
    <cellStyle name="20% - Accent3 3 2 4" xfId="2161"/>
    <cellStyle name="20% - Accent3 3 2 4 2" xfId="2162"/>
    <cellStyle name="20% - Accent3 3 2 4 2 2" xfId="2163"/>
    <cellStyle name="20% - Accent3 3 2 4 2 2 2" xfId="2164"/>
    <cellStyle name="20% - Accent3 3 2 4 2 3" xfId="2165"/>
    <cellStyle name="20% - Accent3 3 2 4 3" xfId="2166"/>
    <cellStyle name="20% - Accent3 3 2 4 3 2" xfId="2167"/>
    <cellStyle name="20% - Accent3 3 2 4 4" xfId="2168"/>
    <cellStyle name="20% - Accent3 3 2 5" xfId="2169"/>
    <cellStyle name="20% - Accent3 3 2 5 2" xfId="2170"/>
    <cellStyle name="20% - Accent3 3 2 5 2 2" xfId="2171"/>
    <cellStyle name="20% - Accent3 3 2 5 3" xfId="2172"/>
    <cellStyle name="20% - Accent3 3 2 6" xfId="2173"/>
    <cellStyle name="20% - Accent3 3 2 6 2" xfId="2174"/>
    <cellStyle name="20% - Accent3 3 2 7" xfId="2175"/>
    <cellStyle name="20% - Accent3 3 3" xfId="2176"/>
    <cellStyle name="20% - Accent3 3 3 2" xfId="2177"/>
    <cellStyle name="20% - Accent3 3 3 2 2" xfId="2178"/>
    <cellStyle name="20% - Accent3 3 3 2 2 2" xfId="2179"/>
    <cellStyle name="20% - Accent3 3 3 2 2 2 2" xfId="2180"/>
    <cellStyle name="20% - Accent3 3 3 2 2 2 2 2" xfId="2181"/>
    <cellStyle name="20% - Accent3 3 3 2 2 2 3" xfId="2182"/>
    <cellStyle name="20% - Accent3 3 3 2 2 3" xfId="2183"/>
    <cellStyle name="20% - Accent3 3 3 2 2 3 2" xfId="2184"/>
    <cellStyle name="20% - Accent3 3 3 2 2 4" xfId="2185"/>
    <cellStyle name="20% - Accent3 3 3 2 3" xfId="2186"/>
    <cellStyle name="20% - Accent3 3 3 2 3 2" xfId="2187"/>
    <cellStyle name="20% - Accent3 3 3 2 3 2 2" xfId="2188"/>
    <cellStyle name="20% - Accent3 3 3 2 3 3" xfId="2189"/>
    <cellStyle name="20% - Accent3 3 3 2 4" xfId="2190"/>
    <cellStyle name="20% - Accent3 3 3 2 4 2" xfId="2191"/>
    <cellStyle name="20% - Accent3 3 3 2 5" xfId="2192"/>
    <cellStyle name="20% - Accent3 3 3 3" xfId="2193"/>
    <cellStyle name="20% - Accent3 3 3 3 2" xfId="2194"/>
    <cellStyle name="20% - Accent3 3 3 3 2 2" xfId="2195"/>
    <cellStyle name="20% - Accent3 3 3 3 2 2 2" xfId="2196"/>
    <cellStyle name="20% - Accent3 3 3 3 2 3" xfId="2197"/>
    <cellStyle name="20% - Accent3 3 3 3 3" xfId="2198"/>
    <cellStyle name="20% - Accent3 3 3 3 3 2" xfId="2199"/>
    <cellStyle name="20% - Accent3 3 3 3 4" xfId="2200"/>
    <cellStyle name="20% - Accent3 3 3 4" xfId="2201"/>
    <cellStyle name="20% - Accent3 3 3 4 2" xfId="2202"/>
    <cellStyle name="20% - Accent3 3 3 4 2 2" xfId="2203"/>
    <cellStyle name="20% - Accent3 3 3 4 3" xfId="2204"/>
    <cellStyle name="20% - Accent3 3 3 5" xfId="2205"/>
    <cellStyle name="20% - Accent3 3 3 5 2" xfId="2206"/>
    <cellStyle name="20% - Accent3 3 3 6" xfId="2207"/>
    <cellStyle name="20% - Accent3 3 4" xfId="2208"/>
    <cellStyle name="20% - Accent3 3 4 2" xfId="2209"/>
    <cellStyle name="20% - Accent3 3 4 2 2" xfId="2210"/>
    <cellStyle name="20% - Accent3 3 4 2 2 2" xfId="2211"/>
    <cellStyle name="20% - Accent3 3 4 2 2 2 2" xfId="2212"/>
    <cellStyle name="20% - Accent3 3 4 2 2 3" xfId="2213"/>
    <cellStyle name="20% - Accent3 3 4 2 3" xfId="2214"/>
    <cellStyle name="20% - Accent3 3 4 2 3 2" xfId="2215"/>
    <cellStyle name="20% - Accent3 3 4 2 4" xfId="2216"/>
    <cellStyle name="20% - Accent3 3 4 3" xfId="2217"/>
    <cellStyle name="20% - Accent3 3 4 3 2" xfId="2218"/>
    <cellStyle name="20% - Accent3 3 4 3 2 2" xfId="2219"/>
    <cellStyle name="20% - Accent3 3 4 3 3" xfId="2220"/>
    <cellStyle name="20% - Accent3 3 4 4" xfId="2221"/>
    <cellStyle name="20% - Accent3 3 4 4 2" xfId="2222"/>
    <cellStyle name="20% - Accent3 3 4 5" xfId="2223"/>
    <cellStyle name="20% - Accent3 3 5" xfId="2224"/>
    <cellStyle name="20% - Accent3 3 5 2" xfId="2225"/>
    <cellStyle name="20% - Accent3 3 5 2 2" xfId="2226"/>
    <cellStyle name="20% - Accent3 3 5 2 2 2" xfId="2227"/>
    <cellStyle name="20% - Accent3 3 5 2 3" xfId="2228"/>
    <cellStyle name="20% - Accent3 3 5 3" xfId="2229"/>
    <cellStyle name="20% - Accent3 3 5 3 2" xfId="2230"/>
    <cellStyle name="20% - Accent3 3 5 4" xfId="2231"/>
    <cellStyle name="20% - Accent3 3 6" xfId="2232"/>
    <cellStyle name="20% - Accent3 3 6 2" xfId="2233"/>
    <cellStyle name="20% - Accent3 3 6 2 2" xfId="2234"/>
    <cellStyle name="20% - Accent3 3 6 3" xfId="2235"/>
    <cellStyle name="20% - Accent3 3 7" xfId="2236"/>
    <cellStyle name="20% - Accent3 3 7 2" xfId="2237"/>
    <cellStyle name="20% - Accent3 3 8" xfId="2238"/>
    <cellStyle name="20% - Accent3 4" xfId="95"/>
    <cellStyle name="20% - Accent3 4 2" xfId="2239"/>
    <cellStyle name="20% - Accent3 4 2 2" xfId="2240"/>
    <cellStyle name="20% - Accent3 4 2 2 2" xfId="2241"/>
    <cellStyle name="20% - Accent3 4 2 2 2 2" xfId="2242"/>
    <cellStyle name="20% - Accent3 4 2 2 2 2 2" xfId="2243"/>
    <cellStyle name="20% - Accent3 4 2 2 2 2 2 2" xfId="2244"/>
    <cellStyle name="20% - Accent3 4 2 2 2 2 3" xfId="2245"/>
    <cellStyle name="20% - Accent3 4 2 2 2 3" xfId="2246"/>
    <cellStyle name="20% - Accent3 4 2 2 2 3 2" xfId="2247"/>
    <cellStyle name="20% - Accent3 4 2 2 2 4" xfId="2248"/>
    <cellStyle name="20% - Accent3 4 2 2 3" xfId="2249"/>
    <cellStyle name="20% - Accent3 4 2 2 3 2" xfId="2250"/>
    <cellStyle name="20% - Accent3 4 2 2 3 2 2" xfId="2251"/>
    <cellStyle name="20% - Accent3 4 2 2 3 3" xfId="2252"/>
    <cellStyle name="20% - Accent3 4 2 2 4" xfId="2253"/>
    <cellStyle name="20% - Accent3 4 2 2 4 2" xfId="2254"/>
    <cellStyle name="20% - Accent3 4 2 2 5" xfId="2255"/>
    <cellStyle name="20% - Accent3 4 2 3" xfId="2256"/>
    <cellStyle name="20% - Accent3 4 2 3 2" xfId="2257"/>
    <cellStyle name="20% - Accent3 4 2 3 2 2" xfId="2258"/>
    <cellStyle name="20% - Accent3 4 2 3 2 2 2" xfId="2259"/>
    <cellStyle name="20% - Accent3 4 2 3 2 3" xfId="2260"/>
    <cellStyle name="20% - Accent3 4 2 3 3" xfId="2261"/>
    <cellStyle name="20% - Accent3 4 2 3 3 2" xfId="2262"/>
    <cellStyle name="20% - Accent3 4 2 3 4" xfId="2263"/>
    <cellStyle name="20% - Accent3 4 2 4" xfId="2264"/>
    <cellStyle name="20% - Accent3 4 2 4 2" xfId="2265"/>
    <cellStyle name="20% - Accent3 4 2 4 2 2" xfId="2266"/>
    <cellStyle name="20% - Accent3 4 2 4 3" xfId="2267"/>
    <cellStyle name="20% - Accent3 4 2 5" xfId="2268"/>
    <cellStyle name="20% - Accent3 4 2 5 2" xfId="2269"/>
    <cellStyle name="20% - Accent3 4 2 6" xfId="2270"/>
    <cellStyle name="20% - Accent3 4 3" xfId="2271"/>
    <cellStyle name="20% - Accent3 4 3 2" xfId="2272"/>
    <cellStyle name="20% - Accent3 4 3 2 2" xfId="2273"/>
    <cellStyle name="20% - Accent3 4 3 2 2 2" xfId="2274"/>
    <cellStyle name="20% - Accent3 4 3 2 2 2 2" xfId="2275"/>
    <cellStyle name="20% - Accent3 4 3 2 2 3" xfId="2276"/>
    <cellStyle name="20% - Accent3 4 3 2 3" xfId="2277"/>
    <cellStyle name="20% - Accent3 4 3 2 3 2" xfId="2278"/>
    <cellStyle name="20% - Accent3 4 3 2 4" xfId="2279"/>
    <cellStyle name="20% - Accent3 4 3 3" xfId="2280"/>
    <cellStyle name="20% - Accent3 4 3 3 2" xfId="2281"/>
    <cellStyle name="20% - Accent3 4 3 3 2 2" xfId="2282"/>
    <cellStyle name="20% - Accent3 4 3 3 3" xfId="2283"/>
    <cellStyle name="20% - Accent3 4 3 4" xfId="2284"/>
    <cellStyle name="20% - Accent3 4 3 4 2" xfId="2285"/>
    <cellStyle name="20% - Accent3 4 3 5" xfId="2286"/>
    <cellStyle name="20% - Accent3 4 4" xfId="2287"/>
    <cellStyle name="20% - Accent3 4 4 2" xfId="2288"/>
    <cellStyle name="20% - Accent3 4 4 2 2" xfId="2289"/>
    <cellStyle name="20% - Accent3 4 4 2 2 2" xfId="2290"/>
    <cellStyle name="20% - Accent3 4 4 2 3" xfId="2291"/>
    <cellStyle name="20% - Accent3 4 4 3" xfId="2292"/>
    <cellStyle name="20% - Accent3 4 4 3 2" xfId="2293"/>
    <cellStyle name="20% - Accent3 4 4 4" xfId="2294"/>
    <cellStyle name="20% - Accent3 4 5" xfId="2295"/>
    <cellStyle name="20% - Accent3 4 5 2" xfId="2296"/>
    <cellStyle name="20% - Accent3 4 5 2 2" xfId="2297"/>
    <cellStyle name="20% - Accent3 4 5 3" xfId="2298"/>
    <cellStyle name="20% - Accent3 4 6" xfId="2299"/>
    <cellStyle name="20% - Accent3 4 6 2" xfId="2300"/>
    <cellStyle name="20% - Accent3 4 7" xfId="2301"/>
    <cellStyle name="20% - Accent3 5" xfId="96"/>
    <cellStyle name="20% - Accent3 5 2" xfId="2302"/>
    <cellStyle name="20% - Accent3 5 2 2" xfId="2303"/>
    <cellStyle name="20% - Accent3 5 2 2 2" xfId="2304"/>
    <cellStyle name="20% - Accent3 5 2 2 2 2" xfId="2305"/>
    <cellStyle name="20% - Accent3 5 2 2 2 2 2" xfId="2306"/>
    <cellStyle name="20% - Accent3 5 2 2 2 2 2 2" xfId="2307"/>
    <cellStyle name="20% - Accent3 5 2 2 2 2 3" xfId="2308"/>
    <cellStyle name="20% - Accent3 5 2 2 2 3" xfId="2309"/>
    <cellStyle name="20% - Accent3 5 2 2 2 3 2" xfId="2310"/>
    <cellStyle name="20% - Accent3 5 2 2 2 4" xfId="2311"/>
    <cellStyle name="20% - Accent3 5 2 2 3" xfId="2312"/>
    <cellStyle name="20% - Accent3 5 2 2 3 2" xfId="2313"/>
    <cellStyle name="20% - Accent3 5 2 2 3 2 2" xfId="2314"/>
    <cellStyle name="20% - Accent3 5 2 2 3 3" xfId="2315"/>
    <cellStyle name="20% - Accent3 5 2 2 4" xfId="2316"/>
    <cellStyle name="20% - Accent3 5 2 2 4 2" xfId="2317"/>
    <cellStyle name="20% - Accent3 5 2 2 5" xfId="2318"/>
    <cellStyle name="20% - Accent3 5 2 3" xfId="2319"/>
    <cellStyle name="20% - Accent3 5 2 3 2" xfId="2320"/>
    <cellStyle name="20% - Accent3 5 2 3 2 2" xfId="2321"/>
    <cellStyle name="20% - Accent3 5 2 3 2 2 2" xfId="2322"/>
    <cellStyle name="20% - Accent3 5 2 3 2 3" xfId="2323"/>
    <cellStyle name="20% - Accent3 5 2 3 3" xfId="2324"/>
    <cellStyle name="20% - Accent3 5 2 3 3 2" xfId="2325"/>
    <cellStyle name="20% - Accent3 5 2 3 4" xfId="2326"/>
    <cellStyle name="20% - Accent3 5 2 4" xfId="2327"/>
    <cellStyle name="20% - Accent3 5 2 4 2" xfId="2328"/>
    <cellStyle name="20% - Accent3 5 2 4 2 2" xfId="2329"/>
    <cellStyle name="20% - Accent3 5 2 4 3" xfId="2330"/>
    <cellStyle name="20% - Accent3 5 2 5" xfId="2331"/>
    <cellStyle name="20% - Accent3 5 2 5 2" xfId="2332"/>
    <cellStyle name="20% - Accent3 5 2 6" xfId="2333"/>
    <cellStyle name="20% - Accent3 5 3" xfId="2334"/>
    <cellStyle name="20% - Accent3 5 3 2" xfId="2335"/>
    <cellStyle name="20% - Accent3 5 3 2 2" xfId="2336"/>
    <cellStyle name="20% - Accent3 5 3 2 2 2" xfId="2337"/>
    <cellStyle name="20% - Accent3 5 3 2 2 2 2" xfId="2338"/>
    <cellStyle name="20% - Accent3 5 3 2 2 3" xfId="2339"/>
    <cellStyle name="20% - Accent3 5 3 2 3" xfId="2340"/>
    <cellStyle name="20% - Accent3 5 3 2 3 2" xfId="2341"/>
    <cellStyle name="20% - Accent3 5 3 2 4" xfId="2342"/>
    <cellStyle name="20% - Accent3 5 3 3" xfId="2343"/>
    <cellStyle name="20% - Accent3 5 3 3 2" xfId="2344"/>
    <cellStyle name="20% - Accent3 5 3 3 2 2" xfId="2345"/>
    <cellStyle name="20% - Accent3 5 3 3 3" xfId="2346"/>
    <cellStyle name="20% - Accent3 5 3 4" xfId="2347"/>
    <cellStyle name="20% - Accent3 5 3 4 2" xfId="2348"/>
    <cellStyle name="20% - Accent3 5 3 5" xfId="2349"/>
    <cellStyle name="20% - Accent3 5 4" xfId="2350"/>
    <cellStyle name="20% - Accent3 5 4 2" xfId="2351"/>
    <cellStyle name="20% - Accent3 5 4 2 2" xfId="2352"/>
    <cellStyle name="20% - Accent3 5 4 2 2 2" xfId="2353"/>
    <cellStyle name="20% - Accent3 5 4 2 3" xfId="2354"/>
    <cellStyle name="20% - Accent3 5 4 3" xfId="2355"/>
    <cellStyle name="20% - Accent3 5 4 3 2" xfId="2356"/>
    <cellStyle name="20% - Accent3 5 4 4" xfId="2357"/>
    <cellStyle name="20% - Accent3 5 5" xfId="2358"/>
    <cellStyle name="20% - Accent3 5 5 2" xfId="2359"/>
    <cellStyle name="20% - Accent3 5 5 2 2" xfId="2360"/>
    <cellStyle name="20% - Accent3 5 5 3" xfId="2361"/>
    <cellStyle name="20% - Accent3 5 6" xfId="2362"/>
    <cellStyle name="20% - Accent3 5 6 2" xfId="2363"/>
    <cellStyle name="20% - Accent3 5 7" xfId="2364"/>
    <cellStyle name="20% - Accent3 6" xfId="2365"/>
    <cellStyle name="20% - Accent3 6 2" xfId="2366"/>
    <cellStyle name="20% - Accent3 6 2 2" xfId="2367"/>
    <cellStyle name="20% - Accent3 6 2 2 2" xfId="2368"/>
    <cellStyle name="20% - Accent3 6 2 2 2 2" xfId="2369"/>
    <cellStyle name="20% - Accent3 6 2 2 2 2 2" xfId="2370"/>
    <cellStyle name="20% - Accent3 6 2 2 2 3" xfId="2371"/>
    <cellStyle name="20% - Accent3 6 2 2 3" xfId="2372"/>
    <cellStyle name="20% - Accent3 6 2 2 3 2" xfId="2373"/>
    <cellStyle name="20% - Accent3 6 2 2 4" xfId="2374"/>
    <cellStyle name="20% - Accent3 6 2 3" xfId="2375"/>
    <cellStyle name="20% - Accent3 6 2 3 2" xfId="2376"/>
    <cellStyle name="20% - Accent3 6 2 3 2 2" xfId="2377"/>
    <cellStyle name="20% - Accent3 6 2 3 3" xfId="2378"/>
    <cellStyle name="20% - Accent3 6 2 4" xfId="2379"/>
    <cellStyle name="20% - Accent3 6 2 4 2" xfId="2380"/>
    <cellStyle name="20% - Accent3 6 2 5" xfId="2381"/>
    <cellStyle name="20% - Accent3 6 3" xfId="2382"/>
    <cellStyle name="20% - Accent3 6 3 2" xfId="2383"/>
    <cellStyle name="20% - Accent3 6 3 2 2" xfId="2384"/>
    <cellStyle name="20% - Accent3 6 3 2 2 2" xfId="2385"/>
    <cellStyle name="20% - Accent3 6 3 2 3" xfId="2386"/>
    <cellStyle name="20% - Accent3 6 3 3" xfId="2387"/>
    <cellStyle name="20% - Accent3 6 3 3 2" xfId="2388"/>
    <cellStyle name="20% - Accent3 6 3 4" xfId="2389"/>
    <cellStyle name="20% - Accent3 6 4" xfId="2390"/>
    <cellStyle name="20% - Accent3 6 4 2" xfId="2391"/>
    <cellStyle name="20% - Accent3 6 4 2 2" xfId="2392"/>
    <cellStyle name="20% - Accent3 6 4 3" xfId="2393"/>
    <cellStyle name="20% - Accent3 6 5" xfId="2394"/>
    <cellStyle name="20% - Accent3 6 5 2" xfId="2395"/>
    <cellStyle name="20% - Accent3 6 6" xfId="2396"/>
    <cellStyle name="20% - Accent3 7" xfId="2397"/>
    <cellStyle name="20% - Accent3 7 2" xfId="2398"/>
    <cellStyle name="20% - Accent3 7 2 2" xfId="2399"/>
    <cellStyle name="20% - Accent3 7 2 2 2" xfId="2400"/>
    <cellStyle name="20% - Accent3 7 2 2 2 2" xfId="2401"/>
    <cellStyle name="20% - Accent3 7 2 2 3" xfId="2402"/>
    <cellStyle name="20% - Accent3 7 2 3" xfId="2403"/>
    <cellStyle name="20% - Accent3 7 2 3 2" xfId="2404"/>
    <cellStyle name="20% - Accent3 7 2 4" xfId="2405"/>
    <cellStyle name="20% - Accent3 7 3" xfId="2406"/>
    <cellStyle name="20% - Accent3 7 3 2" xfId="2407"/>
    <cellStyle name="20% - Accent3 7 3 2 2" xfId="2408"/>
    <cellStyle name="20% - Accent3 7 3 3" xfId="2409"/>
    <cellStyle name="20% - Accent3 7 4" xfId="2410"/>
    <cellStyle name="20% - Accent3 7 4 2" xfId="2411"/>
    <cellStyle name="20% - Accent3 7 5" xfId="2412"/>
    <cellStyle name="20% - Accent3 8" xfId="2413"/>
    <cellStyle name="20% - Accent3 8 2" xfId="2414"/>
    <cellStyle name="20% - Accent3 8 2 2" xfId="2415"/>
    <cellStyle name="20% - Accent3 8 2 2 2" xfId="2416"/>
    <cellStyle name="20% - Accent3 8 2 3" xfId="2417"/>
    <cellStyle name="20% - Accent3 8 3" xfId="2418"/>
    <cellStyle name="20% - Accent3 8 3 2" xfId="2419"/>
    <cellStyle name="20% - Accent3 8 4" xfId="2420"/>
    <cellStyle name="20% - Accent3 9" xfId="2421"/>
    <cellStyle name="20% - Accent3 9 2" xfId="2422"/>
    <cellStyle name="20% - Accent3 9 2 2" xfId="2423"/>
    <cellStyle name="20% - Accent3 9 3" xfId="2424"/>
    <cellStyle name="20% - Accent4 10" xfId="2425"/>
    <cellStyle name="20% - Accent4 10 2" xfId="2426"/>
    <cellStyle name="20% - Accent4 11" xfId="2427"/>
    <cellStyle name="20% - Accent4 11 2" xfId="2428"/>
    <cellStyle name="20% - Accent4 12" xfId="2429"/>
    <cellStyle name="20% - Accent4 2" xfId="97"/>
    <cellStyle name="20% - Accent4 2 2" xfId="98"/>
    <cellStyle name="20% - Accent4 2 2 2" xfId="2430"/>
    <cellStyle name="20% - Accent4 2 2 2 2" xfId="2431"/>
    <cellStyle name="20% - Accent4 2 2 2 2 2" xfId="2432"/>
    <cellStyle name="20% - Accent4 2 2 2 2 2 2" xfId="2433"/>
    <cellStyle name="20% - Accent4 2 2 2 2 2 2 2" xfId="2434"/>
    <cellStyle name="20% - Accent4 2 2 2 2 2 2 2 2" xfId="2435"/>
    <cellStyle name="20% - Accent4 2 2 2 2 2 2 3" xfId="2436"/>
    <cellStyle name="20% - Accent4 2 2 2 2 2 3" xfId="2437"/>
    <cellStyle name="20% - Accent4 2 2 2 2 2 3 2" xfId="2438"/>
    <cellStyle name="20% - Accent4 2 2 2 2 2 4" xfId="2439"/>
    <cellStyle name="20% - Accent4 2 2 2 2 3" xfId="2440"/>
    <cellStyle name="20% - Accent4 2 2 2 2 3 2" xfId="2441"/>
    <cellStyle name="20% - Accent4 2 2 2 2 3 2 2" xfId="2442"/>
    <cellStyle name="20% - Accent4 2 2 2 2 3 3" xfId="2443"/>
    <cellStyle name="20% - Accent4 2 2 2 2 4" xfId="2444"/>
    <cellStyle name="20% - Accent4 2 2 2 2 4 2" xfId="2445"/>
    <cellStyle name="20% - Accent4 2 2 2 2 5" xfId="2446"/>
    <cellStyle name="20% - Accent4 2 2 2 3" xfId="2447"/>
    <cellStyle name="20% - Accent4 2 2 2 3 2" xfId="2448"/>
    <cellStyle name="20% - Accent4 2 2 2 3 2 2" xfId="2449"/>
    <cellStyle name="20% - Accent4 2 2 2 3 2 2 2" xfId="2450"/>
    <cellStyle name="20% - Accent4 2 2 2 3 2 3" xfId="2451"/>
    <cellStyle name="20% - Accent4 2 2 2 3 3" xfId="2452"/>
    <cellStyle name="20% - Accent4 2 2 2 3 3 2" xfId="2453"/>
    <cellStyle name="20% - Accent4 2 2 2 3 4" xfId="2454"/>
    <cellStyle name="20% - Accent4 2 2 2 4" xfId="2455"/>
    <cellStyle name="20% - Accent4 2 2 2 4 2" xfId="2456"/>
    <cellStyle name="20% - Accent4 2 2 2 4 2 2" xfId="2457"/>
    <cellStyle name="20% - Accent4 2 2 2 4 3" xfId="2458"/>
    <cellStyle name="20% - Accent4 2 2 2 5" xfId="2459"/>
    <cellStyle name="20% - Accent4 2 2 2 5 2" xfId="2460"/>
    <cellStyle name="20% - Accent4 2 2 2 6" xfId="2461"/>
    <cellStyle name="20% - Accent4 2 2 3" xfId="2462"/>
    <cellStyle name="20% - Accent4 2 2 3 2" xfId="2463"/>
    <cellStyle name="20% - Accent4 2 2 3 2 2" xfId="2464"/>
    <cellStyle name="20% - Accent4 2 2 3 2 2 2" xfId="2465"/>
    <cellStyle name="20% - Accent4 2 2 3 2 2 2 2" xfId="2466"/>
    <cellStyle name="20% - Accent4 2 2 3 2 2 3" xfId="2467"/>
    <cellStyle name="20% - Accent4 2 2 3 2 3" xfId="2468"/>
    <cellStyle name="20% - Accent4 2 2 3 2 3 2" xfId="2469"/>
    <cellStyle name="20% - Accent4 2 2 3 2 4" xfId="2470"/>
    <cellStyle name="20% - Accent4 2 2 3 3" xfId="2471"/>
    <cellStyle name="20% - Accent4 2 2 3 3 2" xfId="2472"/>
    <cellStyle name="20% - Accent4 2 2 3 3 2 2" xfId="2473"/>
    <cellStyle name="20% - Accent4 2 2 3 3 3" xfId="2474"/>
    <cellStyle name="20% - Accent4 2 2 3 4" xfId="2475"/>
    <cellStyle name="20% - Accent4 2 2 3 4 2" xfId="2476"/>
    <cellStyle name="20% - Accent4 2 2 3 5" xfId="2477"/>
    <cellStyle name="20% - Accent4 2 2 4" xfId="2478"/>
    <cellStyle name="20% - Accent4 2 2 4 2" xfId="2479"/>
    <cellStyle name="20% - Accent4 2 2 4 2 2" xfId="2480"/>
    <cellStyle name="20% - Accent4 2 2 4 2 2 2" xfId="2481"/>
    <cellStyle name="20% - Accent4 2 2 4 2 3" xfId="2482"/>
    <cellStyle name="20% - Accent4 2 2 4 3" xfId="2483"/>
    <cellStyle name="20% - Accent4 2 2 4 3 2" xfId="2484"/>
    <cellStyle name="20% - Accent4 2 2 4 4" xfId="2485"/>
    <cellStyle name="20% - Accent4 2 2 5" xfId="2486"/>
    <cellStyle name="20% - Accent4 2 2 5 2" xfId="2487"/>
    <cellStyle name="20% - Accent4 2 2 5 2 2" xfId="2488"/>
    <cellStyle name="20% - Accent4 2 2 5 3" xfId="2489"/>
    <cellStyle name="20% - Accent4 2 2 6" xfId="2490"/>
    <cellStyle name="20% - Accent4 2 2 6 2" xfId="2491"/>
    <cellStyle name="20% - Accent4 2 2 7" xfId="2492"/>
    <cellStyle name="20% - Accent4 2 3" xfId="99"/>
    <cellStyle name="20% - Accent4 2 3 2" xfId="2493"/>
    <cellStyle name="20% - Accent4 2 3 2 2" xfId="2494"/>
    <cellStyle name="20% - Accent4 2 3 2 2 2" xfId="2495"/>
    <cellStyle name="20% - Accent4 2 3 2 2 2 2" xfId="2496"/>
    <cellStyle name="20% - Accent4 2 3 2 2 2 2 2" xfId="2497"/>
    <cellStyle name="20% - Accent4 2 3 2 2 2 2 2 2" xfId="2498"/>
    <cellStyle name="20% - Accent4 2 3 2 2 2 2 3" xfId="2499"/>
    <cellStyle name="20% - Accent4 2 3 2 2 2 3" xfId="2500"/>
    <cellStyle name="20% - Accent4 2 3 2 2 2 3 2" xfId="2501"/>
    <cellStyle name="20% - Accent4 2 3 2 2 2 4" xfId="2502"/>
    <cellStyle name="20% - Accent4 2 3 2 2 3" xfId="2503"/>
    <cellStyle name="20% - Accent4 2 3 2 2 3 2" xfId="2504"/>
    <cellStyle name="20% - Accent4 2 3 2 2 3 2 2" xfId="2505"/>
    <cellStyle name="20% - Accent4 2 3 2 2 3 3" xfId="2506"/>
    <cellStyle name="20% - Accent4 2 3 2 2 4" xfId="2507"/>
    <cellStyle name="20% - Accent4 2 3 2 2 4 2" xfId="2508"/>
    <cellStyle name="20% - Accent4 2 3 2 2 5" xfId="2509"/>
    <cellStyle name="20% - Accent4 2 3 2 3" xfId="2510"/>
    <cellStyle name="20% - Accent4 2 3 2 3 2" xfId="2511"/>
    <cellStyle name="20% - Accent4 2 3 2 3 2 2" xfId="2512"/>
    <cellStyle name="20% - Accent4 2 3 2 3 2 2 2" xfId="2513"/>
    <cellStyle name="20% - Accent4 2 3 2 3 2 3" xfId="2514"/>
    <cellStyle name="20% - Accent4 2 3 2 3 3" xfId="2515"/>
    <cellStyle name="20% - Accent4 2 3 2 3 3 2" xfId="2516"/>
    <cellStyle name="20% - Accent4 2 3 2 3 4" xfId="2517"/>
    <cellStyle name="20% - Accent4 2 3 2 4" xfId="2518"/>
    <cellStyle name="20% - Accent4 2 3 2 4 2" xfId="2519"/>
    <cellStyle name="20% - Accent4 2 3 2 4 2 2" xfId="2520"/>
    <cellStyle name="20% - Accent4 2 3 2 4 3" xfId="2521"/>
    <cellStyle name="20% - Accent4 2 3 2 5" xfId="2522"/>
    <cellStyle name="20% - Accent4 2 3 2 5 2" xfId="2523"/>
    <cellStyle name="20% - Accent4 2 3 2 6" xfId="2524"/>
    <cellStyle name="20% - Accent4 2 3 3" xfId="2525"/>
    <cellStyle name="20% - Accent4 2 3 3 2" xfId="2526"/>
    <cellStyle name="20% - Accent4 2 3 3 2 2" xfId="2527"/>
    <cellStyle name="20% - Accent4 2 3 3 2 2 2" xfId="2528"/>
    <cellStyle name="20% - Accent4 2 3 3 2 2 2 2" xfId="2529"/>
    <cellStyle name="20% - Accent4 2 3 3 2 2 3" xfId="2530"/>
    <cellStyle name="20% - Accent4 2 3 3 2 3" xfId="2531"/>
    <cellStyle name="20% - Accent4 2 3 3 2 3 2" xfId="2532"/>
    <cellStyle name="20% - Accent4 2 3 3 2 4" xfId="2533"/>
    <cellStyle name="20% - Accent4 2 3 3 3" xfId="2534"/>
    <cellStyle name="20% - Accent4 2 3 3 3 2" xfId="2535"/>
    <cellStyle name="20% - Accent4 2 3 3 3 2 2" xfId="2536"/>
    <cellStyle name="20% - Accent4 2 3 3 3 3" xfId="2537"/>
    <cellStyle name="20% - Accent4 2 3 3 4" xfId="2538"/>
    <cellStyle name="20% - Accent4 2 3 3 4 2" xfId="2539"/>
    <cellStyle name="20% - Accent4 2 3 3 5" xfId="2540"/>
    <cellStyle name="20% - Accent4 2 3 4" xfId="2541"/>
    <cellStyle name="20% - Accent4 2 3 4 2" xfId="2542"/>
    <cellStyle name="20% - Accent4 2 3 4 2 2" xfId="2543"/>
    <cellStyle name="20% - Accent4 2 3 4 2 2 2" xfId="2544"/>
    <cellStyle name="20% - Accent4 2 3 4 2 3" xfId="2545"/>
    <cellStyle name="20% - Accent4 2 3 4 3" xfId="2546"/>
    <cellStyle name="20% - Accent4 2 3 4 3 2" xfId="2547"/>
    <cellStyle name="20% - Accent4 2 3 4 4" xfId="2548"/>
    <cellStyle name="20% - Accent4 2 3 5" xfId="2549"/>
    <cellStyle name="20% - Accent4 2 3 5 2" xfId="2550"/>
    <cellStyle name="20% - Accent4 2 3 5 2 2" xfId="2551"/>
    <cellStyle name="20% - Accent4 2 3 5 3" xfId="2552"/>
    <cellStyle name="20% - Accent4 2 3 6" xfId="2553"/>
    <cellStyle name="20% - Accent4 2 3 6 2" xfId="2554"/>
    <cellStyle name="20% - Accent4 2 3 7" xfId="2555"/>
    <cellStyle name="20% - Accent4 2 4" xfId="100"/>
    <cellStyle name="20% - Accent4 2 4 2" xfId="2556"/>
    <cellStyle name="20% - Accent4 2 4 2 2" xfId="2557"/>
    <cellStyle name="20% - Accent4 2 4 2 2 2" xfId="2558"/>
    <cellStyle name="20% - Accent4 2 4 2 2 2 2" xfId="2559"/>
    <cellStyle name="20% - Accent4 2 4 2 2 2 2 2" xfId="2560"/>
    <cellStyle name="20% - Accent4 2 4 2 2 2 3" xfId="2561"/>
    <cellStyle name="20% - Accent4 2 4 2 2 3" xfId="2562"/>
    <cellStyle name="20% - Accent4 2 4 2 2 3 2" xfId="2563"/>
    <cellStyle name="20% - Accent4 2 4 2 2 4" xfId="2564"/>
    <cellStyle name="20% - Accent4 2 4 2 3" xfId="2565"/>
    <cellStyle name="20% - Accent4 2 4 2 3 2" xfId="2566"/>
    <cellStyle name="20% - Accent4 2 4 2 3 2 2" xfId="2567"/>
    <cellStyle name="20% - Accent4 2 4 2 3 3" xfId="2568"/>
    <cellStyle name="20% - Accent4 2 4 2 4" xfId="2569"/>
    <cellStyle name="20% - Accent4 2 4 2 4 2" xfId="2570"/>
    <cellStyle name="20% - Accent4 2 4 2 5" xfId="2571"/>
    <cellStyle name="20% - Accent4 2 4 3" xfId="2572"/>
    <cellStyle name="20% - Accent4 2 4 3 2" xfId="2573"/>
    <cellStyle name="20% - Accent4 2 4 3 2 2" xfId="2574"/>
    <cellStyle name="20% - Accent4 2 4 3 2 2 2" xfId="2575"/>
    <cellStyle name="20% - Accent4 2 4 3 2 3" xfId="2576"/>
    <cellStyle name="20% - Accent4 2 4 3 3" xfId="2577"/>
    <cellStyle name="20% - Accent4 2 4 3 3 2" xfId="2578"/>
    <cellStyle name="20% - Accent4 2 4 3 4" xfId="2579"/>
    <cellStyle name="20% - Accent4 2 4 4" xfId="2580"/>
    <cellStyle name="20% - Accent4 2 4 4 2" xfId="2581"/>
    <cellStyle name="20% - Accent4 2 4 4 2 2" xfId="2582"/>
    <cellStyle name="20% - Accent4 2 4 4 3" xfId="2583"/>
    <cellStyle name="20% - Accent4 2 4 5" xfId="2584"/>
    <cellStyle name="20% - Accent4 2 4 5 2" xfId="2585"/>
    <cellStyle name="20% - Accent4 2 4 6" xfId="2586"/>
    <cellStyle name="20% - Accent4 2 5" xfId="2587"/>
    <cellStyle name="20% - Accent4 2 5 2" xfId="2588"/>
    <cellStyle name="20% - Accent4 2 5 2 2" xfId="2589"/>
    <cellStyle name="20% - Accent4 2 5 2 2 2" xfId="2590"/>
    <cellStyle name="20% - Accent4 2 5 2 2 2 2" xfId="2591"/>
    <cellStyle name="20% - Accent4 2 5 2 2 3" xfId="2592"/>
    <cellStyle name="20% - Accent4 2 5 2 3" xfId="2593"/>
    <cellStyle name="20% - Accent4 2 5 2 3 2" xfId="2594"/>
    <cellStyle name="20% - Accent4 2 5 2 4" xfId="2595"/>
    <cellStyle name="20% - Accent4 2 5 3" xfId="2596"/>
    <cellStyle name="20% - Accent4 2 5 3 2" xfId="2597"/>
    <cellStyle name="20% - Accent4 2 5 3 2 2" xfId="2598"/>
    <cellStyle name="20% - Accent4 2 5 3 3" xfId="2599"/>
    <cellStyle name="20% - Accent4 2 5 4" xfId="2600"/>
    <cellStyle name="20% - Accent4 2 5 4 2" xfId="2601"/>
    <cellStyle name="20% - Accent4 2 5 5" xfId="2602"/>
    <cellStyle name="20% - Accent4 2 6" xfId="2603"/>
    <cellStyle name="20% - Accent4 2 6 2" xfId="2604"/>
    <cellStyle name="20% - Accent4 2 6 2 2" xfId="2605"/>
    <cellStyle name="20% - Accent4 2 6 2 2 2" xfId="2606"/>
    <cellStyle name="20% - Accent4 2 6 2 3" xfId="2607"/>
    <cellStyle name="20% - Accent4 2 6 3" xfId="2608"/>
    <cellStyle name="20% - Accent4 2 6 3 2" xfId="2609"/>
    <cellStyle name="20% - Accent4 2 6 4" xfId="2610"/>
    <cellStyle name="20% - Accent4 2 7" xfId="2611"/>
    <cellStyle name="20% - Accent4 2 7 2" xfId="2612"/>
    <cellStyle name="20% - Accent4 2 7 2 2" xfId="2613"/>
    <cellStyle name="20% - Accent4 2 7 3" xfId="2614"/>
    <cellStyle name="20% - Accent4 2 8" xfId="2615"/>
    <cellStyle name="20% - Accent4 2 8 2" xfId="2616"/>
    <cellStyle name="20% - Accent4 2 9" xfId="2617"/>
    <cellStyle name="20% - Accent4 3" xfId="101"/>
    <cellStyle name="20% - Accent4 3 2" xfId="2618"/>
    <cellStyle name="20% - Accent4 3 2 2" xfId="2619"/>
    <cellStyle name="20% - Accent4 3 2 2 2" xfId="2620"/>
    <cellStyle name="20% - Accent4 3 2 2 2 2" xfId="2621"/>
    <cellStyle name="20% - Accent4 3 2 2 2 2 2" xfId="2622"/>
    <cellStyle name="20% - Accent4 3 2 2 2 2 2 2" xfId="2623"/>
    <cellStyle name="20% - Accent4 3 2 2 2 2 2 2 2" xfId="2624"/>
    <cellStyle name="20% - Accent4 3 2 2 2 2 2 3" xfId="2625"/>
    <cellStyle name="20% - Accent4 3 2 2 2 2 3" xfId="2626"/>
    <cellStyle name="20% - Accent4 3 2 2 2 2 3 2" xfId="2627"/>
    <cellStyle name="20% - Accent4 3 2 2 2 2 4" xfId="2628"/>
    <cellStyle name="20% - Accent4 3 2 2 2 3" xfId="2629"/>
    <cellStyle name="20% - Accent4 3 2 2 2 3 2" xfId="2630"/>
    <cellStyle name="20% - Accent4 3 2 2 2 3 2 2" xfId="2631"/>
    <cellStyle name="20% - Accent4 3 2 2 2 3 3" xfId="2632"/>
    <cellStyle name="20% - Accent4 3 2 2 2 4" xfId="2633"/>
    <cellStyle name="20% - Accent4 3 2 2 2 4 2" xfId="2634"/>
    <cellStyle name="20% - Accent4 3 2 2 2 5" xfId="2635"/>
    <cellStyle name="20% - Accent4 3 2 2 3" xfId="2636"/>
    <cellStyle name="20% - Accent4 3 2 2 3 2" xfId="2637"/>
    <cellStyle name="20% - Accent4 3 2 2 3 2 2" xfId="2638"/>
    <cellStyle name="20% - Accent4 3 2 2 3 2 2 2" xfId="2639"/>
    <cellStyle name="20% - Accent4 3 2 2 3 2 3" xfId="2640"/>
    <cellStyle name="20% - Accent4 3 2 2 3 3" xfId="2641"/>
    <cellStyle name="20% - Accent4 3 2 2 3 3 2" xfId="2642"/>
    <cellStyle name="20% - Accent4 3 2 2 3 4" xfId="2643"/>
    <cellStyle name="20% - Accent4 3 2 2 4" xfId="2644"/>
    <cellStyle name="20% - Accent4 3 2 2 4 2" xfId="2645"/>
    <cellStyle name="20% - Accent4 3 2 2 4 2 2" xfId="2646"/>
    <cellStyle name="20% - Accent4 3 2 2 4 3" xfId="2647"/>
    <cellStyle name="20% - Accent4 3 2 2 5" xfId="2648"/>
    <cellStyle name="20% - Accent4 3 2 2 5 2" xfId="2649"/>
    <cellStyle name="20% - Accent4 3 2 2 6" xfId="2650"/>
    <cellStyle name="20% - Accent4 3 2 3" xfId="2651"/>
    <cellStyle name="20% - Accent4 3 2 3 2" xfId="2652"/>
    <cellStyle name="20% - Accent4 3 2 3 2 2" xfId="2653"/>
    <cellStyle name="20% - Accent4 3 2 3 2 2 2" xfId="2654"/>
    <cellStyle name="20% - Accent4 3 2 3 2 2 2 2" xfId="2655"/>
    <cellStyle name="20% - Accent4 3 2 3 2 2 3" xfId="2656"/>
    <cellStyle name="20% - Accent4 3 2 3 2 3" xfId="2657"/>
    <cellStyle name="20% - Accent4 3 2 3 2 3 2" xfId="2658"/>
    <cellStyle name="20% - Accent4 3 2 3 2 4" xfId="2659"/>
    <cellStyle name="20% - Accent4 3 2 3 3" xfId="2660"/>
    <cellStyle name="20% - Accent4 3 2 3 3 2" xfId="2661"/>
    <cellStyle name="20% - Accent4 3 2 3 3 2 2" xfId="2662"/>
    <cellStyle name="20% - Accent4 3 2 3 3 3" xfId="2663"/>
    <cellStyle name="20% - Accent4 3 2 3 4" xfId="2664"/>
    <cellStyle name="20% - Accent4 3 2 3 4 2" xfId="2665"/>
    <cellStyle name="20% - Accent4 3 2 3 5" xfId="2666"/>
    <cellStyle name="20% - Accent4 3 2 4" xfId="2667"/>
    <cellStyle name="20% - Accent4 3 2 4 2" xfId="2668"/>
    <cellStyle name="20% - Accent4 3 2 4 2 2" xfId="2669"/>
    <cellStyle name="20% - Accent4 3 2 4 2 2 2" xfId="2670"/>
    <cellStyle name="20% - Accent4 3 2 4 2 3" xfId="2671"/>
    <cellStyle name="20% - Accent4 3 2 4 3" xfId="2672"/>
    <cellStyle name="20% - Accent4 3 2 4 3 2" xfId="2673"/>
    <cellStyle name="20% - Accent4 3 2 4 4" xfId="2674"/>
    <cellStyle name="20% - Accent4 3 2 5" xfId="2675"/>
    <cellStyle name="20% - Accent4 3 2 5 2" xfId="2676"/>
    <cellStyle name="20% - Accent4 3 2 5 2 2" xfId="2677"/>
    <cellStyle name="20% - Accent4 3 2 5 3" xfId="2678"/>
    <cellStyle name="20% - Accent4 3 2 6" xfId="2679"/>
    <cellStyle name="20% - Accent4 3 2 6 2" xfId="2680"/>
    <cellStyle name="20% - Accent4 3 2 7" xfId="2681"/>
    <cellStyle name="20% - Accent4 3 3" xfId="2682"/>
    <cellStyle name="20% - Accent4 3 3 2" xfId="2683"/>
    <cellStyle name="20% - Accent4 3 3 2 2" xfId="2684"/>
    <cellStyle name="20% - Accent4 3 3 2 2 2" xfId="2685"/>
    <cellStyle name="20% - Accent4 3 3 2 2 2 2" xfId="2686"/>
    <cellStyle name="20% - Accent4 3 3 2 2 2 2 2" xfId="2687"/>
    <cellStyle name="20% - Accent4 3 3 2 2 2 3" xfId="2688"/>
    <cellStyle name="20% - Accent4 3 3 2 2 3" xfId="2689"/>
    <cellStyle name="20% - Accent4 3 3 2 2 3 2" xfId="2690"/>
    <cellStyle name="20% - Accent4 3 3 2 2 4" xfId="2691"/>
    <cellStyle name="20% - Accent4 3 3 2 3" xfId="2692"/>
    <cellStyle name="20% - Accent4 3 3 2 3 2" xfId="2693"/>
    <cellStyle name="20% - Accent4 3 3 2 3 2 2" xfId="2694"/>
    <cellStyle name="20% - Accent4 3 3 2 3 3" xfId="2695"/>
    <cellStyle name="20% - Accent4 3 3 2 4" xfId="2696"/>
    <cellStyle name="20% - Accent4 3 3 2 4 2" xfId="2697"/>
    <cellStyle name="20% - Accent4 3 3 2 5" xfId="2698"/>
    <cellStyle name="20% - Accent4 3 3 3" xfId="2699"/>
    <cellStyle name="20% - Accent4 3 3 3 2" xfId="2700"/>
    <cellStyle name="20% - Accent4 3 3 3 2 2" xfId="2701"/>
    <cellStyle name="20% - Accent4 3 3 3 2 2 2" xfId="2702"/>
    <cellStyle name="20% - Accent4 3 3 3 2 3" xfId="2703"/>
    <cellStyle name="20% - Accent4 3 3 3 3" xfId="2704"/>
    <cellStyle name="20% - Accent4 3 3 3 3 2" xfId="2705"/>
    <cellStyle name="20% - Accent4 3 3 3 4" xfId="2706"/>
    <cellStyle name="20% - Accent4 3 3 4" xfId="2707"/>
    <cellStyle name="20% - Accent4 3 3 4 2" xfId="2708"/>
    <cellStyle name="20% - Accent4 3 3 4 2 2" xfId="2709"/>
    <cellStyle name="20% - Accent4 3 3 4 3" xfId="2710"/>
    <cellStyle name="20% - Accent4 3 3 5" xfId="2711"/>
    <cellStyle name="20% - Accent4 3 3 5 2" xfId="2712"/>
    <cellStyle name="20% - Accent4 3 3 6" xfId="2713"/>
    <cellStyle name="20% - Accent4 3 4" xfId="2714"/>
    <cellStyle name="20% - Accent4 3 4 2" xfId="2715"/>
    <cellStyle name="20% - Accent4 3 4 2 2" xfId="2716"/>
    <cellStyle name="20% - Accent4 3 4 2 2 2" xfId="2717"/>
    <cellStyle name="20% - Accent4 3 4 2 2 2 2" xfId="2718"/>
    <cellStyle name="20% - Accent4 3 4 2 2 3" xfId="2719"/>
    <cellStyle name="20% - Accent4 3 4 2 3" xfId="2720"/>
    <cellStyle name="20% - Accent4 3 4 2 3 2" xfId="2721"/>
    <cellStyle name="20% - Accent4 3 4 2 4" xfId="2722"/>
    <cellStyle name="20% - Accent4 3 4 3" xfId="2723"/>
    <cellStyle name="20% - Accent4 3 4 3 2" xfId="2724"/>
    <cellStyle name="20% - Accent4 3 4 3 2 2" xfId="2725"/>
    <cellStyle name="20% - Accent4 3 4 3 3" xfId="2726"/>
    <cellStyle name="20% - Accent4 3 4 4" xfId="2727"/>
    <cellStyle name="20% - Accent4 3 4 4 2" xfId="2728"/>
    <cellStyle name="20% - Accent4 3 4 5" xfId="2729"/>
    <cellStyle name="20% - Accent4 3 5" xfId="2730"/>
    <cellStyle name="20% - Accent4 3 5 2" xfId="2731"/>
    <cellStyle name="20% - Accent4 3 5 2 2" xfId="2732"/>
    <cellStyle name="20% - Accent4 3 5 2 2 2" xfId="2733"/>
    <cellStyle name="20% - Accent4 3 5 2 3" xfId="2734"/>
    <cellStyle name="20% - Accent4 3 5 3" xfId="2735"/>
    <cellStyle name="20% - Accent4 3 5 3 2" xfId="2736"/>
    <cellStyle name="20% - Accent4 3 5 4" xfId="2737"/>
    <cellStyle name="20% - Accent4 3 6" xfId="2738"/>
    <cellStyle name="20% - Accent4 3 6 2" xfId="2739"/>
    <cellStyle name="20% - Accent4 3 6 2 2" xfId="2740"/>
    <cellStyle name="20% - Accent4 3 6 3" xfId="2741"/>
    <cellStyle name="20% - Accent4 3 7" xfId="2742"/>
    <cellStyle name="20% - Accent4 3 7 2" xfId="2743"/>
    <cellStyle name="20% - Accent4 3 8" xfId="2744"/>
    <cellStyle name="20% - Accent4 4" xfId="102"/>
    <cellStyle name="20% - Accent4 4 2" xfId="2745"/>
    <cellStyle name="20% - Accent4 4 2 2" xfId="2746"/>
    <cellStyle name="20% - Accent4 4 2 2 2" xfId="2747"/>
    <cellStyle name="20% - Accent4 4 2 2 2 2" xfId="2748"/>
    <cellStyle name="20% - Accent4 4 2 2 2 2 2" xfId="2749"/>
    <cellStyle name="20% - Accent4 4 2 2 2 2 2 2" xfId="2750"/>
    <cellStyle name="20% - Accent4 4 2 2 2 2 3" xfId="2751"/>
    <cellStyle name="20% - Accent4 4 2 2 2 3" xfId="2752"/>
    <cellStyle name="20% - Accent4 4 2 2 2 3 2" xfId="2753"/>
    <cellStyle name="20% - Accent4 4 2 2 2 4" xfId="2754"/>
    <cellStyle name="20% - Accent4 4 2 2 3" xfId="2755"/>
    <cellStyle name="20% - Accent4 4 2 2 3 2" xfId="2756"/>
    <cellStyle name="20% - Accent4 4 2 2 3 2 2" xfId="2757"/>
    <cellStyle name="20% - Accent4 4 2 2 3 3" xfId="2758"/>
    <cellStyle name="20% - Accent4 4 2 2 4" xfId="2759"/>
    <cellStyle name="20% - Accent4 4 2 2 4 2" xfId="2760"/>
    <cellStyle name="20% - Accent4 4 2 2 5" xfId="2761"/>
    <cellStyle name="20% - Accent4 4 2 3" xfId="2762"/>
    <cellStyle name="20% - Accent4 4 2 3 2" xfId="2763"/>
    <cellStyle name="20% - Accent4 4 2 3 2 2" xfId="2764"/>
    <cellStyle name="20% - Accent4 4 2 3 2 2 2" xfId="2765"/>
    <cellStyle name="20% - Accent4 4 2 3 2 3" xfId="2766"/>
    <cellStyle name="20% - Accent4 4 2 3 3" xfId="2767"/>
    <cellStyle name="20% - Accent4 4 2 3 3 2" xfId="2768"/>
    <cellStyle name="20% - Accent4 4 2 3 4" xfId="2769"/>
    <cellStyle name="20% - Accent4 4 2 4" xfId="2770"/>
    <cellStyle name="20% - Accent4 4 2 4 2" xfId="2771"/>
    <cellStyle name="20% - Accent4 4 2 4 2 2" xfId="2772"/>
    <cellStyle name="20% - Accent4 4 2 4 3" xfId="2773"/>
    <cellStyle name="20% - Accent4 4 2 5" xfId="2774"/>
    <cellStyle name="20% - Accent4 4 2 5 2" xfId="2775"/>
    <cellStyle name="20% - Accent4 4 2 6" xfId="2776"/>
    <cellStyle name="20% - Accent4 4 3" xfId="2777"/>
    <cellStyle name="20% - Accent4 4 3 2" xfId="2778"/>
    <cellStyle name="20% - Accent4 4 3 2 2" xfId="2779"/>
    <cellStyle name="20% - Accent4 4 3 2 2 2" xfId="2780"/>
    <cellStyle name="20% - Accent4 4 3 2 2 2 2" xfId="2781"/>
    <cellStyle name="20% - Accent4 4 3 2 2 3" xfId="2782"/>
    <cellStyle name="20% - Accent4 4 3 2 3" xfId="2783"/>
    <cellStyle name="20% - Accent4 4 3 2 3 2" xfId="2784"/>
    <cellStyle name="20% - Accent4 4 3 2 4" xfId="2785"/>
    <cellStyle name="20% - Accent4 4 3 3" xfId="2786"/>
    <cellStyle name="20% - Accent4 4 3 3 2" xfId="2787"/>
    <cellStyle name="20% - Accent4 4 3 3 2 2" xfId="2788"/>
    <cellStyle name="20% - Accent4 4 3 3 3" xfId="2789"/>
    <cellStyle name="20% - Accent4 4 3 4" xfId="2790"/>
    <cellStyle name="20% - Accent4 4 3 4 2" xfId="2791"/>
    <cellStyle name="20% - Accent4 4 3 5" xfId="2792"/>
    <cellStyle name="20% - Accent4 4 4" xfId="2793"/>
    <cellStyle name="20% - Accent4 4 4 2" xfId="2794"/>
    <cellStyle name="20% - Accent4 4 4 2 2" xfId="2795"/>
    <cellStyle name="20% - Accent4 4 4 2 2 2" xfId="2796"/>
    <cellStyle name="20% - Accent4 4 4 2 3" xfId="2797"/>
    <cellStyle name="20% - Accent4 4 4 3" xfId="2798"/>
    <cellStyle name="20% - Accent4 4 4 3 2" xfId="2799"/>
    <cellStyle name="20% - Accent4 4 4 4" xfId="2800"/>
    <cellStyle name="20% - Accent4 4 5" xfId="2801"/>
    <cellStyle name="20% - Accent4 4 5 2" xfId="2802"/>
    <cellStyle name="20% - Accent4 4 5 2 2" xfId="2803"/>
    <cellStyle name="20% - Accent4 4 5 3" xfId="2804"/>
    <cellStyle name="20% - Accent4 4 6" xfId="2805"/>
    <cellStyle name="20% - Accent4 4 6 2" xfId="2806"/>
    <cellStyle name="20% - Accent4 4 7" xfId="2807"/>
    <cellStyle name="20% - Accent4 5" xfId="103"/>
    <cellStyle name="20% - Accent4 5 2" xfId="2808"/>
    <cellStyle name="20% - Accent4 5 2 2" xfId="2809"/>
    <cellStyle name="20% - Accent4 5 2 2 2" xfId="2810"/>
    <cellStyle name="20% - Accent4 5 2 2 2 2" xfId="2811"/>
    <cellStyle name="20% - Accent4 5 2 2 2 2 2" xfId="2812"/>
    <cellStyle name="20% - Accent4 5 2 2 2 2 2 2" xfId="2813"/>
    <cellStyle name="20% - Accent4 5 2 2 2 2 3" xfId="2814"/>
    <cellStyle name="20% - Accent4 5 2 2 2 3" xfId="2815"/>
    <cellStyle name="20% - Accent4 5 2 2 2 3 2" xfId="2816"/>
    <cellStyle name="20% - Accent4 5 2 2 2 4" xfId="2817"/>
    <cellStyle name="20% - Accent4 5 2 2 3" xfId="2818"/>
    <cellStyle name="20% - Accent4 5 2 2 3 2" xfId="2819"/>
    <cellStyle name="20% - Accent4 5 2 2 3 2 2" xfId="2820"/>
    <cellStyle name="20% - Accent4 5 2 2 3 3" xfId="2821"/>
    <cellStyle name="20% - Accent4 5 2 2 4" xfId="2822"/>
    <cellStyle name="20% - Accent4 5 2 2 4 2" xfId="2823"/>
    <cellStyle name="20% - Accent4 5 2 2 5" xfId="2824"/>
    <cellStyle name="20% - Accent4 5 2 3" xfId="2825"/>
    <cellStyle name="20% - Accent4 5 2 3 2" xfId="2826"/>
    <cellStyle name="20% - Accent4 5 2 3 2 2" xfId="2827"/>
    <cellStyle name="20% - Accent4 5 2 3 2 2 2" xfId="2828"/>
    <cellStyle name="20% - Accent4 5 2 3 2 3" xfId="2829"/>
    <cellStyle name="20% - Accent4 5 2 3 3" xfId="2830"/>
    <cellStyle name="20% - Accent4 5 2 3 3 2" xfId="2831"/>
    <cellStyle name="20% - Accent4 5 2 3 4" xfId="2832"/>
    <cellStyle name="20% - Accent4 5 2 4" xfId="2833"/>
    <cellStyle name="20% - Accent4 5 2 4 2" xfId="2834"/>
    <cellStyle name="20% - Accent4 5 2 4 2 2" xfId="2835"/>
    <cellStyle name="20% - Accent4 5 2 4 3" xfId="2836"/>
    <cellStyle name="20% - Accent4 5 2 5" xfId="2837"/>
    <cellStyle name="20% - Accent4 5 2 5 2" xfId="2838"/>
    <cellStyle name="20% - Accent4 5 2 6" xfId="2839"/>
    <cellStyle name="20% - Accent4 5 3" xfId="2840"/>
    <cellStyle name="20% - Accent4 5 3 2" xfId="2841"/>
    <cellStyle name="20% - Accent4 5 3 2 2" xfId="2842"/>
    <cellStyle name="20% - Accent4 5 3 2 2 2" xfId="2843"/>
    <cellStyle name="20% - Accent4 5 3 2 2 2 2" xfId="2844"/>
    <cellStyle name="20% - Accent4 5 3 2 2 3" xfId="2845"/>
    <cellStyle name="20% - Accent4 5 3 2 3" xfId="2846"/>
    <cellStyle name="20% - Accent4 5 3 2 3 2" xfId="2847"/>
    <cellStyle name="20% - Accent4 5 3 2 4" xfId="2848"/>
    <cellStyle name="20% - Accent4 5 3 3" xfId="2849"/>
    <cellStyle name="20% - Accent4 5 3 3 2" xfId="2850"/>
    <cellStyle name="20% - Accent4 5 3 3 2 2" xfId="2851"/>
    <cellStyle name="20% - Accent4 5 3 3 3" xfId="2852"/>
    <cellStyle name="20% - Accent4 5 3 4" xfId="2853"/>
    <cellStyle name="20% - Accent4 5 3 4 2" xfId="2854"/>
    <cellStyle name="20% - Accent4 5 3 5" xfId="2855"/>
    <cellStyle name="20% - Accent4 5 4" xfId="2856"/>
    <cellStyle name="20% - Accent4 5 4 2" xfId="2857"/>
    <cellStyle name="20% - Accent4 5 4 2 2" xfId="2858"/>
    <cellStyle name="20% - Accent4 5 4 2 2 2" xfId="2859"/>
    <cellStyle name="20% - Accent4 5 4 2 3" xfId="2860"/>
    <cellStyle name="20% - Accent4 5 4 3" xfId="2861"/>
    <cellStyle name="20% - Accent4 5 4 3 2" xfId="2862"/>
    <cellStyle name="20% - Accent4 5 4 4" xfId="2863"/>
    <cellStyle name="20% - Accent4 5 5" xfId="2864"/>
    <cellStyle name="20% - Accent4 5 5 2" xfId="2865"/>
    <cellStyle name="20% - Accent4 5 5 2 2" xfId="2866"/>
    <cellStyle name="20% - Accent4 5 5 3" xfId="2867"/>
    <cellStyle name="20% - Accent4 5 6" xfId="2868"/>
    <cellStyle name="20% - Accent4 5 6 2" xfId="2869"/>
    <cellStyle name="20% - Accent4 5 7" xfId="2870"/>
    <cellStyle name="20% - Accent4 6" xfId="2871"/>
    <cellStyle name="20% - Accent4 6 2" xfId="2872"/>
    <cellStyle name="20% - Accent4 6 2 2" xfId="2873"/>
    <cellStyle name="20% - Accent4 6 2 2 2" xfId="2874"/>
    <cellStyle name="20% - Accent4 6 2 2 2 2" xfId="2875"/>
    <cellStyle name="20% - Accent4 6 2 2 2 2 2" xfId="2876"/>
    <cellStyle name="20% - Accent4 6 2 2 2 3" xfId="2877"/>
    <cellStyle name="20% - Accent4 6 2 2 3" xfId="2878"/>
    <cellStyle name="20% - Accent4 6 2 2 3 2" xfId="2879"/>
    <cellStyle name="20% - Accent4 6 2 2 4" xfId="2880"/>
    <cellStyle name="20% - Accent4 6 2 3" xfId="2881"/>
    <cellStyle name="20% - Accent4 6 2 3 2" xfId="2882"/>
    <cellStyle name="20% - Accent4 6 2 3 2 2" xfId="2883"/>
    <cellStyle name="20% - Accent4 6 2 3 3" xfId="2884"/>
    <cellStyle name="20% - Accent4 6 2 4" xfId="2885"/>
    <cellStyle name="20% - Accent4 6 2 4 2" xfId="2886"/>
    <cellStyle name="20% - Accent4 6 2 5" xfId="2887"/>
    <cellStyle name="20% - Accent4 6 3" xfId="2888"/>
    <cellStyle name="20% - Accent4 6 3 2" xfId="2889"/>
    <cellStyle name="20% - Accent4 6 3 2 2" xfId="2890"/>
    <cellStyle name="20% - Accent4 6 3 2 2 2" xfId="2891"/>
    <cellStyle name="20% - Accent4 6 3 2 3" xfId="2892"/>
    <cellStyle name="20% - Accent4 6 3 3" xfId="2893"/>
    <cellStyle name="20% - Accent4 6 3 3 2" xfId="2894"/>
    <cellStyle name="20% - Accent4 6 3 4" xfId="2895"/>
    <cellStyle name="20% - Accent4 6 4" xfId="2896"/>
    <cellStyle name="20% - Accent4 6 4 2" xfId="2897"/>
    <cellStyle name="20% - Accent4 6 4 2 2" xfId="2898"/>
    <cellStyle name="20% - Accent4 6 4 3" xfId="2899"/>
    <cellStyle name="20% - Accent4 6 5" xfId="2900"/>
    <cellStyle name="20% - Accent4 6 5 2" xfId="2901"/>
    <cellStyle name="20% - Accent4 6 6" xfId="2902"/>
    <cellStyle name="20% - Accent4 7" xfId="2903"/>
    <cellStyle name="20% - Accent4 7 2" xfId="2904"/>
    <cellStyle name="20% - Accent4 7 2 2" xfId="2905"/>
    <cellStyle name="20% - Accent4 7 2 2 2" xfId="2906"/>
    <cellStyle name="20% - Accent4 7 2 2 2 2" xfId="2907"/>
    <cellStyle name="20% - Accent4 7 2 2 3" xfId="2908"/>
    <cellStyle name="20% - Accent4 7 2 3" xfId="2909"/>
    <cellStyle name="20% - Accent4 7 2 3 2" xfId="2910"/>
    <cellStyle name="20% - Accent4 7 2 4" xfId="2911"/>
    <cellStyle name="20% - Accent4 7 3" xfId="2912"/>
    <cellStyle name="20% - Accent4 7 3 2" xfId="2913"/>
    <cellStyle name="20% - Accent4 7 3 2 2" xfId="2914"/>
    <cellStyle name="20% - Accent4 7 3 3" xfId="2915"/>
    <cellStyle name="20% - Accent4 7 4" xfId="2916"/>
    <cellStyle name="20% - Accent4 7 4 2" xfId="2917"/>
    <cellStyle name="20% - Accent4 7 5" xfId="2918"/>
    <cellStyle name="20% - Accent4 8" xfId="2919"/>
    <cellStyle name="20% - Accent4 8 2" xfId="2920"/>
    <cellStyle name="20% - Accent4 8 2 2" xfId="2921"/>
    <cellStyle name="20% - Accent4 8 2 2 2" xfId="2922"/>
    <cellStyle name="20% - Accent4 8 2 3" xfId="2923"/>
    <cellStyle name="20% - Accent4 8 3" xfId="2924"/>
    <cellStyle name="20% - Accent4 8 3 2" xfId="2925"/>
    <cellStyle name="20% - Accent4 8 4" xfId="2926"/>
    <cellStyle name="20% - Accent4 9" xfId="2927"/>
    <cellStyle name="20% - Accent4 9 2" xfId="2928"/>
    <cellStyle name="20% - Accent4 9 2 2" xfId="2929"/>
    <cellStyle name="20% - Accent4 9 3" xfId="2930"/>
    <cellStyle name="20% - Accent5 10" xfId="2931"/>
    <cellStyle name="20% - Accent5 10 2" xfId="2932"/>
    <cellStyle name="20% - Accent5 11" xfId="2933"/>
    <cellStyle name="20% - Accent5 11 2" xfId="2934"/>
    <cellStyle name="20% - Accent5 12" xfId="2935"/>
    <cellStyle name="20% - Accent5 2" xfId="104"/>
    <cellStyle name="20% - Accent5 2 2" xfId="105"/>
    <cellStyle name="20% - Accent5 2 2 2" xfId="2936"/>
    <cellStyle name="20% - Accent5 2 2 2 2" xfId="2937"/>
    <cellStyle name="20% - Accent5 2 2 2 2 2" xfId="2938"/>
    <cellStyle name="20% - Accent5 2 2 2 2 2 2" xfId="2939"/>
    <cellStyle name="20% - Accent5 2 2 2 2 2 2 2" xfId="2940"/>
    <cellStyle name="20% - Accent5 2 2 2 2 2 2 2 2" xfId="2941"/>
    <cellStyle name="20% - Accent5 2 2 2 2 2 2 3" xfId="2942"/>
    <cellStyle name="20% - Accent5 2 2 2 2 2 3" xfId="2943"/>
    <cellStyle name="20% - Accent5 2 2 2 2 2 3 2" xfId="2944"/>
    <cellStyle name="20% - Accent5 2 2 2 2 2 4" xfId="2945"/>
    <cellStyle name="20% - Accent5 2 2 2 2 3" xfId="2946"/>
    <cellStyle name="20% - Accent5 2 2 2 2 3 2" xfId="2947"/>
    <cellStyle name="20% - Accent5 2 2 2 2 3 2 2" xfId="2948"/>
    <cellStyle name="20% - Accent5 2 2 2 2 3 3" xfId="2949"/>
    <cellStyle name="20% - Accent5 2 2 2 2 4" xfId="2950"/>
    <cellStyle name="20% - Accent5 2 2 2 2 4 2" xfId="2951"/>
    <cellStyle name="20% - Accent5 2 2 2 2 5" xfId="2952"/>
    <cellStyle name="20% - Accent5 2 2 2 3" xfId="2953"/>
    <cellStyle name="20% - Accent5 2 2 2 3 2" xfId="2954"/>
    <cellStyle name="20% - Accent5 2 2 2 3 2 2" xfId="2955"/>
    <cellStyle name="20% - Accent5 2 2 2 3 2 2 2" xfId="2956"/>
    <cellStyle name="20% - Accent5 2 2 2 3 2 3" xfId="2957"/>
    <cellStyle name="20% - Accent5 2 2 2 3 3" xfId="2958"/>
    <cellStyle name="20% - Accent5 2 2 2 3 3 2" xfId="2959"/>
    <cellStyle name="20% - Accent5 2 2 2 3 4" xfId="2960"/>
    <cellStyle name="20% - Accent5 2 2 2 4" xfId="2961"/>
    <cellStyle name="20% - Accent5 2 2 2 4 2" xfId="2962"/>
    <cellStyle name="20% - Accent5 2 2 2 4 2 2" xfId="2963"/>
    <cellStyle name="20% - Accent5 2 2 2 4 3" xfId="2964"/>
    <cellStyle name="20% - Accent5 2 2 2 5" xfId="2965"/>
    <cellStyle name="20% - Accent5 2 2 2 5 2" xfId="2966"/>
    <cellStyle name="20% - Accent5 2 2 2 6" xfId="2967"/>
    <cellStyle name="20% - Accent5 2 2 3" xfId="2968"/>
    <cellStyle name="20% - Accent5 2 2 3 2" xfId="2969"/>
    <cellStyle name="20% - Accent5 2 2 3 2 2" xfId="2970"/>
    <cellStyle name="20% - Accent5 2 2 3 2 2 2" xfId="2971"/>
    <cellStyle name="20% - Accent5 2 2 3 2 2 2 2" xfId="2972"/>
    <cellStyle name="20% - Accent5 2 2 3 2 2 3" xfId="2973"/>
    <cellStyle name="20% - Accent5 2 2 3 2 3" xfId="2974"/>
    <cellStyle name="20% - Accent5 2 2 3 2 3 2" xfId="2975"/>
    <cellStyle name="20% - Accent5 2 2 3 2 4" xfId="2976"/>
    <cellStyle name="20% - Accent5 2 2 3 3" xfId="2977"/>
    <cellStyle name="20% - Accent5 2 2 3 3 2" xfId="2978"/>
    <cellStyle name="20% - Accent5 2 2 3 3 2 2" xfId="2979"/>
    <cellStyle name="20% - Accent5 2 2 3 3 3" xfId="2980"/>
    <cellStyle name="20% - Accent5 2 2 3 4" xfId="2981"/>
    <cellStyle name="20% - Accent5 2 2 3 4 2" xfId="2982"/>
    <cellStyle name="20% - Accent5 2 2 3 5" xfId="2983"/>
    <cellStyle name="20% - Accent5 2 2 4" xfId="2984"/>
    <cellStyle name="20% - Accent5 2 2 4 2" xfId="2985"/>
    <cellStyle name="20% - Accent5 2 2 4 2 2" xfId="2986"/>
    <cellStyle name="20% - Accent5 2 2 4 2 2 2" xfId="2987"/>
    <cellStyle name="20% - Accent5 2 2 4 2 3" xfId="2988"/>
    <cellStyle name="20% - Accent5 2 2 4 3" xfId="2989"/>
    <cellStyle name="20% - Accent5 2 2 4 3 2" xfId="2990"/>
    <cellStyle name="20% - Accent5 2 2 4 4" xfId="2991"/>
    <cellStyle name="20% - Accent5 2 2 5" xfId="2992"/>
    <cellStyle name="20% - Accent5 2 2 5 2" xfId="2993"/>
    <cellStyle name="20% - Accent5 2 2 5 2 2" xfId="2994"/>
    <cellStyle name="20% - Accent5 2 2 5 3" xfId="2995"/>
    <cellStyle name="20% - Accent5 2 2 6" xfId="2996"/>
    <cellStyle name="20% - Accent5 2 2 6 2" xfId="2997"/>
    <cellStyle name="20% - Accent5 2 2 7" xfId="2998"/>
    <cellStyle name="20% - Accent5 2 3" xfId="106"/>
    <cellStyle name="20% - Accent5 2 3 2" xfId="2999"/>
    <cellStyle name="20% - Accent5 2 3 2 2" xfId="3000"/>
    <cellStyle name="20% - Accent5 2 3 2 2 2" xfId="3001"/>
    <cellStyle name="20% - Accent5 2 3 2 2 2 2" xfId="3002"/>
    <cellStyle name="20% - Accent5 2 3 2 2 2 2 2" xfId="3003"/>
    <cellStyle name="20% - Accent5 2 3 2 2 2 2 2 2" xfId="3004"/>
    <cellStyle name="20% - Accent5 2 3 2 2 2 2 3" xfId="3005"/>
    <cellStyle name="20% - Accent5 2 3 2 2 2 3" xfId="3006"/>
    <cellStyle name="20% - Accent5 2 3 2 2 2 3 2" xfId="3007"/>
    <cellStyle name="20% - Accent5 2 3 2 2 2 4" xfId="3008"/>
    <cellStyle name="20% - Accent5 2 3 2 2 3" xfId="3009"/>
    <cellStyle name="20% - Accent5 2 3 2 2 3 2" xfId="3010"/>
    <cellStyle name="20% - Accent5 2 3 2 2 3 2 2" xfId="3011"/>
    <cellStyle name="20% - Accent5 2 3 2 2 3 3" xfId="3012"/>
    <cellStyle name="20% - Accent5 2 3 2 2 4" xfId="3013"/>
    <cellStyle name="20% - Accent5 2 3 2 2 4 2" xfId="3014"/>
    <cellStyle name="20% - Accent5 2 3 2 2 5" xfId="3015"/>
    <cellStyle name="20% - Accent5 2 3 2 3" xfId="3016"/>
    <cellStyle name="20% - Accent5 2 3 2 3 2" xfId="3017"/>
    <cellStyle name="20% - Accent5 2 3 2 3 2 2" xfId="3018"/>
    <cellStyle name="20% - Accent5 2 3 2 3 2 2 2" xfId="3019"/>
    <cellStyle name="20% - Accent5 2 3 2 3 2 3" xfId="3020"/>
    <cellStyle name="20% - Accent5 2 3 2 3 3" xfId="3021"/>
    <cellStyle name="20% - Accent5 2 3 2 3 3 2" xfId="3022"/>
    <cellStyle name="20% - Accent5 2 3 2 3 4" xfId="3023"/>
    <cellStyle name="20% - Accent5 2 3 2 4" xfId="3024"/>
    <cellStyle name="20% - Accent5 2 3 2 4 2" xfId="3025"/>
    <cellStyle name="20% - Accent5 2 3 2 4 2 2" xfId="3026"/>
    <cellStyle name="20% - Accent5 2 3 2 4 3" xfId="3027"/>
    <cellStyle name="20% - Accent5 2 3 2 5" xfId="3028"/>
    <cellStyle name="20% - Accent5 2 3 2 5 2" xfId="3029"/>
    <cellStyle name="20% - Accent5 2 3 2 6" xfId="3030"/>
    <cellStyle name="20% - Accent5 2 3 3" xfId="3031"/>
    <cellStyle name="20% - Accent5 2 3 3 2" xfId="3032"/>
    <cellStyle name="20% - Accent5 2 3 3 2 2" xfId="3033"/>
    <cellStyle name="20% - Accent5 2 3 3 2 2 2" xfId="3034"/>
    <cellStyle name="20% - Accent5 2 3 3 2 2 2 2" xfId="3035"/>
    <cellStyle name="20% - Accent5 2 3 3 2 2 3" xfId="3036"/>
    <cellStyle name="20% - Accent5 2 3 3 2 3" xfId="3037"/>
    <cellStyle name="20% - Accent5 2 3 3 2 3 2" xfId="3038"/>
    <cellStyle name="20% - Accent5 2 3 3 2 4" xfId="3039"/>
    <cellStyle name="20% - Accent5 2 3 3 3" xfId="3040"/>
    <cellStyle name="20% - Accent5 2 3 3 3 2" xfId="3041"/>
    <cellStyle name="20% - Accent5 2 3 3 3 2 2" xfId="3042"/>
    <cellStyle name="20% - Accent5 2 3 3 3 3" xfId="3043"/>
    <cellStyle name="20% - Accent5 2 3 3 4" xfId="3044"/>
    <cellStyle name="20% - Accent5 2 3 3 4 2" xfId="3045"/>
    <cellStyle name="20% - Accent5 2 3 3 5" xfId="3046"/>
    <cellStyle name="20% - Accent5 2 3 4" xfId="3047"/>
    <cellStyle name="20% - Accent5 2 3 4 2" xfId="3048"/>
    <cellStyle name="20% - Accent5 2 3 4 2 2" xfId="3049"/>
    <cellStyle name="20% - Accent5 2 3 4 2 2 2" xfId="3050"/>
    <cellStyle name="20% - Accent5 2 3 4 2 3" xfId="3051"/>
    <cellStyle name="20% - Accent5 2 3 4 3" xfId="3052"/>
    <cellStyle name="20% - Accent5 2 3 4 3 2" xfId="3053"/>
    <cellStyle name="20% - Accent5 2 3 4 4" xfId="3054"/>
    <cellStyle name="20% - Accent5 2 3 5" xfId="3055"/>
    <cellStyle name="20% - Accent5 2 3 5 2" xfId="3056"/>
    <cellStyle name="20% - Accent5 2 3 5 2 2" xfId="3057"/>
    <cellStyle name="20% - Accent5 2 3 5 3" xfId="3058"/>
    <cellStyle name="20% - Accent5 2 3 6" xfId="3059"/>
    <cellStyle name="20% - Accent5 2 3 6 2" xfId="3060"/>
    <cellStyle name="20% - Accent5 2 3 7" xfId="3061"/>
    <cellStyle name="20% - Accent5 2 4" xfId="107"/>
    <cellStyle name="20% - Accent5 2 4 2" xfId="3062"/>
    <cellStyle name="20% - Accent5 2 4 2 2" xfId="3063"/>
    <cellStyle name="20% - Accent5 2 4 2 2 2" xfId="3064"/>
    <cellStyle name="20% - Accent5 2 4 2 2 2 2" xfId="3065"/>
    <cellStyle name="20% - Accent5 2 4 2 2 2 2 2" xfId="3066"/>
    <cellStyle name="20% - Accent5 2 4 2 2 2 3" xfId="3067"/>
    <cellStyle name="20% - Accent5 2 4 2 2 3" xfId="3068"/>
    <cellStyle name="20% - Accent5 2 4 2 2 3 2" xfId="3069"/>
    <cellStyle name="20% - Accent5 2 4 2 2 4" xfId="3070"/>
    <cellStyle name="20% - Accent5 2 4 2 3" xfId="3071"/>
    <cellStyle name="20% - Accent5 2 4 2 3 2" xfId="3072"/>
    <cellStyle name="20% - Accent5 2 4 2 3 2 2" xfId="3073"/>
    <cellStyle name="20% - Accent5 2 4 2 3 3" xfId="3074"/>
    <cellStyle name="20% - Accent5 2 4 2 4" xfId="3075"/>
    <cellStyle name="20% - Accent5 2 4 2 4 2" xfId="3076"/>
    <cellStyle name="20% - Accent5 2 4 2 5" xfId="3077"/>
    <cellStyle name="20% - Accent5 2 4 3" xfId="3078"/>
    <cellStyle name="20% - Accent5 2 4 3 2" xfId="3079"/>
    <cellStyle name="20% - Accent5 2 4 3 2 2" xfId="3080"/>
    <cellStyle name="20% - Accent5 2 4 3 2 2 2" xfId="3081"/>
    <cellStyle name="20% - Accent5 2 4 3 2 3" xfId="3082"/>
    <cellStyle name="20% - Accent5 2 4 3 3" xfId="3083"/>
    <cellStyle name="20% - Accent5 2 4 3 3 2" xfId="3084"/>
    <cellStyle name="20% - Accent5 2 4 3 4" xfId="3085"/>
    <cellStyle name="20% - Accent5 2 4 4" xfId="3086"/>
    <cellStyle name="20% - Accent5 2 4 4 2" xfId="3087"/>
    <cellStyle name="20% - Accent5 2 4 4 2 2" xfId="3088"/>
    <cellStyle name="20% - Accent5 2 4 4 3" xfId="3089"/>
    <cellStyle name="20% - Accent5 2 4 5" xfId="3090"/>
    <cellStyle name="20% - Accent5 2 4 5 2" xfId="3091"/>
    <cellStyle name="20% - Accent5 2 4 6" xfId="3092"/>
    <cellStyle name="20% - Accent5 2 5" xfId="3093"/>
    <cellStyle name="20% - Accent5 2 5 2" xfId="3094"/>
    <cellStyle name="20% - Accent5 2 5 2 2" xfId="3095"/>
    <cellStyle name="20% - Accent5 2 5 2 2 2" xfId="3096"/>
    <cellStyle name="20% - Accent5 2 5 2 2 2 2" xfId="3097"/>
    <cellStyle name="20% - Accent5 2 5 2 2 3" xfId="3098"/>
    <cellStyle name="20% - Accent5 2 5 2 3" xfId="3099"/>
    <cellStyle name="20% - Accent5 2 5 2 3 2" xfId="3100"/>
    <cellStyle name="20% - Accent5 2 5 2 4" xfId="3101"/>
    <cellStyle name="20% - Accent5 2 5 3" xfId="3102"/>
    <cellStyle name="20% - Accent5 2 5 3 2" xfId="3103"/>
    <cellStyle name="20% - Accent5 2 5 3 2 2" xfId="3104"/>
    <cellStyle name="20% - Accent5 2 5 3 3" xfId="3105"/>
    <cellStyle name="20% - Accent5 2 5 4" xfId="3106"/>
    <cellStyle name="20% - Accent5 2 5 4 2" xfId="3107"/>
    <cellStyle name="20% - Accent5 2 5 5" xfId="3108"/>
    <cellStyle name="20% - Accent5 2 6" xfId="3109"/>
    <cellStyle name="20% - Accent5 2 6 2" xfId="3110"/>
    <cellStyle name="20% - Accent5 2 6 2 2" xfId="3111"/>
    <cellStyle name="20% - Accent5 2 6 2 2 2" xfId="3112"/>
    <cellStyle name="20% - Accent5 2 6 2 3" xfId="3113"/>
    <cellStyle name="20% - Accent5 2 6 3" xfId="3114"/>
    <cellStyle name="20% - Accent5 2 6 3 2" xfId="3115"/>
    <cellStyle name="20% - Accent5 2 6 4" xfId="3116"/>
    <cellStyle name="20% - Accent5 2 7" xfId="3117"/>
    <cellStyle name="20% - Accent5 2 7 2" xfId="3118"/>
    <cellStyle name="20% - Accent5 2 7 2 2" xfId="3119"/>
    <cellStyle name="20% - Accent5 2 7 3" xfId="3120"/>
    <cellStyle name="20% - Accent5 2 8" xfId="3121"/>
    <cellStyle name="20% - Accent5 2 8 2" xfId="3122"/>
    <cellStyle name="20% - Accent5 2 9" xfId="3123"/>
    <cellStyle name="20% - Accent5 3" xfId="108"/>
    <cellStyle name="20% - Accent5 3 2" xfId="3124"/>
    <cellStyle name="20% - Accent5 3 2 2" xfId="3125"/>
    <cellStyle name="20% - Accent5 3 2 2 2" xfId="3126"/>
    <cellStyle name="20% - Accent5 3 2 2 2 2" xfId="3127"/>
    <cellStyle name="20% - Accent5 3 2 2 2 2 2" xfId="3128"/>
    <cellStyle name="20% - Accent5 3 2 2 2 2 2 2" xfId="3129"/>
    <cellStyle name="20% - Accent5 3 2 2 2 2 2 2 2" xfId="3130"/>
    <cellStyle name="20% - Accent5 3 2 2 2 2 2 3" xfId="3131"/>
    <cellStyle name="20% - Accent5 3 2 2 2 2 3" xfId="3132"/>
    <cellStyle name="20% - Accent5 3 2 2 2 2 3 2" xfId="3133"/>
    <cellStyle name="20% - Accent5 3 2 2 2 2 4" xfId="3134"/>
    <cellStyle name="20% - Accent5 3 2 2 2 3" xfId="3135"/>
    <cellStyle name="20% - Accent5 3 2 2 2 3 2" xfId="3136"/>
    <cellStyle name="20% - Accent5 3 2 2 2 3 2 2" xfId="3137"/>
    <cellStyle name="20% - Accent5 3 2 2 2 3 3" xfId="3138"/>
    <cellStyle name="20% - Accent5 3 2 2 2 4" xfId="3139"/>
    <cellStyle name="20% - Accent5 3 2 2 2 4 2" xfId="3140"/>
    <cellStyle name="20% - Accent5 3 2 2 2 5" xfId="3141"/>
    <cellStyle name="20% - Accent5 3 2 2 3" xfId="3142"/>
    <cellStyle name="20% - Accent5 3 2 2 3 2" xfId="3143"/>
    <cellStyle name="20% - Accent5 3 2 2 3 2 2" xfId="3144"/>
    <cellStyle name="20% - Accent5 3 2 2 3 2 2 2" xfId="3145"/>
    <cellStyle name="20% - Accent5 3 2 2 3 2 3" xfId="3146"/>
    <cellStyle name="20% - Accent5 3 2 2 3 3" xfId="3147"/>
    <cellStyle name="20% - Accent5 3 2 2 3 3 2" xfId="3148"/>
    <cellStyle name="20% - Accent5 3 2 2 3 4" xfId="3149"/>
    <cellStyle name="20% - Accent5 3 2 2 4" xfId="3150"/>
    <cellStyle name="20% - Accent5 3 2 2 4 2" xfId="3151"/>
    <cellStyle name="20% - Accent5 3 2 2 4 2 2" xfId="3152"/>
    <cellStyle name="20% - Accent5 3 2 2 4 3" xfId="3153"/>
    <cellStyle name="20% - Accent5 3 2 2 5" xfId="3154"/>
    <cellStyle name="20% - Accent5 3 2 2 5 2" xfId="3155"/>
    <cellStyle name="20% - Accent5 3 2 2 6" xfId="3156"/>
    <cellStyle name="20% - Accent5 3 2 3" xfId="3157"/>
    <cellStyle name="20% - Accent5 3 2 3 2" xfId="3158"/>
    <cellStyle name="20% - Accent5 3 2 3 2 2" xfId="3159"/>
    <cellStyle name="20% - Accent5 3 2 3 2 2 2" xfId="3160"/>
    <cellStyle name="20% - Accent5 3 2 3 2 2 2 2" xfId="3161"/>
    <cellStyle name="20% - Accent5 3 2 3 2 2 3" xfId="3162"/>
    <cellStyle name="20% - Accent5 3 2 3 2 3" xfId="3163"/>
    <cellStyle name="20% - Accent5 3 2 3 2 3 2" xfId="3164"/>
    <cellStyle name="20% - Accent5 3 2 3 2 4" xfId="3165"/>
    <cellStyle name="20% - Accent5 3 2 3 3" xfId="3166"/>
    <cellStyle name="20% - Accent5 3 2 3 3 2" xfId="3167"/>
    <cellStyle name="20% - Accent5 3 2 3 3 2 2" xfId="3168"/>
    <cellStyle name="20% - Accent5 3 2 3 3 3" xfId="3169"/>
    <cellStyle name="20% - Accent5 3 2 3 4" xfId="3170"/>
    <cellStyle name="20% - Accent5 3 2 3 4 2" xfId="3171"/>
    <cellStyle name="20% - Accent5 3 2 3 5" xfId="3172"/>
    <cellStyle name="20% - Accent5 3 2 4" xfId="3173"/>
    <cellStyle name="20% - Accent5 3 2 4 2" xfId="3174"/>
    <cellStyle name="20% - Accent5 3 2 4 2 2" xfId="3175"/>
    <cellStyle name="20% - Accent5 3 2 4 2 2 2" xfId="3176"/>
    <cellStyle name="20% - Accent5 3 2 4 2 3" xfId="3177"/>
    <cellStyle name="20% - Accent5 3 2 4 3" xfId="3178"/>
    <cellStyle name="20% - Accent5 3 2 4 3 2" xfId="3179"/>
    <cellStyle name="20% - Accent5 3 2 4 4" xfId="3180"/>
    <cellStyle name="20% - Accent5 3 2 5" xfId="3181"/>
    <cellStyle name="20% - Accent5 3 2 5 2" xfId="3182"/>
    <cellStyle name="20% - Accent5 3 2 5 2 2" xfId="3183"/>
    <cellStyle name="20% - Accent5 3 2 5 3" xfId="3184"/>
    <cellStyle name="20% - Accent5 3 2 6" xfId="3185"/>
    <cellStyle name="20% - Accent5 3 2 6 2" xfId="3186"/>
    <cellStyle name="20% - Accent5 3 2 7" xfId="3187"/>
    <cellStyle name="20% - Accent5 3 3" xfId="3188"/>
    <cellStyle name="20% - Accent5 3 3 2" xfId="3189"/>
    <cellStyle name="20% - Accent5 3 3 2 2" xfId="3190"/>
    <cellStyle name="20% - Accent5 3 3 2 2 2" xfId="3191"/>
    <cellStyle name="20% - Accent5 3 3 2 2 2 2" xfId="3192"/>
    <cellStyle name="20% - Accent5 3 3 2 2 2 2 2" xfId="3193"/>
    <cellStyle name="20% - Accent5 3 3 2 2 2 3" xfId="3194"/>
    <cellStyle name="20% - Accent5 3 3 2 2 3" xfId="3195"/>
    <cellStyle name="20% - Accent5 3 3 2 2 3 2" xfId="3196"/>
    <cellStyle name="20% - Accent5 3 3 2 2 4" xfId="3197"/>
    <cellStyle name="20% - Accent5 3 3 2 3" xfId="3198"/>
    <cellStyle name="20% - Accent5 3 3 2 3 2" xfId="3199"/>
    <cellStyle name="20% - Accent5 3 3 2 3 2 2" xfId="3200"/>
    <cellStyle name="20% - Accent5 3 3 2 3 3" xfId="3201"/>
    <cellStyle name="20% - Accent5 3 3 2 4" xfId="3202"/>
    <cellStyle name="20% - Accent5 3 3 2 4 2" xfId="3203"/>
    <cellStyle name="20% - Accent5 3 3 2 5" xfId="3204"/>
    <cellStyle name="20% - Accent5 3 3 3" xfId="3205"/>
    <cellStyle name="20% - Accent5 3 3 3 2" xfId="3206"/>
    <cellStyle name="20% - Accent5 3 3 3 2 2" xfId="3207"/>
    <cellStyle name="20% - Accent5 3 3 3 2 2 2" xfId="3208"/>
    <cellStyle name="20% - Accent5 3 3 3 2 3" xfId="3209"/>
    <cellStyle name="20% - Accent5 3 3 3 3" xfId="3210"/>
    <cellStyle name="20% - Accent5 3 3 3 3 2" xfId="3211"/>
    <cellStyle name="20% - Accent5 3 3 3 4" xfId="3212"/>
    <cellStyle name="20% - Accent5 3 3 4" xfId="3213"/>
    <cellStyle name="20% - Accent5 3 3 4 2" xfId="3214"/>
    <cellStyle name="20% - Accent5 3 3 4 2 2" xfId="3215"/>
    <cellStyle name="20% - Accent5 3 3 4 3" xfId="3216"/>
    <cellStyle name="20% - Accent5 3 3 5" xfId="3217"/>
    <cellStyle name="20% - Accent5 3 3 5 2" xfId="3218"/>
    <cellStyle name="20% - Accent5 3 3 6" xfId="3219"/>
    <cellStyle name="20% - Accent5 3 4" xfId="3220"/>
    <cellStyle name="20% - Accent5 3 4 2" xfId="3221"/>
    <cellStyle name="20% - Accent5 3 4 2 2" xfId="3222"/>
    <cellStyle name="20% - Accent5 3 4 2 2 2" xfId="3223"/>
    <cellStyle name="20% - Accent5 3 4 2 2 2 2" xfId="3224"/>
    <cellStyle name="20% - Accent5 3 4 2 2 3" xfId="3225"/>
    <cellStyle name="20% - Accent5 3 4 2 3" xfId="3226"/>
    <cellStyle name="20% - Accent5 3 4 2 3 2" xfId="3227"/>
    <cellStyle name="20% - Accent5 3 4 2 4" xfId="3228"/>
    <cellStyle name="20% - Accent5 3 4 3" xfId="3229"/>
    <cellStyle name="20% - Accent5 3 4 3 2" xfId="3230"/>
    <cellStyle name="20% - Accent5 3 4 3 2 2" xfId="3231"/>
    <cellStyle name="20% - Accent5 3 4 3 3" xfId="3232"/>
    <cellStyle name="20% - Accent5 3 4 4" xfId="3233"/>
    <cellStyle name="20% - Accent5 3 4 4 2" xfId="3234"/>
    <cellStyle name="20% - Accent5 3 4 5" xfId="3235"/>
    <cellStyle name="20% - Accent5 3 5" xfId="3236"/>
    <cellStyle name="20% - Accent5 3 5 2" xfId="3237"/>
    <cellStyle name="20% - Accent5 3 5 2 2" xfId="3238"/>
    <cellStyle name="20% - Accent5 3 5 2 2 2" xfId="3239"/>
    <cellStyle name="20% - Accent5 3 5 2 3" xfId="3240"/>
    <cellStyle name="20% - Accent5 3 5 3" xfId="3241"/>
    <cellStyle name="20% - Accent5 3 5 3 2" xfId="3242"/>
    <cellStyle name="20% - Accent5 3 5 4" xfId="3243"/>
    <cellStyle name="20% - Accent5 3 6" xfId="3244"/>
    <cellStyle name="20% - Accent5 3 6 2" xfId="3245"/>
    <cellStyle name="20% - Accent5 3 6 2 2" xfId="3246"/>
    <cellStyle name="20% - Accent5 3 6 3" xfId="3247"/>
    <cellStyle name="20% - Accent5 3 7" xfId="3248"/>
    <cellStyle name="20% - Accent5 3 7 2" xfId="3249"/>
    <cellStyle name="20% - Accent5 3 8" xfId="3250"/>
    <cellStyle name="20% - Accent5 4" xfId="109"/>
    <cellStyle name="20% - Accent5 4 2" xfId="3251"/>
    <cellStyle name="20% - Accent5 4 2 2" xfId="3252"/>
    <cellStyle name="20% - Accent5 4 2 2 2" xfId="3253"/>
    <cellStyle name="20% - Accent5 4 2 2 2 2" xfId="3254"/>
    <cellStyle name="20% - Accent5 4 2 2 2 2 2" xfId="3255"/>
    <cellStyle name="20% - Accent5 4 2 2 2 2 2 2" xfId="3256"/>
    <cellStyle name="20% - Accent5 4 2 2 2 2 3" xfId="3257"/>
    <cellStyle name="20% - Accent5 4 2 2 2 3" xfId="3258"/>
    <cellStyle name="20% - Accent5 4 2 2 2 3 2" xfId="3259"/>
    <cellStyle name="20% - Accent5 4 2 2 2 4" xfId="3260"/>
    <cellStyle name="20% - Accent5 4 2 2 3" xfId="3261"/>
    <cellStyle name="20% - Accent5 4 2 2 3 2" xfId="3262"/>
    <cellStyle name="20% - Accent5 4 2 2 3 2 2" xfId="3263"/>
    <cellStyle name="20% - Accent5 4 2 2 3 3" xfId="3264"/>
    <cellStyle name="20% - Accent5 4 2 2 4" xfId="3265"/>
    <cellStyle name="20% - Accent5 4 2 2 4 2" xfId="3266"/>
    <cellStyle name="20% - Accent5 4 2 2 5" xfId="3267"/>
    <cellStyle name="20% - Accent5 4 2 3" xfId="3268"/>
    <cellStyle name="20% - Accent5 4 2 3 2" xfId="3269"/>
    <cellStyle name="20% - Accent5 4 2 3 2 2" xfId="3270"/>
    <cellStyle name="20% - Accent5 4 2 3 2 2 2" xfId="3271"/>
    <cellStyle name="20% - Accent5 4 2 3 2 3" xfId="3272"/>
    <cellStyle name="20% - Accent5 4 2 3 3" xfId="3273"/>
    <cellStyle name="20% - Accent5 4 2 3 3 2" xfId="3274"/>
    <cellStyle name="20% - Accent5 4 2 3 4" xfId="3275"/>
    <cellStyle name="20% - Accent5 4 2 4" xfId="3276"/>
    <cellStyle name="20% - Accent5 4 2 4 2" xfId="3277"/>
    <cellStyle name="20% - Accent5 4 2 4 2 2" xfId="3278"/>
    <cellStyle name="20% - Accent5 4 2 4 3" xfId="3279"/>
    <cellStyle name="20% - Accent5 4 2 5" xfId="3280"/>
    <cellStyle name="20% - Accent5 4 2 5 2" xfId="3281"/>
    <cellStyle name="20% - Accent5 4 2 6" xfId="3282"/>
    <cellStyle name="20% - Accent5 4 3" xfId="3283"/>
    <cellStyle name="20% - Accent5 4 3 2" xfId="3284"/>
    <cellStyle name="20% - Accent5 4 3 2 2" xfId="3285"/>
    <cellStyle name="20% - Accent5 4 3 2 2 2" xfId="3286"/>
    <cellStyle name="20% - Accent5 4 3 2 2 2 2" xfId="3287"/>
    <cellStyle name="20% - Accent5 4 3 2 2 3" xfId="3288"/>
    <cellStyle name="20% - Accent5 4 3 2 3" xfId="3289"/>
    <cellStyle name="20% - Accent5 4 3 2 3 2" xfId="3290"/>
    <cellStyle name="20% - Accent5 4 3 2 4" xfId="3291"/>
    <cellStyle name="20% - Accent5 4 3 3" xfId="3292"/>
    <cellStyle name="20% - Accent5 4 3 3 2" xfId="3293"/>
    <cellStyle name="20% - Accent5 4 3 3 2 2" xfId="3294"/>
    <cellStyle name="20% - Accent5 4 3 3 3" xfId="3295"/>
    <cellStyle name="20% - Accent5 4 3 4" xfId="3296"/>
    <cellStyle name="20% - Accent5 4 3 4 2" xfId="3297"/>
    <cellStyle name="20% - Accent5 4 3 5" xfId="3298"/>
    <cellStyle name="20% - Accent5 4 4" xfId="3299"/>
    <cellStyle name="20% - Accent5 4 4 2" xfId="3300"/>
    <cellStyle name="20% - Accent5 4 4 2 2" xfId="3301"/>
    <cellStyle name="20% - Accent5 4 4 2 2 2" xfId="3302"/>
    <cellStyle name="20% - Accent5 4 4 2 3" xfId="3303"/>
    <cellStyle name="20% - Accent5 4 4 3" xfId="3304"/>
    <cellStyle name="20% - Accent5 4 4 3 2" xfId="3305"/>
    <cellStyle name="20% - Accent5 4 4 4" xfId="3306"/>
    <cellStyle name="20% - Accent5 4 5" xfId="3307"/>
    <cellStyle name="20% - Accent5 4 5 2" xfId="3308"/>
    <cellStyle name="20% - Accent5 4 5 2 2" xfId="3309"/>
    <cellStyle name="20% - Accent5 4 5 3" xfId="3310"/>
    <cellStyle name="20% - Accent5 4 6" xfId="3311"/>
    <cellStyle name="20% - Accent5 4 6 2" xfId="3312"/>
    <cellStyle name="20% - Accent5 4 7" xfId="3313"/>
    <cellStyle name="20% - Accent5 5" xfId="110"/>
    <cellStyle name="20% - Accent5 5 2" xfId="3314"/>
    <cellStyle name="20% - Accent5 5 2 2" xfId="3315"/>
    <cellStyle name="20% - Accent5 5 2 2 2" xfId="3316"/>
    <cellStyle name="20% - Accent5 5 2 2 2 2" xfId="3317"/>
    <cellStyle name="20% - Accent5 5 2 2 2 2 2" xfId="3318"/>
    <cellStyle name="20% - Accent5 5 2 2 2 2 2 2" xfId="3319"/>
    <cellStyle name="20% - Accent5 5 2 2 2 2 3" xfId="3320"/>
    <cellStyle name="20% - Accent5 5 2 2 2 3" xfId="3321"/>
    <cellStyle name="20% - Accent5 5 2 2 2 3 2" xfId="3322"/>
    <cellStyle name="20% - Accent5 5 2 2 2 4" xfId="3323"/>
    <cellStyle name="20% - Accent5 5 2 2 3" xfId="3324"/>
    <cellStyle name="20% - Accent5 5 2 2 3 2" xfId="3325"/>
    <cellStyle name="20% - Accent5 5 2 2 3 2 2" xfId="3326"/>
    <cellStyle name="20% - Accent5 5 2 2 3 3" xfId="3327"/>
    <cellStyle name="20% - Accent5 5 2 2 4" xfId="3328"/>
    <cellStyle name="20% - Accent5 5 2 2 4 2" xfId="3329"/>
    <cellStyle name="20% - Accent5 5 2 2 5" xfId="3330"/>
    <cellStyle name="20% - Accent5 5 2 3" xfId="3331"/>
    <cellStyle name="20% - Accent5 5 2 3 2" xfId="3332"/>
    <cellStyle name="20% - Accent5 5 2 3 2 2" xfId="3333"/>
    <cellStyle name="20% - Accent5 5 2 3 2 2 2" xfId="3334"/>
    <cellStyle name="20% - Accent5 5 2 3 2 3" xfId="3335"/>
    <cellStyle name="20% - Accent5 5 2 3 3" xfId="3336"/>
    <cellStyle name="20% - Accent5 5 2 3 3 2" xfId="3337"/>
    <cellStyle name="20% - Accent5 5 2 3 4" xfId="3338"/>
    <cellStyle name="20% - Accent5 5 2 4" xfId="3339"/>
    <cellStyle name="20% - Accent5 5 2 4 2" xfId="3340"/>
    <cellStyle name="20% - Accent5 5 2 4 2 2" xfId="3341"/>
    <cellStyle name="20% - Accent5 5 2 4 3" xfId="3342"/>
    <cellStyle name="20% - Accent5 5 2 5" xfId="3343"/>
    <cellStyle name="20% - Accent5 5 2 5 2" xfId="3344"/>
    <cellStyle name="20% - Accent5 5 2 6" xfId="3345"/>
    <cellStyle name="20% - Accent5 5 3" xfId="3346"/>
    <cellStyle name="20% - Accent5 5 3 2" xfId="3347"/>
    <cellStyle name="20% - Accent5 5 3 2 2" xfId="3348"/>
    <cellStyle name="20% - Accent5 5 3 2 2 2" xfId="3349"/>
    <cellStyle name="20% - Accent5 5 3 2 2 2 2" xfId="3350"/>
    <cellStyle name="20% - Accent5 5 3 2 2 3" xfId="3351"/>
    <cellStyle name="20% - Accent5 5 3 2 3" xfId="3352"/>
    <cellStyle name="20% - Accent5 5 3 2 3 2" xfId="3353"/>
    <cellStyle name="20% - Accent5 5 3 2 4" xfId="3354"/>
    <cellStyle name="20% - Accent5 5 3 3" xfId="3355"/>
    <cellStyle name="20% - Accent5 5 3 3 2" xfId="3356"/>
    <cellStyle name="20% - Accent5 5 3 3 2 2" xfId="3357"/>
    <cellStyle name="20% - Accent5 5 3 3 3" xfId="3358"/>
    <cellStyle name="20% - Accent5 5 3 4" xfId="3359"/>
    <cellStyle name="20% - Accent5 5 3 4 2" xfId="3360"/>
    <cellStyle name="20% - Accent5 5 3 5" xfId="3361"/>
    <cellStyle name="20% - Accent5 5 4" xfId="3362"/>
    <cellStyle name="20% - Accent5 5 4 2" xfId="3363"/>
    <cellStyle name="20% - Accent5 5 4 2 2" xfId="3364"/>
    <cellStyle name="20% - Accent5 5 4 2 2 2" xfId="3365"/>
    <cellStyle name="20% - Accent5 5 4 2 3" xfId="3366"/>
    <cellStyle name="20% - Accent5 5 4 3" xfId="3367"/>
    <cellStyle name="20% - Accent5 5 4 3 2" xfId="3368"/>
    <cellStyle name="20% - Accent5 5 4 4" xfId="3369"/>
    <cellStyle name="20% - Accent5 5 5" xfId="3370"/>
    <cellStyle name="20% - Accent5 5 5 2" xfId="3371"/>
    <cellStyle name="20% - Accent5 5 5 2 2" xfId="3372"/>
    <cellStyle name="20% - Accent5 5 5 3" xfId="3373"/>
    <cellStyle name="20% - Accent5 5 6" xfId="3374"/>
    <cellStyle name="20% - Accent5 5 6 2" xfId="3375"/>
    <cellStyle name="20% - Accent5 5 7" xfId="3376"/>
    <cellStyle name="20% - Accent5 6" xfId="3377"/>
    <cellStyle name="20% - Accent5 6 2" xfId="3378"/>
    <cellStyle name="20% - Accent5 6 2 2" xfId="3379"/>
    <cellStyle name="20% - Accent5 6 2 2 2" xfId="3380"/>
    <cellStyle name="20% - Accent5 6 2 2 2 2" xfId="3381"/>
    <cellStyle name="20% - Accent5 6 2 2 2 2 2" xfId="3382"/>
    <cellStyle name="20% - Accent5 6 2 2 2 3" xfId="3383"/>
    <cellStyle name="20% - Accent5 6 2 2 3" xfId="3384"/>
    <cellStyle name="20% - Accent5 6 2 2 3 2" xfId="3385"/>
    <cellStyle name="20% - Accent5 6 2 2 4" xfId="3386"/>
    <cellStyle name="20% - Accent5 6 2 3" xfId="3387"/>
    <cellStyle name="20% - Accent5 6 2 3 2" xfId="3388"/>
    <cellStyle name="20% - Accent5 6 2 3 2 2" xfId="3389"/>
    <cellStyle name="20% - Accent5 6 2 3 3" xfId="3390"/>
    <cellStyle name="20% - Accent5 6 2 4" xfId="3391"/>
    <cellStyle name="20% - Accent5 6 2 4 2" xfId="3392"/>
    <cellStyle name="20% - Accent5 6 2 5" xfId="3393"/>
    <cellStyle name="20% - Accent5 6 3" xfId="3394"/>
    <cellStyle name="20% - Accent5 6 3 2" xfId="3395"/>
    <cellStyle name="20% - Accent5 6 3 2 2" xfId="3396"/>
    <cellStyle name="20% - Accent5 6 3 2 2 2" xfId="3397"/>
    <cellStyle name="20% - Accent5 6 3 2 3" xfId="3398"/>
    <cellStyle name="20% - Accent5 6 3 3" xfId="3399"/>
    <cellStyle name="20% - Accent5 6 3 3 2" xfId="3400"/>
    <cellStyle name="20% - Accent5 6 3 4" xfId="3401"/>
    <cellStyle name="20% - Accent5 6 4" xfId="3402"/>
    <cellStyle name="20% - Accent5 6 4 2" xfId="3403"/>
    <cellStyle name="20% - Accent5 6 4 2 2" xfId="3404"/>
    <cellStyle name="20% - Accent5 6 4 3" xfId="3405"/>
    <cellStyle name="20% - Accent5 6 5" xfId="3406"/>
    <cellStyle name="20% - Accent5 6 5 2" xfId="3407"/>
    <cellStyle name="20% - Accent5 6 6" xfId="3408"/>
    <cellStyle name="20% - Accent5 7" xfId="3409"/>
    <cellStyle name="20% - Accent5 7 2" xfId="3410"/>
    <cellStyle name="20% - Accent5 7 2 2" xfId="3411"/>
    <cellStyle name="20% - Accent5 7 2 2 2" xfId="3412"/>
    <cellStyle name="20% - Accent5 7 2 2 2 2" xfId="3413"/>
    <cellStyle name="20% - Accent5 7 2 2 3" xfId="3414"/>
    <cellStyle name="20% - Accent5 7 2 3" xfId="3415"/>
    <cellStyle name="20% - Accent5 7 2 3 2" xfId="3416"/>
    <cellStyle name="20% - Accent5 7 2 4" xfId="3417"/>
    <cellStyle name="20% - Accent5 7 3" xfId="3418"/>
    <cellStyle name="20% - Accent5 7 3 2" xfId="3419"/>
    <cellStyle name="20% - Accent5 7 3 2 2" xfId="3420"/>
    <cellStyle name="20% - Accent5 7 3 3" xfId="3421"/>
    <cellStyle name="20% - Accent5 7 4" xfId="3422"/>
    <cellStyle name="20% - Accent5 7 4 2" xfId="3423"/>
    <cellStyle name="20% - Accent5 7 5" xfId="3424"/>
    <cellStyle name="20% - Accent5 8" xfId="3425"/>
    <cellStyle name="20% - Accent5 8 2" xfId="3426"/>
    <cellStyle name="20% - Accent5 8 2 2" xfId="3427"/>
    <cellStyle name="20% - Accent5 8 2 2 2" xfId="3428"/>
    <cellStyle name="20% - Accent5 8 2 3" xfId="3429"/>
    <cellStyle name="20% - Accent5 8 3" xfId="3430"/>
    <cellStyle name="20% - Accent5 8 3 2" xfId="3431"/>
    <cellStyle name="20% - Accent5 8 4" xfId="3432"/>
    <cellStyle name="20% - Accent5 9" xfId="3433"/>
    <cellStyle name="20% - Accent5 9 2" xfId="3434"/>
    <cellStyle name="20% - Accent5 9 2 2" xfId="3435"/>
    <cellStyle name="20% - Accent5 9 3" xfId="3436"/>
    <cellStyle name="20% - Accent6 10" xfId="3437"/>
    <cellStyle name="20% - Accent6 10 2" xfId="3438"/>
    <cellStyle name="20% - Accent6 11" xfId="3439"/>
    <cellStyle name="20% - Accent6 11 2" xfId="3440"/>
    <cellStyle name="20% - Accent6 12" xfId="3441"/>
    <cellStyle name="20% - Accent6 2" xfId="111"/>
    <cellStyle name="20% - Accent6 2 2" xfId="112"/>
    <cellStyle name="20% - Accent6 2 2 2" xfId="3442"/>
    <cellStyle name="20% - Accent6 2 2 2 2" xfId="3443"/>
    <cellStyle name="20% - Accent6 2 2 2 2 2" xfId="3444"/>
    <cellStyle name="20% - Accent6 2 2 2 2 2 2" xfId="3445"/>
    <cellStyle name="20% - Accent6 2 2 2 2 2 2 2" xfId="3446"/>
    <cellStyle name="20% - Accent6 2 2 2 2 2 2 2 2" xfId="3447"/>
    <cellStyle name="20% - Accent6 2 2 2 2 2 2 3" xfId="3448"/>
    <cellStyle name="20% - Accent6 2 2 2 2 2 3" xfId="3449"/>
    <cellStyle name="20% - Accent6 2 2 2 2 2 3 2" xfId="3450"/>
    <cellStyle name="20% - Accent6 2 2 2 2 2 4" xfId="3451"/>
    <cellStyle name="20% - Accent6 2 2 2 2 3" xfId="3452"/>
    <cellStyle name="20% - Accent6 2 2 2 2 3 2" xfId="3453"/>
    <cellStyle name="20% - Accent6 2 2 2 2 3 2 2" xfId="3454"/>
    <cellStyle name="20% - Accent6 2 2 2 2 3 3" xfId="3455"/>
    <cellStyle name="20% - Accent6 2 2 2 2 4" xfId="3456"/>
    <cellStyle name="20% - Accent6 2 2 2 2 4 2" xfId="3457"/>
    <cellStyle name="20% - Accent6 2 2 2 2 5" xfId="3458"/>
    <cellStyle name="20% - Accent6 2 2 2 3" xfId="3459"/>
    <cellStyle name="20% - Accent6 2 2 2 3 2" xfId="3460"/>
    <cellStyle name="20% - Accent6 2 2 2 3 2 2" xfId="3461"/>
    <cellStyle name="20% - Accent6 2 2 2 3 2 2 2" xfId="3462"/>
    <cellStyle name="20% - Accent6 2 2 2 3 2 3" xfId="3463"/>
    <cellStyle name="20% - Accent6 2 2 2 3 3" xfId="3464"/>
    <cellStyle name="20% - Accent6 2 2 2 3 3 2" xfId="3465"/>
    <cellStyle name="20% - Accent6 2 2 2 3 4" xfId="3466"/>
    <cellStyle name="20% - Accent6 2 2 2 4" xfId="3467"/>
    <cellStyle name="20% - Accent6 2 2 2 4 2" xfId="3468"/>
    <cellStyle name="20% - Accent6 2 2 2 4 2 2" xfId="3469"/>
    <cellStyle name="20% - Accent6 2 2 2 4 3" xfId="3470"/>
    <cellStyle name="20% - Accent6 2 2 2 5" xfId="3471"/>
    <cellStyle name="20% - Accent6 2 2 2 5 2" xfId="3472"/>
    <cellStyle name="20% - Accent6 2 2 2 6" xfId="3473"/>
    <cellStyle name="20% - Accent6 2 2 3" xfId="3474"/>
    <cellStyle name="20% - Accent6 2 2 3 2" xfId="3475"/>
    <cellStyle name="20% - Accent6 2 2 3 2 2" xfId="3476"/>
    <cellStyle name="20% - Accent6 2 2 3 2 2 2" xfId="3477"/>
    <cellStyle name="20% - Accent6 2 2 3 2 2 2 2" xfId="3478"/>
    <cellStyle name="20% - Accent6 2 2 3 2 2 3" xfId="3479"/>
    <cellStyle name="20% - Accent6 2 2 3 2 3" xfId="3480"/>
    <cellStyle name="20% - Accent6 2 2 3 2 3 2" xfId="3481"/>
    <cellStyle name="20% - Accent6 2 2 3 2 4" xfId="3482"/>
    <cellStyle name="20% - Accent6 2 2 3 3" xfId="3483"/>
    <cellStyle name="20% - Accent6 2 2 3 3 2" xfId="3484"/>
    <cellStyle name="20% - Accent6 2 2 3 3 2 2" xfId="3485"/>
    <cellStyle name="20% - Accent6 2 2 3 3 3" xfId="3486"/>
    <cellStyle name="20% - Accent6 2 2 3 4" xfId="3487"/>
    <cellStyle name="20% - Accent6 2 2 3 4 2" xfId="3488"/>
    <cellStyle name="20% - Accent6 2 2 3 5" xfId="3489"/>
    <cellStyle name="20% - Accent6 2 2 4" xfId="3490"/>
    <cellStyle name="20% - Accent6 2 2 4 2" xfId="3491"/>
    <cellStyle name="20% - Accent6 2 2 4 2 2" xfId="3492"/>
    <cellStyle name="20% - Accent6 2 2 4 2 2 2" xfId="3493"/>
    <cellStyle name="20% - Accent6 2 2 4 2 3" xfId="3494"/>
    <cellStyle name="20% - Accent6 2 2 4 3" xfId="3495"/>
    <cellStyle name="20% - Accent6 2 2 4 3 2" xfId="3496"/>
    <cellStyle name="20% - Accent6 2 2 4 4" xfId="3497"/>
    <cellStyle name="20% - Accent6 2 2 5" xfId="3498"/>
    <cellStyle name="20% - Accent6 2 2 5 2" xfId="3499"/>
    <cellStyle name="20% - Accent6 2 2 5 2 2" xfId="3500"/>
    <cellStyle name="20% - Accent6 2 2 5 3" xfId="3501"/>
    <cellStyle name="20% - Accent6 2 2 6" xfId="3502"/>
    <cellStyle name="20% - Accent6 2 2 6 2" xfId="3503"/>
    <cellStyle name="20% - Accent6 2 2 7" xfId="3504"/>
    <cellStyle name="20% - Accent6 2 3" xfId="113"/>
    <cellStyle name="20% - Accent6 2 3 2" xfId="3505"/>
    <cellStyle name="20% - Accent6 2 3 2 2" xfId="3506"/>
    <cellStyle name="20% - Accent6 2 3 2 2 2" xfId="3507"/>
    <cellStyle name="20% - Accent6 2 3 2 2 2 2" xfId="3508"/>
    <cellStyle name="20% - Accent6 2 3 2 2 2 2 2" xfId="3509"/>
    <cellStyle name="20% - Accent6 2 3 2 2 2 2 2 2" xfId="3510"/>
    <cellStyle name="20% - Accent6 2 3 2 2 2 2 3" xfId="3511"/>
    <cellStyle name="20% - Accent6 2 3 2 2 2 3" xfId="3512"/>
    <cellStyle name="20% - Accent6 2 3 2 2 2 3 2" xfId="3513"/>
    <cellStyle name="20% - Accent6 2 3 2 2 2 4" xfId="3514"/>
    <cellStyle name="20% - Accent6 2 3 2 2 3" xfId="3515"/>
    <cellStyle name="20% - Accent6 2 3 2 2 3 2" xfId="3516"/>
    <cellStyle name="20% - Accent6 2 3 2 2 3 2 2" xfId="3517"/>
    <cellStyle name="20% - Accent6 2 3 2 2 3 3" xfId="3518"/>
    <cellStyle name="20% - Accent6 2 3 2 2 4" xfId="3519"/>
    <cellStyle name="20% - Accent6 2 3 2 2 4 2" xfId="3520"/>
    <cellStyle name="20% - Accent6 2 3 2 2 5" xfId="3521"/>
    <cellStyle name="20% - Accent6 2 3 2 3" xfId="3522"/>
    <cellStyle name="20% - Accent6 2 3 2 3 2" xfId="3523"/>
    <cellStyle name="20% - Accent6 2 3 2 3 2 2" xfId="3524"/>
    <cellStyle name="20% - Accent6 2 3 2 3 2 2 2" xfId="3525"/>
    <cellStyle name="20% - Accent6 2 3 2 3 2 3" xfId="3526"/>
    <cellStyle name="20% - Accent6 2 3 2 3 3" xfId="3527"/>
    <cellStyle name="20% - Accent6 2 3 2 3 3 2" xfId="3528"/>
    <cellStyle name="20% - Accent6 2 3 2 3 4" xfId="3529"/>
    <cellStyle name="20% - Accent6 2 3 2 4" xfId="3530"/>
    <cellStyle name="20% - Accent6 2 3 2 4 2" xfId="3531"/>
    <cellStyle name="20% - Accent6 2 3 2 4 2 2" xfId="3532"/>
    <cellStyle name="20% - Accent6 2 3 2 4 3" xfId="3533"/>
    <cellStyle name="20% - Accent6 2 3 2 5" xfId="3534"/>
    <cellStyle name="20% - Accent6 2 3 2 5 2" xfId="3535"/>
    <cellStyle name="20% - Accent6 2 3 2 6" xfId="3536"/>
    <cellStyle name="20% - Accent6 2 3 3" xfId="3537"/>
    <cellStyle name="20% - Accent6 2 3 3 2" xfId="3538"/>
    <cellStyle name="20% - Accent6 2 3 3 2 2" xfId="3539"/>
    <cellStyle name="20% - Accent6 2 3 3 2 2 2" xfId="3540"/>
    <cellStyle name="20% - Accent6 2 3 3 2 2 2 2" xfId="3541"/>
    <cellStyle name="20% - Accent6 2 3 3 2 2 3" xfId="3542"/>
    <cellStyle name="20% - Accent6 2 3 3 2 3" xfId="3543"/>
    <cellStyle name="20% - Accent6 2 3 3 2 3 2" xfId="3544"/>
    <cellStyle name="20% - Accent6 2 3 3 2 4" xfId="3545"/>
    <cellStyle name="20% - Accent6 2 3 3 3" xfId="3546"/>
    <cellStyle name="20% - Accent6 2 3 3 3 2" xfId="3547"/>
    <cellStyle name="20% - Accent6 2 3 3 3 2 2" xfId="3548"/>
    <cellStyle name="20% - Accent6 2 3 3 3 3" xfId="3549"/>
    <cellStyle name="20% - Accent6 2 3 3 4" xfId="3550"/>
    <cellStyle name="20% - Accent6 2 3 3 4 2" xfId="3551"/>
    <cellStyle name="20% - Accent6 2 3 3 5" xfId="3552"/>
    <cellStyle name="20% - Accent6 2 3 4" xfId="3553"/>
    <cellStyle name="20% - Accent6 2 3 4 2" xfId="3554"/>
    <cellStyle name="20% - Accent6 2 3 4 2 2" xfId="3555"/>
    <cellStyle name="20% - Accent6 2 3 4 2 2 2" xfId="3556"/>
    <cellStyle name="20% - Accent6 2 3 4 2 3" xfId="3557"/>
    <cellStyle name="20% - Accent6 2 3 4 3" xfId="3558"/>
    <cellStyle name="20% - Accent6 2 3 4 3 2" xfId="3559"/>
    <cellStyle name="20% - Accent6 2 3 4 4" xfId="3560"/>
    <cellStyle name="20% - Accent6 2 3 5" xfId="3561"/>
    <cellStyle name="20% - Accent6 2 3 5 2" xfId="3562"/>
    <cellStyle name="20% - Accent6 2 3 5 2 2" xfId="3563"/>
    <cellStyle name="20% - Accent6 2 3 5 3" xfId="3564"/>
    <cellStyle name="20% - Accent6 2 3 6" xfId="3565"/>
    <cellStyle name="20% - Accent6 2 3 6 2" xfId="3566"/>
    <cellStyle name="20% - Accent6 2 3 7" xfId="3567"/>
    <cellStyle name="20% - Accent6 2 4" xfId="114"/>
    <cellStyle name="20% - Accent6 2 4 2" xfId="3568"/>
    <cellStyle name="20% - Accent6 2 4 2 2" xfId="3569"/>
    <cellStyle name="20% - Accent6 2 4 2 2 2" xfId="3570"/>
    <cellStyle name="20% - Accent6 2 4 2 2 2 2" xfId="3571"/>
    <cellStyle name="20% - Accent6 2 4 2 2 2 2 2" xfId="3572"/>
    <cellStyle name="20% - Accent6 2 4 2 2 2 3" xfId="3573"/>
    <cellStyle name="20% - Accent6 2 4 2 2 3" xfId="3574"/>
    <cellStyle name="20% - Accent6 2 4 2 2 3 2" xfId="3575"/>
    <cellStyle name="20% - Accent6 2 4 2 2 4" xfId="3576"/>
    <cellStyle name="20% - Accent6 2 4 2 3" xfId="3577"/>
    <cellStyle name="20% - Accent6 2 4 2 3 2" xfId="3578"/>
    <cellStyle name="20% - Accent6 2 4 2 3 2 2" xfId="3579"/>
    <cellStyle name="20% - Accent6 2 4 2 3 3" xfId="3580"/>
    <cellStyle name="20% - Accent6 2 4 2 4" xfId="3581"/>
    <cellStyle name="20% - Accent6 2 4 2 4 2" xfId="3582"/>
    <cellStyle name="20% - Accent6 2 4 2 5" xfId="3583"/>
    <cellStyle name="20% - Accent6 2 4 3" xfId="3584"/>
    <cellStyle name="20% - Accent6 2 4 3 2" xfId="3585"/>
    <cellStyle name="20% - Accent6 2 4 3 2 2" xfId="3586"/>
    <cellStyle name="20% - Accent6 2 4 3 2 2 2" xfId="3587"/>
    <cellStyle name="20% - Accent6 2 4 3 2 3" xfId="3588"/>
    <cellStyle name="20% - Accent6 2 4 3 3" xfId="3589"/>
    <cellStyle name="20% - Accent6 2 4 3 3 2" xfId="3590"/>
    <cellStyle name="20% - Accent6 2 4 3 4" xfId="3591"/>
    <cellStyle name="20% - Accent6 2 4 4" xfId="3592"/>
    <cellStyle name="20% - Accent6 2 4 4 2" xfId="3593"/>
    <cellStyle name="20% - Accent6 2 4 4 2 2" xfId="3594"/>
    <cellStyle name="20% - Accent6 2 4 4 3" xfId="3595"/>
    <cellStyle name="20% - Accent6 2 4 5" xfId="3596"/>
    <cellStyle name="20% - Accent6 2 4 5 2" xfId="3597"/>
    <cellStyle name="20% - Accent6 2 4 6" xfId="3598"/>
    <cellStyle name="20% - Accent6 2 5" xfId="3599"/>
    <cellStyle name="20% - Accent6 2 5 2" xfId="3600"/>
    <cellStyle name="20% - Accent6 2 5 2 2" xfId="3601"/>
    <cellStyle name="20% - Accent6 2 5 2 2 2" xfId="3602"/>
    <cellStyle name="20% - Accent6 2 5 2 2 2 2" xfId="3603"/>
    <cellStyle name="20% - Accent6 2 5 2 2 3" xfId="3604"/>
    <cellStyle name="20% - Accent6 2 5 2 3" xfId="3605"/>
    <cellStyle name="20% - Accent6 2 5 2 3 2" xfId="3606"/>
    <cellStyle name="20% - Accent6 2 5 2 4" xfId="3607"/>
    <cellStyle name="20% - Accent6 2 5 3" xfId="3608"/>
    <cellStyle name="20% - Accent6 2 5 3 2" xfId="3609"/>
    <cellStyle name="20% - Accent6 2 5 3 2 2" xfId="3610"/>
    <cellStyle name="20% - Accent6 2 5 3 3" xfId="3611"/>
    <cellStyle name="20% - Accent6 2 5 4" xfId="3612"/>
    <cellStyle name="20% - Accent6 2 5 4 2" xfId="3613"/>
    <cellStyle name="20% - Accent6 2 5 5" xfId="3614"/>
    <cellStyle name="20% - Accent6 2 6" xfId="3615"/>
    <cellStyle name="20% - Accent6 2 6 2" xfId="3616"/>
    <cellStyle name="20% - Accent6 2 6 2 2" xfId="3617"/>
    <cellStyle name="20% - Accent6 2 6 2 2 2" xfId="3618"/>
    <cellStyle name="20% - Accent6 2 6 2 3" xfId="3619"/>
    <cellStyle name="20% - Accent6 2 6 3" xfId="3620"/>
    <cellStyle name="20% - Accent6 2 6 3 2" xfId="3621"/>
    <cellStyle name="20% - Accent6 2 6 4" xfId="3622"/>
    <cellStyle name="20% - Accent6 2 7" xfId="3623"/>
    <cellStyle name="20% - Accent6 2 7 2" xfId="3624"/>
    <cellStyle name="20% - Accent6 2 7 2 2" xfId="3625"/>
    <cellStyle name="20% - Accent6 2 7 3" xfId="3626"/>
    <cellStyle name="20% - Accent6 2 8" xfId="3627"/>
    <cellStyle name="20% - Accent6 2 8 2" xfId="3628"/>
    <cellStyle name="20% - Accent6 2 9" xfId="3629"/>
    <cellStyle name="20% - Accent6 3" xfId="115"/>
    <cellStyle name="20% - Accent6 3 2" xfId="3630"/>
    <cellStyle name="20% - Accent6 3 2 2" xfId="3631"/>
    <cellStyle name="20% - Accent6 3 2 2 2" xfId="3632"/>
    <cellStyle name="20% - Accent6 3 2 2 2 2" xfId="3633"/>
    <cellStyle name="20% - Accent6 3 2 2 2 2 2" xfId="3634"/>
    <cellStyle name="20% - Accent6 3 2 2 2 2 2 2" xfId="3635"/>
    <cellStyle name="20% - Accent6 3 2 2 2 2 2 2 2" xfId="3636"/>
    <cellStyle name="20% - Accent6 3 2 2 2 2 2 3" xfId="3637"/>
    <cellStyle name="20% - Accent6 3 2 2 2 2 3" xfId="3638"/>
    <cellStyle name="20% - Accent6 3 2 2 2 2 3 2" xfId="3639"/>
    <cellStyle name="20% - Accent6 3 2 2 2 2 4" xfId="3640"/>
    <cellStyle name="20% - Accent6 3 2 2 2 3" xfId="3641"/>
    <cellStyle name="20% - Accent6 3 2 2 2 3 2" xfId="3642"/>
    <cellStyle name="20% - Accent6 3 2 2 2 3 2 2" xfId="3643"/>
    <cellStyle name="20% - Accent6 3 2 2 2 3 3" xfId="3644"/>
    <cellStyle name="20% - Accent6 3 2 2 2 4" xfId="3645"/>
    <cellStyle name="20% - Accent6 3 2 2 2 4 2" xfId="3646"/>
    <cellStyle name="20% - Accent6 3 2 2 2 5" xfId="3647"/>
    <cellStyle name="20% - Accent6 3 2 2 3" xfId="3648"/>
    <cellStyle name="20% - Accent6 3 2 2 3 2" xfId="3649"/>
    <cellStyle name="20% - Accent6 3 2 2 3 2 2" xfId="3650"/>
    <cellStyle name="20% - Accent6 3 2 2 3 2 2 2" xfId="3651"/>
    <cellStyle name="20% - Accent6 3 2 2 3 2 3" xfId="3652"/>
    <cellStyle name="20% - Accent6 3 2 2 3 3" xfId="3653"/>
    <cellStyle name="20% - Accent6 3 2 2 3 3 2" xfId="3654"/>
    <cellStyle name="20% - Accent6 3 2 2 3 4" xfId="3655"/>
    <cellStyle name="20% - Accent6 3 2 2 4" xfId="3656"/>
    <cellStyle name="20% - Accent6 3 2 2 4 2" xfId="3657"/>
    <cellStyle name="20% - Accent6 3 2 2 4 2 2" xfId="3658"/>
    <cellStyle name="20% - Accent6 3 2 2 4 3" xfId="3659"/>
    <cellStyle name="20% - Accent6 3 2 2 5" xfId="3660"/>
    <cellStyle name="20% - Accent6 3 2 2 5 2" xfId="3661"/>
    <cellStyle name="20% - Accent6 3 2 2 6" xfId="3662"/>
    <cellStyle name="20% - Accent6 3 2 3" xfId="3663"/>
    <cellStyle name="20% - Accent6 3 2 3 2" xfId="3664"/>
    <cellStyle name="20% - Accent6 3 2 3 2 2" xfId="3665"/>
    <cellStyle name="20% - Accent6 3 2 3 2 2 2" xfId="3666"/>
    <cellStyle name="20% - Accent6 3 2 3 2 2 2 2" xfId="3667"/>
    <cellStyle name="20% - Accent6 3 2 3 2 2 3" xfId="3668"/>
    <cellStyle name="20% - Accent6 3 2 3 2 3" xfId="3669"/>
    <cellStyle name="20% - Accent6 3 2 3 2 3 2" xfId="3670"/>
    <cellStyle name="20% - Accent6 3 2 3 2 4" xfId="3671"/>
    <cellStyle name="20% - Accent6 3 2 3 3" xfId="3672"/>
    <cellStyle name="20% - Accent6 3 2 3 3 2" xfId="3673"/>
    <cellStyle name="20% - Accent6 3 2 3 3 2 2" xfId="3674"/>
    <cellStyle name="20% - Accent6 3 2 3 3 3" xfId="3675"/>
    <cellStyle name="20% - Accent6 3 2 3 4" xfId="3676"/>
    <cellStyle name="20% - Accent6 3 2 3 4 2" xfId="3677"/>
    <cellStyle name="20% - Accent6 3 2 3 5" xfId="3678"/>
    <cellStyle name="20% - Accent6 3 2 4" xfId="3679"/>
    <cellStyle name="20% - Accent6 3 2 4 2" xfId="3680"/>
    <cellStyle name="20% - Accent6 3 2 4 2 2" xfId="3681"/>
    <cellStyle name="20% - Accent6 3 2 4 2 2 2" xfId="3682"/>
    <cellStyle name="20% - Accent6 3 2 4 2 3" xfId="3683"/>
    <cellStyle name="20% - Accent6 3 2 4 3" xfId="3684"/>
    <cellStyle name="20% - Accent6 3 2 4 3 2" xfId="3685"/>
    <cellStyle name="20% - Accent6 3 2 4 4" xfId="3686"/>
    <cellStyle name="20% - Accent6 3 2 5" xfId="3687"/>
    <cellStyle name="20% - Accent6 3 2 5 2" xfId="3688"/>
    <cellStyle name="20% - Accent6 3 2 5 2 2" xfId="3689"/>
    <cellStyle name="20% - Accent6 3 2 5 3" xfId="3690"/>
    <cellStyle name="20% - Accent6 3 2 6" xfId="3691"/>
    <cellStyle name="20% - Accent6 3 2 6 2" xfId="3692"/>
    <cellStyle name="20% - Accent6 3 2 7" xfId="3693"/>
    <cellStyle name="20% - Accent6 3 3" xfId="3694"/>
    <cellStyle name="20% - Accent6 3 3 2" xfId="3695"/>
    <cellStyle name="20% - Accent6 3 3 2 2" xfId="3696"/>
    <cellStyle name="20% - Accent6 3 3 2 2 2" xfId="3697"/>
    <cellStyle name="20% - Accent6 3 3 2 2 2 2" xfId="3698"/>
    <cellStyle name="20% - Accent6 3 3 2 2 2 2 2" xfId="3699"/>
    <cellStyle name="20% - Accent6 3 3 2 2 2 3" xfId="3700"/>
    <cellStyle name="20% - Accent6 3 3 2 2 3" xfId="3701"/>
    <cellStyle name="20% - Accent6 3 3 2 2 3 2" xfId="3702"/>
    <cellStyle name="20% - Accent6 3 3 2 2 4" xfId="3703"/>
    <cellStyle name="20% - Accent6 3 3 2 3" xfId="3704"/>
    <cellStyle name="20% - Accent6 3 3 2 3 2" xfId="3705"/>
    <cellStyle name="20% - Accent6 3 3 2 3 2 2" xfId="3706"/>
    <cellStyle name="20% - Accent6 3 3 2 3 3" xfId="3707"/>
    <cellStyle name="20% - Accent6 3 3 2 4" xfId="3708"/>
    <cellStyle name="20% - Accent6 3 3 2 4 2" xfId="3709"/>
    <cellStyle name="20% - Accent6 3 3 2 5" xfId="3710"/>
    <cellStyle name="20% - Accent6 3 3 3" xfId="3711"/>
    <cellStyle name="20% - Accent6 3 3 3 2" xfId="3712"/>
    <cellStyle name="20% - Accent6 3 3 3 2 2" xfId="3713"/>
    <cellStyle name="20% - Accent6 3 3 3 2 2 2" xfId="3714"/>
    <cellStyle name="20% - Accent6 3 3 3 2 3" xfId="3715"/>
    <cellStyle name="20% - Accent6 3 3 3 3" xfId="3716"/>
    <cellStyle name="20% - Accent6 3 3 3 3 2" xfId="3717"/>
    <cellStyle name="20% - Accent6 3 3 3 4" xfId="3718"/>
    <cellStyle name="20% - Accent6 3 3 4" xfId="3719"/>
    <cellStyle name="20% - Accent6 3 3 4 2" xfId="3720"/>
    <cellStyle name="20% - Accent6 3 3 4 2 2" xfId="3721"/>
    <cellStyle name="20% - Accent6 3 3 4 3" xfId="3722"/>
    <cellStyle name="20% - Accent6 3 3 5" xfId="3723"/>
    <cellStyle name="20% - Accent6 3 3 5 2" xfId="3724"/>
    <cellStyle name="20% - Accent6 3 3 6" xfId="3725"/>
    <cellStyle name="20% - Accent6 3 4" xfId="3726"/>
    <cellStyle name="20% - Accent6 3 4 2" xfId="3727"/>
    <cellStyle name="20% - Accent6 3 4 2 2" xfId="3728"/>
    <cellStyle name="20% - Accent6 3 4 2 2 2" xfId="3729"/>
    <cellStyle name="20% - Accent6 3 4 2 2 2 2" xfId="3730"/>
    <cellStyle name="20% - Accent6 3 4 2 2 3" xfId="3731"/>
    <cellStyle name="20% - Accent6 3 4 2 3" xfId="3732"/>
    <cellStyle name="20% - Accent6 3 4 2 3 2" xfId="3733"/>
    <cellStyle name="20% - Accent6 3 4 2 4" xfId="3734"/>
    <cellStyle name="20% - Accent6 3 4 3" xfId="3735"/>
    <cellStyle name="20% - Accent6 3 4 3 2" xfId="3736"/>
    <cellStyle name="20% - Accent6 3 4 3 2 2" xfId="3737"/>
    <cellStyle name="20% - Accent6 3 4 3 3" xfId="3738"/>
    <cellStyle name="20% - Accent6 3 4 4" xfId="3739"/>
    <cellStyle name="20% - Accent6 3 4 4 2" xfId="3740"/>
    <cellStyle name="20% - Accent6 3 4 5" xfId="3741"/>
    <cellStyle name="20% - Accent6 3 5" xfId="3742"/>
    <cellStyle name="20% - Accent6 3 5 2" xfId="3743"/>
    <cellStyle name="20% - Accent6 3 5 2 2" xfId="3744"/>
    <cellStyle name="20% - Accent6 3 5 2 2 2" xfId="3745"/>
    <cellStyle name="20% - Accent6 3 5 2 3" xfId="3746"/>
    <cellStyle name="20% - Accent6 3 5 3" xfId="3747"/>
    <cellStyle name="20% - Accent6 3 5 3 2" xfId="3748"/>
    <cellStyle name="20% - Accent6 3 5 4" xfId="3749"/>
    <cellStyle name="20% - Accent6 3 6" xfId="3750"/>
    <cellStyle name="20% - Accent6 3 6 2" xfId="3751"/>
    <cellStyle name="20% - Accent6 3 6 2 2" xfId="3752"/>
    <cellStyle name="20% - Accent6 3 6 3" xfId="3753"/>
    <cellStyle name="20% - Accent6 3 7" xfId="3754"/>
    <cellStyle name="20% - Accent6 3 7 2" xfId="3755"/>
    <cellStyle name="20% - Accent6 3 8" xfId="3756"/>
    <cellStyle name="20% - Accent6 4" xfId="116"/>
    <cellStyle name="20% - Accent6 4 2" xfId="3757"/>
    <cellStyle name="20% - Accent6 4 2 2" xfId="3758"/>
    <cellStyle name="20% - Accent6 4 2 2 2" xfId="3759"/>
    <cellStyle name="20% - Accent6 4 2 2 2 2" xfId="3760"/>
    <cellStyle name="20% - Accent6 4 2 2 2 2 2" xfId="3761"/>
    <cellStyle name="20% - Accent6 4 2 2 2 2 2 2" xfId="3762"/>
    <cellStyle name="20% - Accent6 4 2 2 2 2 3" xfId="3763"/>
    <cellStyle name="20% - Accent6 4 2 2 2 3" xfId="3764"/>
    <cellStyle name="20% - Accent6 4 2 2 2 3 2" xfId="3765"/>
    <cellStyle name="20% - Accent6 4 2 2 2 4" xfId="3766"/>
    <cellStyle name="20% - Accent6 4 2 2 3" xfId="3767"/>
    <cellStyle name="20% - Accent6 4 2 2 3 2" xfId="3768"/>
    <cellStyle name="20% - Accent6 4 2 2 3 2 2" xfId="3769"/>
    <cellStyle name="20% - Accent6 4 2 2 3 3" xfId="3770"/>
    <cellStyle name="20% - Accent6 4 2 2 4" xfId="3771"/>
    <cellStyle name="20% - Accent6 4 2 2 4 2" xfId="3772"/>
    <cellStyle name="20% - Accent6 4 2 2 5" xfId="3773"/>
    <cellStyle name="20% - Accent6 4 2 3" xfId="3774"/>
    <cellStyle name="20% - Accent6 4 2 3 2" xfId="3775"/>
    <cellStyle name="20% - Accent6 4 2 3 2 2" xfId="3776"/>
    <cellStyle name="20% - Accent6 4 2 3 2 2 2" xfId="3777"/>
    <cellStyle name="20% - Accent6 4 2 3 2 3" xfId="3778"/>
    <cellStyle name="20% - Accent6 4 2 3 3" xfId="3779"/>
    <cellStyle name="20% - Accent6 4 2 3 3 2" xfId="3780"/>
    <cellStyle name="20% - Accent6 4 2 3 4" xfId="3781"/>
    <cellStyle name="20% - Accent6 4 2 4" xfId="3782"/>
    <cellStyle name="20% - Accent6 4 2 4 2" xfId="3783"/>
    <cellStyle name="20% - Accent6 4 2 4 2 2" xfId="3784"/>
    <cellStyle name="20% - Accent6 4 2 4 3" xfId="3785"/>
    <cellStyle name="20% - Accent6 4 2 5" xfId="3786"/>
    <cellStyle name="20% - Accent6 4 2 5 2" xfId="3787"/>
    <cellStyle name="20% - Accent6 4 2 6" xfId="3788"/>
    <cellStyle name="20% - Accent6 4 3" xfId="3789"/>
    <cellStyle name="20% - Accent6 4 3 2" xfId="3790"/>
    <cellStyle name="20% - Accent6 4 3 2 2" xfId="3791"/>
    <cellStyle name="20% - Accent6 4 3 2 2 2" xfId="3792"/>
    <cellStyle name="20% - Accent6 4 3 2 2 2 2" xfId="3793"/>
    <cellStyle name="20% - Accent6 4 3 2 2 3" xfId="3794"/>
    <cellStyle name="20% - Accent6 4 3 2 3" xfId="3795"/>
    <cellStyle name="20% - Accent6 4 3 2 3 2" xfId="3796"/>
    <cellStyle name="20% - Accent6 4 3 2 4" xfId="3797"/>
    <cellStyle name="20% - Accent6 4 3 3" xfId="3798"/>
    <cellStyle name="20% - Accent6 4 3 3 2" xfId="3799"/>
    <cellStyle name="20% - Accent6 4 3 3 2 2" xfId="3800"/>
    <cellStyle name="20% - Accent6 4 3 3 3" xfId="3801"/>
    <cellStyle name="20% - Accent6 4 3 4" xfId="3802"/>
    <cellStyle name="20% - Accent6 4 3 4 2" xfId="3803"/>
    <cellStyle name="20% - Accent6 4 3 5" xfId="3804"/>
    <cellStyle name="20% - Accent6 4 4" xfId="3805"/>
    <cellStyle name="20% - Accent6 4 4 2" xfId="3806"/>
    <cellStyle name="20% - Accent6 4 4 2 2" xfId="3807"/>
    <cellStyle name="20% - Accent6 4 4 2 2 2" xfId="3808"/>
    <cellStyle name="20% - Accent6 4 4 2 3" xfId="3809"/>
    <cellStyle name="20% - Accent6 4 4 3" xfId="3810"/>
    <cellStyle name="20% - Accent6 4 4 3 2" xfId="3811"/>
    <cellStyle name="20% - Accent6 4 4 4" xfId="3812"/>
    <cellStyle name="20% - Accent6 4 5" xfId="3813"/>
    <cellStyle name="20% - Accent6 4 5 2" xfId="3814"/>
    <cellStyle name="20% - Accent6 4 5 2 2" xfId="3815"/>
    <cellStyle name="20% - Accent6 4 5 3" xfId="3816"/>
    <cellStyle name="20% - Accent6 4 6" xfId="3817"/>
    <cellStyle name="20% - Accent6 4 6 2" xfId="3818"/>
    <cellStyle name="20% - Accent6 4 7" xfId="3819"/>
    <cellStyle name="20% - Accent6 5" xfId="117"/>
    <cellStyle name="20% - Accent6 5 2" xfId="3820"/>
    <cellStyle name="20% - Accent6 5 2 2" xfId="3821"/>
    <cellStyle name="20% - Accent6 5 2 2 2" xfId="3822"/>
    <cellStyle name="20% - Accent6 5 2 2 2 2" xfId="3823"/>
    <cellStyle name="20% - Accent6 5 2 2 2 2 2" xfId="3824"/>
    <cellStyle name="20% - Accent6 5 2 2 2 2 2 2" xfId="3825"/>
    <cellStyle name="20% - Accent6 5 2 2 2 2 3" xfId="3826"/>
    <cellStyle name="20% - Accent6 5 2 2 2 3" xfId="3827"/>
    <cellStyle name="20% - Accent6 5 2 2 2 3 2" xfId="3828"/>
    <cellStyle name="20% - Accent6 5 2 2 2 4" xfId="3829"/>
    <cellStyle name="20% - Accent6 5 2 2 3" xfId="3830"/>
    <cellStyle name="20% - Accent6 5 2 2 3 2" xfId="3831"/>
    <cellStyle name="20% - Accent6 5 2 2 3 2 2" xfId="3832"/>
    <cellStyle name="20% - Accent6 5 2 2 3 3" xfId="3833"/>
    <cellStyle name="20% - Accent6 5 2 2 4" xfId="3834"/>
    <cellStyle name="20% - Accent6 5 2 2 4 2" xfId="3835"/>
    <cellStyle name="20% - Accent6 5 2 2 5" xfId="3836"/>
    <cellStyle name="20% - Accent6 5 2 3" xfId="3837"/>
    <cellStyle name="20% - Accent6 5 2 3 2" xfId="3838"/>
    <cellStyle name="20% - Accent6 5 2 3 2 2" xfId="3839"/>
    <cellStyle name="20% - Accent6 5 2 3 2 2 2" xfId="3840"/>
    <cellStyle name="20% - Accent6 5 2 3 2 3" xfId="3841"/>
    <cellStyle name="20% - Accent6 5 2 3 3" xfId="3842"/>
    <cellStyle name="20% - Accent6 5 2 3 3 2" xfId="3843"/>
    <cellStyle name="20% - Accent6 5 2 3 4" xfId="3844"/>
    <cellStyle name="20% - Accent6 5 2 4" xfId="3845"/>
    <cellStyle name="20% - Accent6 5 2 4 2" xfId="3846"/>
    <cellStyle name="20% - Accent6 5 2 4 2 2" xfId="3847"/>
    <cellStyle name="20% - Accent6 5 2 4 3" xfId="3848"/>
    <cellStyle name="20% - Accent6 5 2 5" xfId="3849"/>
    <cellStyle name="20% - Accent6 5 2 5 2" xfId="3850"/>
    <cellStyle name="20% - Accent6 5 2 6" xfId="3851"/>
    <cellStyle name="20% - Accent6 5 3" xfId="3852"/>
    <cellStyle name="20% - Accent6 5 3 2" xfId="3853"/>
    <cellStyle name="20% - Accent6 5 3 2 2" xfId="3854"/>
    <cellStyle name="20% - Accent6 5 3 2 2 2" xfId="3855"/>
    <cellStyle name="20% - Accent6 5 3 2 2 2 2" xfId="3856"/>
    <cellStyle name="20% - Accent6 5 3 2 2 3" xfId="3857"/>
    <cellStyle name="20% - Accent6 5 3 2 3" xfId="3858"/>
    <cellStyle name="20% - Accent6 5 3 2 3 2" xfId="3859"/>
    <cellStyle name="20% - Accent6 5 3 2 4" xfId="3860"/>
    <cellStyle name="20% - Accent6 5 3 3" xfId="3861"/>
    <cellStyle name="20% - Accent6 5 3 3 2" xfId="3862"/>
    <cellStyle name="20% - Accent6 5 3 3 2 2" xfId="3863"/>
    <cellStyle name="20% - Accent6 5 3 3 3" xfId="3864"/>
    <cellStyle name="20% - Accent6 5 3 4" xfId="3865"/>
    <cellStyle name="20% - Accent6 5 3 4 2" xfId="3866"/>
    <cellStyle name="20% - Accent6 5 3 5" xfId="3867"/>
    <cellStyle name="20% - Accent6 5 4" xfId="3868"/>
    <cellStyle name="20% - Accent6 5 4 2" xfId="3869"/>
    <cellStyle name="20% - Accent6 5 4 2 2" xfId="3870"/>
    <cellStyle name="20% - Accent6 5 4 2 2 2" xfId="3871"/>
    <cellStyle name="20% - Accent6 5 4 2 3" xfId="3872"/>
    <cellStyle name="20% - Accent6 5 4 3" xfId="3873"/>
    <cellStyle name="20% - Accent6 5 4 3 2" xfId="3874"/>
    <cellStyle name="20% - Accent6 5 4 4" xfId="3875"/>
    <cellStyle name="20% - Accent6 5 5" xfId="3876"/>
    <cellStyle name="20% - Accent6 5 5 2" xfId="3877"/>
    <cellStyle name="20% - Accent6 5 5 2 2" xfId="3878"/>
    <cellStyle name="20% - Accent6 5 5 3" xfId="3879"/>
    <cellStyle name="20% - Accent6 5 6" xfId="3880"/>
    <cellStyle name="20% - Accent6 5 6 2" xfId="3881"/>
    <cellStyle name="20% - Accent6 5 7" xfId="3882"/>
    <cellStyle name="20% - Accent6 6" xfId="3883"/>
    <cellStyle name="20% - Accent6 6 2" xfId="3884"/>
    <cellStyle name="20% - Accent6 6 2 2" xfId="3885"/>
    <cellStyle name="20% - Accent6 6 2 2 2" xfId="3886"/>
    <cellStyle name="20% - Accent6 6 2 2 2 2" xfId="3887"/>
    <cellStyle name="20% - Accent6 6 2 2 2 2 2" xfId="3888"/>
    <cellStyle name="20% - Accent6 6 2 2 2 3" xfId="3889"/>
    <cellStyle name="20% - Accent6 6 2 2 3" xfId="3890"/>
    <cellStyle name="20% - Accent6 6 2 2 3 2" xfId="3891"/>
    <cellStyle name="20% - Accent6 6 2 2 4" xfId="3892"/>
    <cellStyle name="20% - Accent6 6 2 3" xfId="3893"/>
    <cellStyle name="20% - Accent6 6 2 3 2" xfId="3894"/>
    <cellStyle name="20% - Accent6 6 2 3 2 2" xfId="3895"/>
    <cellStyle name="20% - Accent6 6 2 3 3" xfId="3896"/>
    <cellStyle name="20% - Accent6 6 2 4" xfId="3897"/>
    <cellStyle name="20% - Accent6 6 2 4 2" xfId="3898"/>
    <cellStyle name="20% - Accent6 6 2 5" xfId="3899"/>
    <cellStyle name="20% - Accent6 6 3" xfId="3900"/>
    <cellStyle name="20% - Accent6 6 3 2" xfId="3901"/>
    <cellStyle name="20% - Accent6 6 3 2 2" xfId="3902"/>
    <cellStyle name="20% - Accent6 6 3 2 2 2" xfId="3903"/>
    <cellStyle name="20% - Accent6 6 3 2 3" xfId="3904"/>
    <cellStyle name="20% - Accent6 6 3 3" xfId="3905"/>
    <cellStyle name="20% - Accent6 6 3 3 2" xfId="3906"/>
    <cellStyle name="20% - Accent6 6 3 4" xfId="3907"/>
    <cellStyle name="20% - Accent6 6 4" xfId="3908"/>
    <cellStyle name="20% - Accent6 6 4 2" xfId="3909"/>
    <cellStyle name="20% - Accent6 6 4 2 2" xfId="3910"/>
    <cellStyle name="20% - Accent6 6 4 3" xfId="3911"/>
    <cellStyle name="20% - Accent6 6 5" xfId="3912"/>
    <cellStyle name="20% - Accent6 6 5 2" xfId="3913"/>
    <cellStyle name="20% - Accent6 6 6" xfId="3914"/>
    <cellStyle name="20% - Accent6 7" xfId="3915"/>
    <cellStyle name="20% - Accent6 7 2" xfId="3916"/>
    <cellStyle name="20% - Accent6 7 2 2" xfId="3917"/>
    <cellStyle name="20% - Accent6 7 2 2 2" xfId="3918"/>
    <cellStyle name="20% - Accent6 7 2 2 2 2" xfId="3919"/>
    <cellStyle name="20% - Accent6 7 2 2 3" xfId="3920"/>
    <cellStyle name="20% - Accent6 7 2 3" xfId="3921"/>
    <cellStyle name="20% - Accent6 7 2 3 2" xfId="3922"/>
    <cellStyle name="20% - Accent6 7 2 4" xfId="3923"/>
    <cellStyle name="20% - Accent6 7 3" xfId="3924"/>
    <cellStyle name="20% - Accent6 7 3 2" xfId="3925"/>
    <cellStyle name="20% - Accent6 7 3 2 2" xfId="3926"/>
    <cellStyle name="20% - Accent6 7 3 3" xfId="3927"/>
    <cellStyle name="20% - Accent6 7 4" xfId="3928"/>
    <cellStyle name="20% - Accent6 7 4 2" xfId="3929"/>
    <cellStyle name="20% - Accent6 7 5" xfId="3930"/>
    <cellStyle name="20% - Accent6 8" xfId="3931"/>
    <cellStyle name="20% - Accent6 8 2" xfId="3932"/>
    <cellStyle name="20% - Accent6 8 2 2" xfId="3933"/>
    <cellStyle name="20% - Accent6 8 2 2 2" xfId="3934"/>
    <cellStyle name="20% - Accent6 8 2 3" xfId="3935"/>
    <cellStyle name="20% - Accent6 8 3" xfId="3936"/>
    <cellStyle name="20% - Accent6 8 3 2" xfId="3937"/>
    <cellStyle name="20% - Accent6 8 4" xfId="3938"/>
    <cellStyle name="20% - Accent6 9" xfId="3939"/>
    <cellStyle name="20% - Accent6 9 2" xfId="3940"/>
    <cellStyle name="20% - Accent6 9 2 2" xfId="3941"/>
    <cellStyle name="20% - Accent6 9 3" xfId="3942"/>
    <cellStyle name="40% - Accent1 10" xfId="3943"/>
    <cellStyle name="40% - Accent1 10 2" xfId="3944"/>
    <cellStyle name="40% - Accent1 11" xfId="3945"/>
    <cellStyle name="40% - Accent1 11 2" xfId="3946"/>
    <cellStyle name="40% - Accent1 12" xfId="3947"/>
    <cellStyle name="40% - Accent1 2" xfId="118"/>
    <cellStyle name="40% - Accent1 2 2" xfId="119"/>
    <cellStyle name="40% - Accent1 2 2 2" xfId="3948"/>
    <cellStyle name="40% - Accent1 2 2 2 2" xfId="3949"/>
    <cellStyle name="40% - Accent1 2 2 2 2 2" xfId="3950"/>
    <cellStyle name="40% - Accent1 2 2 2 2 2 2" xfId="3951"/>
    <cellStyle name="40% - Accent1 2 2 2 2 2 2 2" xfId="3952"/>
    <cellStyle name="40% - Accent1 2 2 2 2 2 2 2 2" xfId="3953"/>
    <cellStyle name="40% - Accent1 2 2 2 2 2 2 3" xfId="3954"/>
    <cellStyle name="40% - Accent1 2 2 2 2 2 3" xfId="3955"/>
    <cellStyle name="40% - Accent1 2 2 2 2 2 3 2" xfId="3956"/>
    <cellStyle name="40% - Accent1 2 2 2 2 2 4" xfId="3957"/>
    <cellStyle name="40% - Accent1 2 2 2 2 3" xfId="3958"/>
    <cellStyle name="40% - Accent1 2 2 2 2 3 2" xfId="3959"/>
    <cellStyle name="40% - Accent1 2 2 2 2 3 2 2" xfId="3960"/>
    <cellStyle name="40% - Accent1 2 2 2 2 3 3" xfId="3961"/>
    <cellStyle name="40% - Accent1 2 2 2 2 4" xfId="3962"/>
    <cellStyle name="40% - Accent1 2 2 2 2 4 2" xfId="3963"/>
    <cellStyle name="40% - Accent1 2 2 2 2 5" xfId="3964"/>
    <cellStyle name="40% - Accent1 2 2 2 3" xfId="3965"/>
    <cellStyle name="40% - Accent1 2 2 2 3 2" xfId="3966"/>
    <cellStyle name="40% - Accent1 2 2 2 3 2 2" xfId="3967"/>
    <cellStyle name="40% - Accent1 2 2 2 3 2 2 2" xfId="3968"/>
    <cellStyle name="40% - Accent1 2 2 2 3 2 3" xfId="3969"/>
    <cellStyle name="40% - Accent1 2 2 2 3 3" xfId="3970"/>
    <cellStyle name="40% - Accent1 2 2 2 3 3 2" xfId="3971"/>
    <cellStyle name="40% - Accent1 2 2 2 3 4" xfId="3972"/>
    <cellStyle name="40% - Accent1 2 2 2 4" xfId="3973"/>
    <cellStyle name="40% - Accent1 2 2 2 4 2" xfId="3974"/>
    <cellStyle name="40% - Accent1 2 2 2 4 2 2" xfId="3975"/>
    <cellStyle name="40% - Accent1 2 2 2 4 3" xfId="3976"/>
    <cellStyle name="40% - Accent1 2 2 2 5" xfId="3977"/>
    <cellStyle name="40% - Accent1 2 2 2 5 2" xfId="3978"/>
    <cellStyle name="40% - Accent1 2 2 2 6" xfId="3979"/>
    <cellStyle name="40% - Accent1 2 2 3" xfId="3980"/>
    <cellStyle name="40% - Accent1 2 2 3 2" xfId="3981"/>
    <cellStyle name="40% - Accent1 2 2 3 2 2" xfId="3982"/>
    <cellStyle name="40% - Accent1 2 2 3 2 2 2" xfId="3983"/>
    <cellStyle name="40% - Accent1 2 2 3 2 2 2 2" xfId="3984"/>
    <cellStyle name="40% - Accent1 2 2 3 2 2 3" xfId="3985"/>
    <cellStyle name="40% - Accent1 2 2 3 2 3" xfId="3986"/>
    <cellStyle name="40% - Accent1 2 2 3 2 3 2" xfId="3987"/>
    <cellStyle name="40% - Accent1 2 2 3 2 4" xfId="3988"/>
    <cellStyle name="40% - Accent1 2 2 3 3" xfId="3989"/>
    <cellStyle name="40% - Accent1 2 2 3 3 2" xfId="3990"/>
    <cellStyle name="40% - Accent1 2 2 3 3 2 2" xfId="3991"/>
    <cellStyle name="40% - Accent1 2 2 3 3 3" xfId="3992"/>
    <cellStyle name="40% - Accent1 2 2 3 4" xfId="3993"/>
    <cellStyle name="40% - Accent1 2 2 3 4 2" xfId="3994"/>
    <cellStyle name="40% - Accent1 2 2 3 5" xfId="3995"/>
    <cellStyle name="40% - Accent1 2 2 4" xfId="3996"/>
    <cellStyle name="40% - Accent1 2 2 4 2" xfId="3997"/>
    <cellStyle name="40% - Accent1 2 2 4 2 2" xfId="3998"/>
    <cellStyle name="40% - Accent1 2 2 4 2 2 2" xfId="3999"/>
    <cellStyle name="40% - Accent1 2 2 4 2 3" xfId="4000"/>
    <cellStyle name="40% - Accent1 2 2 4 3" xfId="4001"/>
    <cellStyle name="40% - Accent1 2 2 4 3 2" xfId="4002"/>
    <cellStyle name="40% - Accent1 2 2 4 4" xfId="4003"/>
    <cellStyle name="40% - Accent1 2 2 5" xfId="4004"/>
    <cellStyle name="40% - Accent1 2 2 5 2" xfId="4005"/>
    <cellStyle name="40% - Accent1 2 2 5 2 2" xfId="4006"/>
    <cellStyle name="40% - Accent1 2 2 5 3" xfId="4007"/>
    <cellStyle name="40% - Accent1 2 2 6" xfId="4008"/>
    <cellStyle name="40% - Accent1 2 2 6 2" xfId="4009"/>
    <cellStyle name="40% - Accent1 2 2 7" xfId="4010"/>
    <cellStyle name="40% - Accent1 2 3" xfId="120"/>
    <cellStyle name="40% - Accent1 2 3 2" xfId="4011"/>
    <cellStyle name="40% - Accent1 2 3 2 2" xfId="4012"/>
    <cellStyle name="40% - Accent1 2 3 2 2 2" xfId="4013"/>
    <cellStyle name="40% - Accent1 2 3 2 2 2 2" xfId="4014"/>
    <cellStyle name="40% - Accent1 2 3 2 2 2 2 2" xfId="4015"/>
    <cellStyle name="40% - Accent1 2 3 2 2 2 2 2 2" xfId="4016"/>
    <cellStyle name="40% - Accent1 2 3 2 2 2 2 3" xfId="4017"/>
    <cellStyle name="40% - Accent1 2 3 2 2 2 3" xfId="4018"/>
    <cellStyle name="40% - Accent1 2 3 2 2 2 3 2" xfId="4019"/>
    <cellStyle name="40% - Accent1 2 3 2 2 2 4" xfId="4020"/>
    <cellStyle name="40% - Accent1 2 3 2 2 3" xfId="4021"/>
    <cellStyle name="40% - Accent1 2 3 2 2 3 2" xfId="4022"/>
    <cellStyle name="40% - Accent1 2 3 2 2 3 2 2" xfId="4023"/>
    <cellStyle name="40% - Accent1 2 3 2 2 3 3" xfId="4024"/>
    <cellStyle name="40% - Accent1 2 3 2 2 4" xfId="4025"/>
    <cellStyle name="40% - Accent1 2 3 2 2 4 2" xfId="4026"/>
    <cellStyle name="40% - Accent1 2 3 2 2 5" xfId="4027"/>
    <cellStyle name="40% - Accent1 2 3 2 3" xfId="4028"/>
    <cellStyle name="40% - Accent1 2 3 2 3 2" xfId="4029"/>
    <cellStyle name="40% - Accent1 2 3 2 3 2 2" xfId="4030"/>
    <cellStyle name="40% - Accent1 2 3 2 3 2 2 2" xfId="4031"/>
    <cellStyle name="40% - Accent1 2 3 2 3 2 3" xfId="4032"/>
    <cellStyle name="40% - Accent1 2 3 2 3 3" xfId="4033"/>
    <cellStyle name="40% - Accent1 2 3 2 3 3 2" xfId="4034"/>
    <cellStyle name="40% - Accent1 2 3 2 3 4" xfId="4035"/>
    <cellStyle name="40% - Accent1 2 3 2 4" xfId="4036"/>
    <cellStyle name="40% - Accent1 2 3 2 4 2" xfId="4037"/>
    <cellStyle name="40% - Accent1 2 3 2 4 2 2" xfId="4038"/>
    <cellStyle name="40% - Accent1 2 3 2 4 3" xfId="4039"/>
    <cellStyle name="40% - Accent1 2 3 2 5" xfId="4040"/>
    <cellStyle name="40% - Accent1 2 3 2 5 2" xfId="4041"/>
    <cellStyle name="40% - Accent1 2 3 2 6" xfId="4042"/>
    <cellStyle name="40% - Accent1 2 3 3" xfId="4043"/>
    <cellStyle name="40% - Accent1 2 3 3 2" xfId="4044"/>
    <cellStyle name="40% - Accent1 2 3 3 2 2" xfId="4045"/>
    <cellStyle name="40% - Accent1 2 3 3 2 2 2" xfId="4046"/>
    <cellStyle name="40% - Accent1 2 3 3 2 2 2 2" xfId="4047"/>
    <cellStyle name="40% - Accent1 2 3 3 2 2 3" xfId="4048"/>
    <cellStyle name="40% - Accent1 2 3 3 2 3" xfId="4049"/>
    <cellStyle name="40% - Accent1 2 3 3 2 3 2" xfId="4050"/>
    <cellStyle name="40% - Accent1 2 3 3 2 4" xfId="4051"/>
    <cellStyle name="40% - Accent1 2 3 3 3" xfId="4052"/>
    <cellStyle name="40% - Accent1 2 3 3 3 2" xfId="4053"/>
    <cellStyle name="40% - Accent1 2 3 3 3 2 2" xfId="4054"/>
    <cellStyle name="40% - Accent1 2 3 3 3 3" xfId="4055"/>
    <cellStyle name="40% - Accent1 2 3 3 4" xfId="4056"/>
    <cellStyle name="40% - Accent1 2 3 3 4 2" xfId="4057"/>
    <cellStyle name="40% - Accent1 2 3 3 5" xfId="4058"/>
    <cellStyle name="40% - Accent1 2 3 4" xfId="4059"/>
    <cellStyle name="40% - Accent1 2 3 4 2" xfId="4060"/>
    <cellStyle name="40% - Accent1 2 3 4 2 2" xfId="4061"/>
    <cellStyle name="40% - Accent1 2 3 4 2 2 2" xfId="4062"/>
    <cellStyle name="40% - Accent1 2 3 4 2 3" xfId="4063"/>
    <cellStyle name="40% - Accent1 2 3 4 3" xfId="4064"/>
    <cellStyle name="40% - Accent1 2 3 4 3 2" xfId="4065"/>
    <cellStyle name="40% - Accent1 2 3 4 4" xfId="4066"/>
    <cellStyle name="40% - Accent1 2 3 5" xfId="4067"/>
    <cellStyle name="40% - Accent1 2 3 5 2" xfId="4068"/>
    <cellStyle name="40% - Accent1 2 3 5 2 2" xfId="4069"/>
    <cellStyle name="40% - Accent1 2 3 5 3" xfId="4070"/>
    <cellStyle name="40% - Accent1 2 3 6" xfId="4071"/>
    <cellStyle name="40% - Accent1 2 3 6 2" xfId="4072"/>
    <cellStyle name="40% - Accent1 2 3 7" xfId="4073"/>
    <cellStyle name="40% - Accent1 2 4" xfId="121"/>
    <cellStyle name="40% - Accent1 2 4 2" xfId="4074"/>
    <cellStyle name="40% - Accent1 2 4 2 2" xfId="4075"/>
    <cellStyle name="40% - Accent1 2 4 2 2 2" xfId="4076"/>
    <cellStyle name="40% - Accent1 2 4 2 2 2 2" xfId="4077"/>
    <cellStyle name="40% - Accent1 2 4 2 2 2 2 2" xfId="4078"/>
    <cellStyle name="40% - Accent1 2 4 2 2 2 3" xfId="4079"/>
    <cellStyle name="40% - Accent1 2 4 2 2 3" xfId="4080"/>
    <cellStyle name="40% - Accent1 2 4 2 2 3 2" xfId="4081"/>
    <cellStyle name="40% - Accent1 2 4 2 2 4" xfId="4082"/>
    <cellStyle name="40% - Accent1 2 4 2 3" xfId="4083"/>
    <cellStyle name="40% - Accent1 2 4 2 3 2" xfId="4084"/>
    <cellStyle name="40% - Accent1 2 4 2 3 2 2" xfId="4085"/>
    <cellStyle name="40% - Accent1 2 4 2 3 3" xfId="4086"/>
    <cellStyle name="40% - Accent1 2 4 2 4" xfId="4087"/>
    <cellStyle name="40% - Accent1 2 4 2 4 2" xfId="4088"/>
    <cellStyle name="40% - Accent1 2 4 2 5" xfId="4089"/>
    <cellStyle name="40% - Accent1 2 4 3" xfId="4090"/>
    <cellStyle name="40% - Accent1 2 4 3 2" xfId="4091"/>
    <cellStyle name="40% - Accent1 2 4 3 2 2" xfId="4092"/>
    <cellStyle name="40% - Accent1 2 4 3 2 2 2" xfId="4093"/>
    <cellStyle name="40% - Accent1 2 4 3 2 3" xfId="4094"/>
    <cellStyle name="40% - Accent1 2 4 3 3" xfId="4095"/>
    <cellStyle name="40% - Accent1 2 4 3 3 2" xfId="4096"/>
    <cellStyle name="40% - Accent1 2 4 3 4" xfId="4097"/>
    <cellStyle name="40% - Accent1 2 4 4" xfId="4098"/>
    <cellStyle name="40% - Accent1 2 4 4 2" xfId="4099"/>
    <cellStyle name="40% - Accent1 2 4 4 2 2" xfId="4100"/>
    <cellStyle name="40% - Accent1 2 4 4 3" xfId="4101"/>
    <cellStyle name="40% - Accent1 2 4 5" xfId="4102"/>
    <cellStyle name="40% - Accent1 2 4 5 2" xfId="4103"/>
    <cellStyle name="40% - Accent1 2 4 6" xfId="4104"/>
    <cellStyle name="40% - Accent1 2 5" xfId="4105"/>
    <cellStyle name="40% - Accent1 2 5 2" xfId="4106"/>
    <cellStyle name="40% - Accent1 2 5 2 2" xfId="4107"/>
    <cellStyle name="40% - Accent1 2 5 2 2 2" xfId="4108"/>
    <cellStyle name="40% - Accent1 2 5 2 2 2 2" xfId="4109"/>
    <cellStyle name="40% - Accent1 2 5 2 2 3" xfId="4110"/>
    <cellStyle name="40% - Accent1 2 5 2 3" xfId="4111"/>
    <cellStyle name="40% - Accent1 2 5 2 3 2" xfId="4112"/>
    <cellStyle name="40% - Accent1 2 5 2 4" xfId="4113"/>
    <cellStyle name="40% - Accent1 2 5 3" xfId="4114"/>
    <cellStyle name="40% - Accent1 2 5 3 2" xfId="4115"/>
    <cellStyle name="40% - Accent1 2 5 3 2 2" xfId="4116"/>
    <cellStyle name="40% - Accent1 2 5 3 3" xfId="4117"/>
    <cellStyle name="40% - Accent1 2 5 4" xfId="4118"/>
    <cellStyle name="40% - Accent1 2 5 4 2" xfId="4119"/>
    <cellStyle name="40% - Accent1 2 5 5" xfId="4120"/>
    <cellStyle name="40% - Accent1 2 6" xfId="4121"/>
    <cellStyle name="40% - Accent1 2 6 2" xfId="4122"/>
    <cellStyle name="40% - Accent1 2 6 2 2" xfId="4123"/>
    <cellStyle name="40% - Accent1 2 6 2 2 2" xfId="4124"/>
    <cellStyle name="40% - Accent1 2 6 2 3" xfId="4125"/>
    <cellStyle name="40% - Accent1 2 6 3" xfId="4126"/>
    <cellStyle name="40% - Accent1 2 6 3 2" xfId="4127"/>
    <cellStyle name="40% - Accent1 2 6 4" xfId="4128"/>
    <cellStyle name="40% - Accent1 2 7" xfId="4129"/>
    <cellStyle name="40% - Accent1 2 7 2" xfId="4130"/>
    <cellStyle name="40% - Accent1 2 7 2 2" xfId="4131"/>
    <cellStyle name="40% - Accent1 2 7 3" xfId="4132"/>
    <cellStyle name="40% - Accent1 2 8" xfId="4133"/>
    <cellStyle name="40% - Accent1 2 8 2" xfId="4134"/>
    <cellStyle name="40% - Accent1 2 9" xfId="4135"/>
    <cellStyle name="40% - Accent1 3" xfId="122"/>
    <cellStyle name="40% - Accent1 3 2" xfId="4136"/>
    <cellStyle name="40% - Accent1 3 2 2" xfId="4137"/>
    <cellStyle name="40% - Accent1 3 2 2 2" xfId="4138"/>
    <cellStyle name="40% - Accent1 3 2 2 2 2" xfId="4139"/>
    <cellStyle name="40% - Accent1 3 2 2 2 2 2" xfId="4140"/>
    <cellStyle name="40% - Accent1 3 2 2 2 2 2 2" xfId="4141"/>
    <cellStyle name="40% - Accent1 3 2 2 2 2 2 2 2" xfId="4142"/>
    <cellStyle name="40% - Accent1 3 2 2 2 2 2 3" xfId="4143"/>
    <cellStyle name="40% - Accent1 3 2 2 2 2 3" xfId="4144"/>
    <cellStyle name="40% - Accent1 3 2 2 2 2 3 2" xfId="4145"/>
    <cellStyle name="40% - Accent1 3 2 2 2 2 4" xfId="4146"/>
    <cellStyle name="40% - Accent1 3 2 2 2 3" xfId="4147"/>
    <cellStyle name="40% - Accent1 3 2 2 2 3 2" xfId="4148"/>
    <cellStyle name="40% - Accent1 3 2 2 2 3 2 2" xfId="4149"/>
    <cellStyle name="40% - Accent1 3 2 2 2 3 3" xfId="4150"/>
    <cellStyle name="40% - Accent1 3 2 2 2 4" xfId="4151"/>
    <cellStyle name="40% - Accent1 3 2 2 2 4 2" xfId="4152"/>
    <cellStyle name="40% - Accent1 3 2 2 2 5" xfId="4153"/>
    <cellStyle name="40% - Accent1 3 2 2 3" xfId="4154"/>
    <cellStyle name="40% - Accent1 3 2 2 3 2" xfId="4155"/>
    <cellStyle name="40% - Accent1 3 2 2 3 2 2" xfId="4156"/>
    <cellStyle name="40% - Accent1 3 2 2 3 2 2 2" xfId="4157"/>
    <cellStyle name="40% - Accent1 3 2 2 3 2 3" xfId="4158"/>
    <cellStyle name="40% - Accent1 3 2 2 3 3" xfId="4159"/>
    <cellStyle name="40% - Accent1 3 2 2 3 3 2" xfId="4160"/>
    <cellStyle name="40% - Accent1 3 2 2 3 4" xfId="4161"/>
    <cellStyle name="40% - Accent1 3 2 2 4" xfId="4162"/>
    <cellStyle name="40% - Accent1 3 2 2 4 2" xfId="4163"/>
    <cellStyle name="40% - Accent1 3 2 2 4 2 2" xfId="4164"/>
    <cellStyle name="40% - Accent1 3 2 2 4 3" xfId="4165"/>
    <cellStyle name="40% - Accent1 3 2 2 5" xfId="4166"/>
    <cellStyle name="40% - Accent1 3 2 2 5 2" xfId="4167"/>
    <cellStyle name="40% - Accent1 3 2 2 6" xfId="4168"/>
    <cellStyle name="40% - Accent1 3 2 3" xfId="4169"/>
    <cellStyle name="40% - Accent1 3 2 3 2" xfId="4170"/>
    <cellStyle name="40% - Accent1 3 2 3 2 2" xfId="4171"/>
    <cellStyle name="40% - Accent1 3 2 3 2 2 2" xfId="4172"/>
    <cellStyle name="40% - Accent1 3 2 3 2 2 2 2" xfId="4173"/>
    <cellStyle name="40% - Accent1 3 2 3 2 2 3" xfId="4174"/>
    <cellStyle name="40% - Accent1 3 2 3 2 3" xfId="4175"/>
    <cellStyle name="40% - Accent1 3 2 3 2 3 2" xfId="4176"/>
    <cellStyle name="40% - Accent1 3 2 3 2 4" xfId="4177"/>
    <cellStyle name="40% - Accent1 3 2 3 3" xfId="4178"/>
    <cellStyle name="40% - Accent1 3 2 3 3 2" xfId="4179"/>
    <cellStyle name="40% - Accent1 3 2 3 3 2 2" xfId="4180"/>
    <cellStyle name="40% - Accent1 3 2 3 3 3" xfId="4181"/>
    <cellStyle name="40% - Accent1 3 2 3 4" xfId="4182"/>
    <cellStyle name="40% - Accent1 3 2 3 4 2" xfId="4183"/>
    <cellStyle name="40% - Accent1 3 2 3 5" xfId="4184"/>
    <cellStyle name="40% - Accent1 3 2 4" xfId="4185"/>
    <cellStyle name="40% - Accent1 3 2 4 2" xfId="4186"/>
    <cellStyle name="40% - Accent1 3 2 4 2 2" xfId="4187"/>
    <cellStyle name="40% - Accent1 3 2 4 2 2 2" xfId="4188"/>
    <cellStyle name="40% - Accent1 3 2 4 2 3" xfId="4189"/>
    <cellStyle name="40% - Accent1 3 2 4 3" xfId="4190"/>
    <cellStyle name="40% - Accent1 3 2 4 3 2" xfId="4191"/>
    <cellStyle name="40% - Accent1 3 2 4 4" xfId="4192"/>
    <cellStyle name="40% - Accent1 3 2 5" xfId="4193"/>
    <cellStyle name="40% - Accent1 3 2 5 2" xfId="4194"/>
    <cellStyle name="40% - Accent1 3 2 5 2 2" xfId="4195"/>
    <cellStyle name="40% - Accent1 3 2 5 3" xfId="4196"/>
    <cellStyle name="40% - Accent1 3 2 6" xfId="4197"/>
    <cellStyle name="40% - Accent1 3 2 6 2" xfId="4198"/>
    <cellStyle name="40% - Accent1 3 2 7" xfId="4199"/>
    <cellStyle name="40% - Accent1 3 3" xfId="4200"/>
    <cellStyle name="40% - Accent1 3 3 2" xfId="4201"/>
    <cellStyle name="40% - Accent1 3 3 2 2" xfId="4202"/>
    <cellStyle name="40% - Accent1 3 3 2 2 2" xfId="4203"/>
    <cellStyle name="40% - Accent1 3 3 2 2 2 2" xfId="4204"/>
    <cellStyle name="40% - Accent1 3 3 2 2 2 2 2" xfId="4205"/>
    <cellStyle name="40% - Accent1 3 3 2 2 2 3" xfId="4206"/>
    <cellStyle name="40% - Accent1 3 3 2 2 3" xfId="4207"/>
    <cellStyle name="40% - Accent1 3 3 2 2 3 2" xfId="4208"/>
    <cellStyle name="40% - Accent1 3 3 2 2 4" xfId="4209"/>
    <cellStyle name="40% - Accent1 3 3 2 3" xfId="4210"/>
    <cellStyle name="40% - Accent1 3 3 2 3 2" xfId="4211"/>
    <cellStyle name="40% - Accent1 3 3 2 3 2 2" xfId="4212"/>
    <cellStyle name="40% - Accent1 3 3 2 3 3" xfId="4213"/>
    <cellStyle name="40% - Accent1 3 3 2 4" xfId="4214"/>
    <cellStyle name="40% - Accent1 3 3 2 4 2" xfId="4215"/>
    <cellStyle name="40% - Accent1 3 3 2 5" xfId="4216"/>
    <cellStyle name="40% - Accent1 3 3 3" xfId="4217"/>
    <cellStyle name="40% - Accent1 3 3 3 2" xfId="4218"/>
    <cellStyle name="40% - Accent1 3 3 3 2 2" xfId="4219"/>
    <cellStyle name="40% - Accent1 3 3 3 2 2 2" xfId="4220"/>
    <cellStyle name="40% - Accent1 3 3 3 2 3" xfId="4221"/>
    <cellStyle name="40% - Accent1 3 3 3 3" xfId="4222"/>
    <cellStyle name="40% - Accent1 3 3 3 3 2" xfId="4223"/>
    <cellStyle name="40% - Accent1 3 3 3 4" xfId="4224"/>
    <cellStyle name="40% - Accent1 3 3 4" xfId="4225"/>
    <cellStyle name="40% - Accent1 3 3 4 2" xfId="4226"/>
    <cellStyle name="40% - Accent1 3 3 4 2 2" xfId="4227"/>
    <cellStyle name="40% - Accent1 3 3 4 3" xfId="4228"/>
    <cellStyle name="40% - Accent1 3 3 5" xfId="4229"/>
    <cellStyle name="40% - Accent1 3 3 5 2" xfId="4230"/>
    <cellStyle name="40% - Accent1 3 3 6" xfId="4231"/>
    <cellStyle name="40% - Accent1 3 4" xfId="4232"/>
    <cellStyle name="40% - Accent1 3 4 2" xfId="4233"/>
    <cellStyle name="40% - Accent1 3 4 2 2" xfId="4234"/>
    <cellStyle name="40% - Accent1 3 4 2 2 2" xfId="4235"/>
    <cellStyle name="40% - Accent1 3 4 2 2 2 2" xfId="4236"/>
    <cellStyle name="40% - Accent1 3 4 2 2 3" xfId="4237"/>
    <cellStyle name="40% - Accent1 3 4 2 3" xfId="4238"/>
    <cellStyle name="40% - Accent1 3 4 2 3 2" xfId="4239"/>
    <cellStyle name="40% - Accent1 3 4 2 4" xfId="4240"/>
    <cellStyle name="40% - Accent1 3 4 3" xfId="4241"/>
    <cellStyle name="40% - Accent1 3 4 3 2" xfId="4242"/>
    <cellStyle name="40% - Accent1 3 4 3 2 2" xfId="4243"/>
    <cellStyle name="40% - Accent1 3 4 3 3" xfId="4244"/>
    <cellStyle name="40% - Accent1 3 4 4" xfId="4245"/>
    <cellStyle name="40% - Accent1 3 4 4 2" xfId="4246"/>
    <cellStyle name="40% - Accent1 3 4 5" xfId="4247"/>
    <cellStyle name="40% - Accent1 3 5" xfId="4248"/>
    <cellStyle name="40% - Accent1 3 5 2" xfId="4249"/>
    <cellStyle name="40% - Accent1 3 5 2 2" xfId="4250"/>
    <cellStyle name="40% - Accent1 3 5 2 2 2" xfId="4251"/>
    <cellStyle name="40% - Accent1 3 5 2 3" xfId="4252"/>
    <cellStyle name="40% - Accent1 3 5 3" xfId="4253"/>
    <cellStyle name="40% - Accent1 3 5 3 2" xfId="4254"/>
    <cellStyle name="40% - Accent1 3 5 4" xfId="4255"/>
    <cellStyle name="40% - Accent1 3 6" xfId="4256"/>
    <cellStyle name="40% - Accent1 3 6 2" xfId="4257"/>
    <cellStyle name="40% - Accent1 3 6 2 2" xfId="4258"/>
    <cellStyle name="40% - Accent1 3 6 3" xfId="4259"/>
    <cellStyle name="40% - Accent1 3 7" xfId="4260"/>
    <cellStyle name="40% - Accent1 3 7 2" xfId="4261"/>
    <cellStyle name="40% - Accent1 3 8" xfId="4262"/>
    <cellStyle name="40% - Accent1 4" xfId="123"/>
    <cellStyle name="40% - Accent1 4 2" xfId="4263"/>
    <cellStyle name="40% - Accent1 4 2 2" xfId="4264"/>
    <cellStyle name="40% - Accent1 4 2 2 2" xfId="4265"/>
    <cellStyle name="40% - Accent1 4 2 2 2 2" xfId="4266"/>
    <cellStyle name="40% - Accent1 4 2 2 2 2 2" xfId="4267"/>
    <cellStyle name="40% - Accent1 4 2 2 2 2 2 2" xfId="4268"/>
    <cellStyle name="40% - Accent1 4 2 2 2 2 3" xfId="4269"/>
    <cellStyle name="40% - Accent1 4 2 2 2 3" xfId="4270"/>
    <cellStyle name="40% - Accent1 4 2 2 2 3 2" xfId="4271"/>
    <cellStyle name="40% - Accent1 4 2 2 2 4" xfId="4272"/>
    <cellStyle name="40% - Accent1 4 2 2 3" xfId="4273"/>
    <cellStyle name="40% - Accent1 4 2 2 3 2" xfId="4274"/>
    <cellStyle name="40% - Accent1 4 2 2 3 2 2" xfId="4275"/>
    <cellStyle name="40% - Accent1 4 2 2 3 3" xfId="4276"/>
    <cellStyle name="40% - Accent1 4 2 2 4" xfId="4277"/>
    <cellStyle name="40% - Accent1 4 2 2 4 2" xfId="4278"/>
    <cellStyle name="40% - Accent1 4 2 2 5" xfId="4279"/>
    <cellStyle name="40% - Accent1 4 2 3" xfId="4280"/>
    <cellStyle name="40% - Accent1 4 2 3 2" xfId="4281"/>
    <cellStyle name="40% - Accent1 4 2 3 2 2" xfId="4282"/>
    <cellStyle name="40% - Accent1 4 2 3 2 2 2" xfId="4283"/>
    <cellStyle name="40% - Accent1 4 2 3 2 3" xfId="4284"/>
    <cellStyle name="40% - Accent1 4 2 3 3" xfId="4285"/>
    <cellStyle name="40% - Accent1 4 2 3 3 2" xfId="4286"/>
    <cellStyle name="40% - Accent1 4 2 3 4" xfId="4287"/>
    <cellStyle name="40% - Accent1 4 2 4" xfId="4288"/>
    <cellStyle name="40% - Accent1 4 2 4 2" xfId="4289"/>
    <cellStyle name="40% - Accent1 4 2 4 2 2" xfId="4290"/>
    <cellStyle name="40% - Accent1 4 2 4 3" xfId="4291"/>
    <cellStyle name="40% - Accent1 4 2 5" xfId="4292"/>
    <cellStyle name="40% - Accent1 4 2 5 2" xfId="4293"/>
    <cellStyle name="40% - Accent1 4 2 6" xfId="4294"/>
    <cellStyle name="40% - Accent1 4 3" xfId="4295"/>
    <cellStyle name="40% - Accent1 4 3 2" xfId="4296"/>
    <cellStyle name="40% - Accent1 4 3 2 2" xfId="4297"/>
    <cellStyle name="40% - Accent1 4 3 2 2 2" xfId="4298"/>
    <cellStyle name="40% - Accent1 4 3 2 2 2 2" xfId="4299"/>
    <cellStyle name="40% - Accent1 4 3 2 2 3" xfId="4300"/>
    <cellStyle name="40% - Accent1 4 3 2 3" xfId="4301"/>
    <cellStyle name="40% - Accent1 4 3 2 3 2" xfId="4302"/>
    <cellStyle name="40% - Accent1 4 3 2 4" xfId="4303"/>
    <cellStyle name="40% - Accent1 4 3 3" xfId="4304"/>
    <cellStyle name="40% - Accent1 4 3 3 2" xfId="4305"/>
    <cellStyle name="40% - Accent1 4 3 3 2 2" xfId="4306"/>
    <cellStyle name="40% - Accent1 4 3 3 3" xfId="4307"/>
    <cellStyle name="40% - Accent1 4 3 4" xfId="4308"/>
    <cellStyle name="40% - Accent1 4 3 4 2" xfId="4309"/>
    <cellStyle name="40% - Accent1 4 3 5" xfId="4310"/>
    <cellStyle name="40% - Accent1 4 4" xfId="4311"/>
    <cellStyle name="40% - Accent1 4 4 2" xfId="4312"/>
    <cellStyle name="40% - Accent1 4 4 2 2" xfId="4313"/>
    <cellStyle name="40% - Accent1 4 4 2 2 2" xfId="4314"/>
    <cellStyle name="40% - Accent1 4 4 2 3" xfId="4315"/>
    <cellStyle name="40% - Accent1 4 4 3" xfId="4316"/>
    <cellStyle name="40% - Accent1 4 4 3 2" xfId="4317"/>
    <cellStyle name="40% - Accent1 4 4 4" xfId="4318"/>
    <cellStyle name="40% - Accent1 4 5" xfId="4319"/>
    <cellStyle name="40% - Accent1 4 5 2" xfId="4320"/>
    <cellStyle name="40% - Accent1 4 5 2 2" xfId="4321"/>
    <cellStyle name="40% - Accent1 4 5 3" xfId="4322"/>
    <cellStyle name="40% - Accent1 4 6" xfId="4323"/>
    <cellStyle name="40% - Accent1 4 6 2" xfId="4324"/>
    <cellStyle name="40% - Accent1 4 7" xfId="4325"/>
    <cellStyle name="40% - Accent1 5" xfId="124"/>
    <cellStyle name="40% - Accent1 5 2" xfId="4326"/>
    <cellStyle name="40% - Accent1 5 2 2" xfId="4327"/>
    <cellStyle name="40% - Accent1 5 2 2 2" xfId="4328"/>
    <cellStyle name="40% - Accent1 5 2 2 2 2" xfId="4329"/>
    <cellStyle name="40% - Accent1 5 2 2 2 2 2" xfId="4330"/>
    <cellStyle name="40% - Accent1 5 2 2 2 2 2 2" xfId="4331"/>
    <cellStyle name="40% - Accent1 5 2 2 2 2 3" xfId="4332"/>
    <cellStyle name="40% - Accent1 5 2 2 2 3" xfId="4333"/>
    <cellStyle name="40% - Accent1 5 2 2 2 3 2" xfId="4334"/>
    <cellStyle name="40% - Accent1 5 2 2 2 4" xfId="4335"/>
    <cellStyle name="40% - Accent1 5 2 2 3" xfId="4336"/>
    <cellStyle name="40% - Accent1 5 2 2 3 2" xfId="4337"/>
    <cellStyle name="40% - Accent1 5 2 2 3 2 2" xfId="4338"/>
    <cellStyle name="40% - Accent1 5 2 2 3 3" xfId="4339"/>
    <cellStyle name="40% - Accent1 5 2 2 4" xfId="4340"/>
    <cellStyle name="40% - Accent1 5 2 2 4 2" xfId="4341"/>
    <cellStyle name="40% - Accent1 5 2 2 5" xfId="4342"/>
    <cellStyle name="40% - Accent1 5 2 3" xfId="4343"/>
    <cellStyle name="40% - Accent1 5 2 3 2" xfId="4344"/>
    <cellStyle name="40% - Accent1 5 2 3 2 2" xfId="4345"/>
    <cellStyle name="40% - Accent1 5 2 3 2 2 2" xfId="4346"/>
    <cellStyle name="40% - Accent1 5 2 3 2 3" xfId="4347"/>
    <cellStyle name="40% - Accent1 5 2 3 3" xfId="4348"/>
    <cellStyle name="40% - Accent1 5 2 3 3 2" xfId="4349"/>
    <cellStyle name="40% - Accent1 5 2 3 4" xfId="4350"/>
    <cellStyle name="40% - Accent1 5 2 4" xfId="4351"/>
    <cellStyle name="40% - Accent1 5 2 4 2" xfId="4352"/>
    <cellStyle name="40% - Accent1 5 2 4 2 2" xfId="4353"/>
    <cellStyle name="40% - Accent1 5 2 4 3" xfId="4354"/>
    <cellStyle name="40% - Accent1 5 2 5" xfId="4355"/>
    <cellStyle name="40% - Accent1 5 2 5 2" xfId="4356"/>
    <cellStyle name="40% - Accent1 5 2 6" xfId="4357"/>
    <cellStyle name="40% - Accent1 5 3" xfId="4358"/>
    <cellStyle name="40% - Accent1 5 3 2" xfId="4359"/>
    <cellStyle name="40% - Accent1 5 3 2 2" xfId="4360"/>
    <cellStyle name="40% - Accent1 5 3 2 2 2" xfId="4361"/>
    <cellStyle name="40% - Accent1 5 3 2 2 2 2" xfId="4362"/>
    <cellStyle name="40% - Accent1 5 3 2 2 3" xfId="4363"/>
    <cellStyle name="40% - Accent1 5 3 2 3" xfId="4364"/>
    <cellStyle name="40% - Accent1 5 3 2 3 2" xfId="4365"/>
    <cellStyle name="40% - Accent1 5 3 2 4" xfId="4366"/>
    <cellStyle name="40% - Accent1 5 3 3" xfId="4367"/>
    <cellStyle name="40% - Accent1 5 3 3 2" xfId="4368"/>
    <cellStyle name="40% - Accent1 5 3 3 2 2" xfId="4369"/>
    <cellStyle name="40% - Accent1 5 3 3 3" xfId="4370"/>
    <cellStyle name="40% - Accent1 5 3 4" xfId="4371"/>
    <cellStyle name="40% - Accent1 5 3 4 2" xfId="4372"/>
    <cellStyle name="40% - Accent1 5 3 5" xfId="4373"/>
    <cellStyle name="40% - Accent1 5 4" xfId="4374"/>
    <cellStyle name="40% - Accent1 5 4 2" xfId="4375"/>
    <cellStyle name="40% - Accent1 5 4 2 2" xfId="4376"/>
    <cellStyle name="40% - Accent1 5 4 2 2 2" xfId="4377"/>
    <cellStyle name="40% - Accent1 5 4 2 3" xfId="4378"/>
    <cellStyle name="40% - Accent1 5 4 3" xfId="4379"/>
    <cellStyle name="40% - Accent1 5 4 3 2" xfId="4380"/>
    <cellStyle name="40% - Accent1 5 4 4" xfId="4381"/>
    <cellStyle name="40% - Accent1 5 5" xfId="4382"/>
    <cellStyle name="40% - Accent1 5 5 2" xfId="4383"/>
    <cellStyle name="40% - Accent1 5 5 2 2" xfId="4384"/>
    <cellStyle name="40% - Accent1 5 5 3" xfId="4385"/>
    <cellStyle name="40% - Accent1 5 6" xfId="4386"/>
    <cellStyle name="40% - Accent1 5 6 2" xfId="4387"/>
    <cellStyle name="40% - Accent1 5 7" xfId="4388"/>
    <cellStyle name="40% - Accent1 6" xfId="4389"/>
    <cellStyle name="40% - Accent1 6 2" xfId="4390"/>
    <cellStyle name="40% - Accent1 6 2 2" xfId="4391"/>
    <cellStyle name="40% - Accent1 6 2 2 2" xfId="4392"/>
    <cellStyle name="40% - Accent1 6 2 2 2 2" xfId="4393"/>
    <cellStyle name="40% - Accent1 6 2 2 2 2 2" xfId="4394"/>
    <cellStyle name="40% - Accent1 6 2 2 2 3" xfId="4395"/>
    <cellStyle name="40% - Accent1 6 2 2 3" xfId="4396"/>
    <cellStyle name="40% - Accent1 6 2 2 3 2" xfId="4397"/>
    <cellStyle name="40% - Accent1 6 2 2 4" xfId="4398"/>
    <cellStyle name="40% - Accent1 6 2 3" xfId="4399"/>
    <cellStyle name="40% - Accent1 6 2 3 2" xfId="4400"/>
    <cellStyle name="40% - Accent1 6 2 3 2 2" xfId="4401"/>
    <cellStyle name="40% - Accent1 6 2 3 3" xfId="4402"/>
    <cellStyle name="40% - Accent1 6 2 4" xfId="4403"/>
    <cellStyle name="40% - Accent1 6 2 4 2" xfId="4404"/>
    <cellStyle name="40% - Accent1 6 2 5" xfId="4405"/>
    <cellStyle name="40% - Accent1 6 3" xfId="4406"/>
    <cellStyle name="40% - Accent1 6 3 2" xfId="4407"/>
    <cellStyle name="40% - Accent1 6 3 2 2" xfId="4408"/>
    <cellStyle name="40% - Accent1 6 3 2 2 2" xfId="4409"/>
    <cellStyle name="40% - Accent1 6 3 2 3" xfId="4410"/>
    <cellStyle name="40% - Accent1 6 3 3" xfId="4411"/>
    <cellStyle name="40% - Accent1 6 3 3 2" xfId="4412"/>
    <cellStyle name="40% - Accent1 6 3 4" xfId="4413"/>
    <cellStyle name="40% - Accent1 6 4" xfId="4414"/>
    <cellStyle name="40% - Accent1 6 4 2" xfId="4415"/>
    <cellStyle name="40% - Accent1 6 4 2 2" xfId="4416"/>
    <cellStyle name="40% - Accent1 6 4 3" xfId="4417"/>
    <cellStyle name="40% - Accent1 6 5" xfId="4418"/>
    <cellStyle name="40% - Accent1 6 5 2" xfId="4419"/>
    <cellStyle name="40% - Accent1 6 6" xfId="4420"/>
    <cellStyle name="40% - Accent1 7" xfId="4421"/>
    <cellStyle name="40% - Accent1 7 2" xfId="4422"/>
    <cellStyle name="40% - Accent1 7 2 2" xfId="4423"/>
    <cellStyle name="40% - Accent1 7 2 2 2" xfId="4424"/>
    <cellStyle name="40% - Accent1 7 2 2 2 2" xfId="4425"/>
    <cellStyle name="40% - Accent1 7 2 2 3" xfId="4426"/>
    <cellStyle name="40% - Accent1 7 2 3" xfId="4427"/>
    <cellStyle name="40% - Accent1 7 2 3 2" xfId="4428"/>
    <cellStyle name="40% - Accent1 7 2 4" xfId="4429"/>
    <cellStyle name="40% - Accent1 7 3" xfId="4430"/>
    <cellStyle name="40% - Accent1 7 3 2" xfId="4431"/>
    <cellStyle name="40% - Accent1 7 3 2 2" xfId="4432"/>
    <cellStyle name="40% - Accent1 7 3 3" xfId="4433"/>
    <cellStyle name="40% - Accent1 7 4" xfId="4434"/>
    <cellStyle name="40% - Accent1 7 4 2" xfId="4435"/>
    <cellStyle name="40% - Accent1 7 5" xfId="4436"/>
    <cellStyle name="40% - Accent1 8" xfId="4437"/>
    <cellStyle name="40% - Accent1 8 2" xfId="4438"/>
    <cellStyle name="40% - Accent1 8 2 2" xfId="4439"/>
    <cellStyle name="40% - Accent1 8 2 2 2" xfId="4440"/>
    <cellStyle name="40% - Accent1 8 2 3" xfId="4441"/>
    <cellStyle name="40% - Accent1 8 3" xfId="4442"/>
    <cellStyle name="40% - Accent1 8 3 2" xfId="4443"/>
    <cellStyle name="40% - Accent1 8 4" xfId="4444"/>
    <cellStyle name="40% - Accent1 9" xfId="4445"/>
    <cellStyle name="40% - Accent1 9 2" xfId="4446"/>
    <cellStyle name="40% - Accent1 9 2 2" xfId="4447"/>
    <cellStyle name="40% - Accent1 9 3" xfId="4448"/>
    <cellStyle name="40% - Accent2 10" xfId="4449"/>
    <cellStyle name="40% - Accent2 10 2" xfId="4450"/>
    <cellStyle name="40% - Accent2 11" xfId="4451"/>
    <cellStyle name="40% - Accent2 11 2" xfId="4452"/>
    <cellStyle name="40% - Accent2 12" xfId="4453"/>
    <cellStyle name="40% - Accent2 2" xfId="125"/>
    <cellStyle name="40% - Accent2 2 2" xfId="126"/>
    <cellStyle name="40% - Accent2 2 2 2" xfId="4454"/>
    <cellStyle name="40% - Accent2 2 2 2 2" xfId="4455"/>
    <cellStyle name="40% - Accent2 2 2 2 2 2" xfId="4456"/>
    <cellStyle name="40% - Accent2 2 2 2 2 2 2" xfId="4457"/>
    <cellStyle name="40% - Accent2 2 2 2 2 2 2 2" xfId="4458"/>
    <cellStyle name="40% - Accent2 2 2 2 2 2 2 2 2" xfId="4459"/>
    <cellStyle name="40% - Accent2 2 2 2 2 2 2 3" xfId="4460"/>
    <cellStyle name="40% - Accent2 2 2 2 2 2 3" xfId="4461"/>
    <cellStyle name="40% - Accent2 2 2 2 2 2 3 2" xfId="4462"/>
    <cellStyle name="40% - Accent2 2 2 2 2 2 4" xfId="4463"/>
    <cellStyle name="40% - Accent2 2 2 2 2 3" xfId="4464"/>
    <cellStyle name="40% - Accent2 2 2 2 2 3 2" xfId="4465"/>
    <cellStyle name="40% - Accent2 2 2 2 2 3 2 2" xfId="4466"/>
    <cellStyle name="40% - Accent2 2 2 2 2 3 3" xfId="4467"/>
    <cellStyle name="40% - Accent2 2 2 2 2 4" xfId="4468"/>
    <cellStyle name="40% - Accent2 2 2 2 2 4 2" xfId="4469"/>
    <cellStyle name="40% - Accent2 2 2 2 2 5" xfId="4470"/>
    <cellStyle name="40% - Accent2 2 2 2 3" xfId="4471"/>
    <cellStyle name="40% - Accent2 2 2 2 3 2" xfId="4472"/>
    <cellStyle name="40% - Accent2 2 2 2 3 2 2" xfId="4473"/>
    <cellStyle name="40% - Accent2 2 2 2 3 2 2 2" xfId="4474"/>
    <cellStyle name="40% - Accent2 2 2 2 3 2 3" xfId="4475"/>
    <cellStyle name="40% - Accent2 2 2 2 3 3" xfId="4476"/>
    <cellStyle name="40% - Accent2 2 2 2 3 3 2" xfId="4477"/>
    <cellStyle name="40% - Accent2 2 2 2 3 4" xfId="4478"/>
    <cellStyle name="40% - Accent2 2 2 2 4" xfId="4479"/>
    <cellStyle name="40% - Accent2 2 2 2 4 2" xfId="4480"/>
    <cellStyle name="40% - Accent2 2 2 2 4 2 2" xfId="4481"/>
    <cellStyle name="40% - Accent2 2 2 2 4 3" xfId="4482"/>
    <cellStyle name="40% - Accent2 2 2 2 5" xfId="4483"/>
    <cellStyle name="40% - Accent2 2 2 2 5 2" xfId="4484"/>
    <cellStyle name="40% - Accent2 2 2 2 6" xfId="4485"/>
    <cellStyle name="40% - Accent2 2 2 3" xfId="4486"/>
    <cellStyle name="40% - Accent2 2 2 3 2" xfId="4487"/>
    <cellStyle name="40% - Accent2 2 2 3 2 2" xfId="4488"/>
    <cellStyle name="40% - Accent2 2 2 3 2 2 2" xfId="4489"/>
    <cellStyle name="40% - Accent2 2 2 3 2 2 2 2" xfId="4490"/>
    <cellStyle name="40% - Accent2 2 2 3 2 2 3" xfId="4491"/>
    <cellStyle name="40% - Accent2 2 2 3 2 3" xfId="4492"/>
    <cellStyle name="40% - Accent2 2 2 3 2 3 2" xfId="4493"/>
    <cellStyle name="40% - Accent2 2 2 3 2 4" xfId="4494"/>
    <cellStyle name="40% - Accent2 2 2 3 3" xfId="4495"/>
    <cellStyle name="40% - Accent2 2 2 3 3 2" xfId="4496"/>
    <cellStyle name="40% - Accent2 2 2 3 3 2 2" xfId="4497"/>
    <cellStyle name="40% - Accent2 2 2 3 3 3" xfId="4498"/>
    <cellStyle name="40% - Accent2 2 2 3 4" xfId="4499"/>
    <cellStyle name="40% - Accent2 2 2 3 4 2" xfId="4500"/>
    <cellStyle name="40% - Accent2 2 2 3 5" xfId="4501"/>
    <cellStyle name="40% - Accent2 2 2 4" xfId="4502"/>
    <cellStyle name="40% - Accent2 2 2 4 2" xfId="4503"/>
    <cellStyle name="40% - Accent2 2 2 4 2 2" xfId="4504"/>
    <cellStyle name="40% - Accent2 2 2 4 2 2 2" xfId="4505"/>
    <cellStyle name="40% - Accent2 2 2 4 2 3" xfId="4506"/>
    <cellStyle name="40% - Accent2 2 2 4 3" xfId="4507"/>
    <cellStyle name="40% - Accent2 2 2 4 3 2" xfId="4508"/>
    <cellStyle name="40% - Accent2 2 2 4 4" xfId="4509"/>
    <cellStyle name="40% - Accent2 2 2 5" xfId="4510"/>
    <cellStyle name="40% - Accent2 2 2 5 2" xfId="4511"/>
    <cellStyle name="40% - Accent2 2 2 5 2 2" xfId="4512"/>
    <cellStyle name="40% - Accent2 2 2 5 3" xfId="4513"/>
    <cellStyle name="40% - Accent2 2 2 6" xfId="4514"/>
    <cellStyle name="40% - Accent2 2 2 6 2" xfId="4515"/>
    <cellStyle name="40% - Accent2 2 2 7" xfId="4516"/>
    <cellStyle name="40% - Accent2 2 3" xfId="127"/>
    <cellStyle name="40% - Accent2 2 3 2" xfId="4517"/>
    <cellStyle name="40% - Accent2 2 3 2 2" xfId="4518"/>
    <cellStyle name="40% - Accent2 2 3 2 2 2" xfId="4519"/>
    <cellStyle name="40% - Accent2 2 3 2 2 2 2" xfId="4520"/>
    <cellStyle name="40% - Accent2 2 3 2 2 2 2 2" xfId="4521"/>
    <cellStyle name="40% - Accent2 2 3 2 2 2 2 2 2" xfId="4522"/>
    <cellStyle name="40% - Accent2 2 3 2 2 2 2 3" xfId="4523"/>
    <cellStyle name="40% - Accent2 2 3 2 2 2 3" xfId="4524"/>
    <cellStyle name="40% - Accent2 2 3 2 2 2 3 2" xfId="4525"/>
    <cellStyle name="40% - Accent2 2 3 2 2 2 4" xfId="4526"/>
    <cellStyle name="40% - Accent2 2 3 2 2 3" xfId="4527"/>
    <cellStyle name="40% - Accent2 2 3 2 2 3 2" xfId="4528"/>
    <cellStyle name="40% - Accent2 2 3 2 2 3 2 2" xfId="4529"/>
    <cellStyle name="40% - Accent2 2 3 2 2 3 3" xfId="4530"/>
    <cellStyle name="40% - Accent2 2 3 2 2 4" xfId="4531"/>
    <cellStyle name="40% - Accent2 2 3 2 2 4 2" xfId="4532"/>
    <cellStyle name="40% - Accent2 2 3 2 2 5" xfId="4533"/>
    <cellStyle name="40% - Accent2 2 3 2 3" xfId="4534"/>
    <cellStyle name="40% - Accent2 2 3 2 3 2" xfId="4535"/>
    <cellStyle name="40% - Accent2 2 3 2 3 2 2" xfId="4536"/>
    <cellStyle name="40% - Accent2 2 3 2 3 2 2 2" xfId="4537"/>
    <cellStyle name="40% - Accent2 2 3 2 3 2 3" xfId="4538"/>
    <cellStyle name="40% - Accent2 2 3 2 3 3" xfId="4539"/>
    <cellStyle name="40% - Accent2 2 3 2 3 3 2" xfId="4540"/>
    <cellStyle name="40% - Accent2 2 3 2 3 4" xfId="4541"/>
    <cellStyle name="40% - Accent2 2 3 2 4" xfId="4542"/>
    <cellStyle name="40% - Accent2 2 3 2 4 2" xfId="4543"/>
    <cellStyle name="40% - Accent2 2 3 2 4 2 2" xfId="4544"/>
    <cellStyle name="40% - Accent2 2 3 2 4 3" xfId="4545"/>
    <cellStyle name="40% - Accent2 2 3 2 5" xfId="4546"/>
    <cellStyle name="40% - Accent2 2 3 2 5 2" xfId="4547"/>
    <cellStyle name="40% - Accent2 2 3 2 6" xfId="4548"/>
    <cellStyle name="40% - Accent2 2 3 3" xfId="4549"/>
    <cellStyle name="40% - Accent2 2 3 3 2" xfId="4550"/>
    <cellStyle name="40% - Accent2 2 3 3 2 2" xfId="4551"/>
    <cellStyle name="40% - Accent2 2 3 3 2 2 2" xfId="4552"/>
    <cellStyle name="40% - Accent2 2 3 3 2 2 2 2" xfId="4553"/>
    <cellStyle name="40% - Accent2 2 3 3 2 2 3" xfId="4554"/>
    <cellStyle name="40% - Accent2 2 3 3 2 3" xfId="4555"/>
    <cellStyle name="40% - Accent2 2 3 3 2 3 2" xfId="4556"/>
    <cellStyle name="40% - Accent2 2 3 3 2 4" xfId="4557"/>
    <cellStyle name="40% - Accent2 2 3 3 3" xfId="4558"/>
    <cellStyle name="40% - Accent2 2 3 3 3 2" xfId="4559"/>
    <cellStyle name="40% - Accent2 2 3 3 3 2 2" xfId="4560"/>
    <cellStyle name="40% - Accent2 2 3 3 3 3" xfId="4561"/>
    <cellStyle name="40% - Accent2 2 3 3 4" xfId="4562"/>
    <cellStyle name="40% - Accent2 2 3 3 4 2" xfId="4563"/>
    <cellStyle name="40% - Accent2 2 3 3 5" xfId="4564"/>
    <cellStyle name="40% - Accent2 2 3 4" xfId="4565"/>
    <cellStyle name="40% - Accent2 2 3 4 2" xfId="4566"/>
    <cellStyle name="40% - Accent2 2 3 4 2 2" xfId="4567"/>
    <cellStyle name="40% - Accent2 2 3 4 2 2 2" xfId="4568"/>
    <cellStyle name="40% - Accent2 2 3 4 2 3" xfId="4569"/>
    <cellStyle name="40% - Accent2 2 3 4 3" xfId="4570"/>
    <cellStyle name="40% - Accent2 2 3 4 3 2" xfId="4571"/>
    <cellStyle name="40% - Accent2 2 3 4 4" xfId="4572"/>
    <cellStyle name="40% - Accent2 2 3 5" xfId="4573"/>
    <cellStyle name="40% - Accent2 2 3 5 2" xfId="4574"/>
    <cellStyle name="40% - Accent2 2 3 5 2 2" xfId="4575"/>
    <cellStyle name="40% - Accent2 2 3 5 3" xfId="4576"/>
    <cellStyle name="40% - Accent2 2 3 6" xfId="4577"/>
    <cellStyle name="40% - Accent2 2 3 6 2" xfId="4578"/>
    <cellStyle name="40% - Accent2 2 3 7" xfId="4579"/>
    <cellStyle name="40% - Accent2 2 4" xfId="128"/>
    <cellStyle name="40% - Accent2 2 4 2" xfId="4580"/>
    <cellStyle name="40% - Accent2 2 4 2 2" xfId="4581"/>
    <cellStyle name="40% - Accent2 2 4 2 2 2" xfId="4582"/>
    <cellStyle name="40% - Accent2 2 4 2 2 2 2" xfId="4583"/>
    <cellStyle name="40% - Accent2 2 4 2 2 2 2 2" xfId="4584"/>
    <cellStyle name="40% - Accent2 2 4 2 2 2 3" xfId="4585"/>
    <cellStyle name="40% - Accent2 2 4 2 2 3" xfId="4586"/>
    <cellStyle name="40% - Accent2 2 4 2 2 3 2" xfId="4587"/>
    <cellStyle name="40% - Accent2 2 4 2 2 4" xfId="4588"/>
    <cellStyle name="40% - Accent2 2 4 2 3" xfId="4589"/>
    <cellStyle name="40% - Accent2 2 4 2 3 2" xfId="4590"/>
    <cellStyle name="40% - Accent2 2 4 2 3 2 2" xfId="4591"/>
    <cellStyle name="40% - Accent2 2 4 2 3 3" xfId="4592"/>
    <cellStyle name="40% - Accent2 2 4 2 4" xfId="4593"/>
    <cellStyle name="40% - Accent2 2 4 2 4 2" xfId="4594"/>
    <cellStyle name="40% - Accent2 2 4 2 5" xfId="4595"/>
    <cellStyle name="40% - Accent2 2 4 3" xfId="4596"/>
    <cellStyle name="40% - Accent2 2 4 3 2" xfId="4597"/>
    <cellStyle name="40% - Accent2 2 4 3 2 2" xfId="4598"/>
    <cellStyle name="40% - Accent2 2 4 3 2 2 2" xfId="4599"/>
    <cellStyle name="40% - Accent2 2 4 3 2 3" xfId="4600"/>
    <cellStyle name="40% - Accent2 2 4 3 3" xfId="4601"/>
    <cellStyle name="40% - Accent2 2 4 3 3 2" xfId="4602"/>
    <cellStyle name="40% - Accent2 2 4 3 4" xfId="4603"/>
    <cellStyle name="40% - Accent2 2 4 4" xfId="4604"/>
    <cellStyle name="40% - Accent2 2 4 4 2" xfId="4605"/>
    <cellStyle name="40% - Accent2 2 4 4 2 2" xfId="4606"/>
    <cellStyle name="40% - Accent2 2 4 4 3" xfId="4607"/>
    <cellStyle name="40% - Accent2 2 4 5" xfId="4608"/>
    <cellStyle name="40% - Accent2 2 4 5 2" xfId="4609"/>
    <cellStyle name="40% - Accent2 2 4 6" xfId="4610"/>
    <cellStyle name="40% - Accent2 2 5" xfId="4611"/>
    <cellStyle name="40% - Accent2 2 5 2" xfId="4612"/>
    <cellStyle name="40% - Accent2 2 5 2 2" xfId="4613"/>
    <cellStyle name="40% - Accent2 2 5 2 2 2" xfId="4614"/>
    <cellStyle name="40% - Accent2 2 5 2 2 2 2" xfId="4615"/>
    <cellStyle name="40% - Accent2 2 5 2 2 3" xfId="4616"/>
    <cellStyle name="40% - Accent2 2 5 2 3" xfId="4617"/>
    <cellStyle name="40% - Accent2 2 5 2 3 2" xfId="4618"/>
    <cellStyle name="40% - Accent2 2 5 2 4" xfId="4619"/>
    <cellStyle name="40% - Accent2 2 5 3" xfId="4620"/>
    <cellStyle name="40% - Accent2 2 5 3 2" xfId="4621"/>
    <cellStyle name="40% - Accent2 2 5 3 2 2" xfId="4622"/>
    <cellStyle name="40% - Accent2 2 5 3 3" xfId="4623"/>
    <cellStyle name="40% - Accent2 2 5 4" xfId="4624"/>
    <cellStyle name="40% - Accent2 2 5 4 2" xfId="4625"/>
    <cellStyle name="40% - Accent2 2 5 5" xfId="4626"/>
    <cellStyle name="40% - Accent2 2 6" xfId="4627"/>
    <cellStyle name="40% - Accent2 2 6 2" xfId="4628"/>
    <cellStyle name="40% - Accent2 2 6 2 2" xfId="4629"/>
    <cellStyle name="40% - Accent2 2 6 2 2 2" xfId="4630"/>
    <cellStyle name="40% - Accent2 2 6 2 3" xfId="4631"/>
    <cellStyle name="40% - Accent2 2 6 3" xfId="4632"/>
    <cellStyle name="40% - Accent2 2 6 3 2" xfId="4633"/>
    <cellStyle name="40% - Accent2 2 6 4" xfId="4634"/>
    <cellStyle name="40% - Accent2 2 7" xfId="4635"/>
    <cellStyle name="40% - Accent2 2 7 2" xfId="4636"/>
    <cellStyle name="40% - Accent2 2 7 2 2" xfId="4637"/>
    <cellStyle name="40% - Accent2 2 7 3" xfId="4638"/>
    <cellStyle name="40% - Accent2 2 8" xfId="4639"/>
    <cellStyle name="40% - Accent2 2 8 2" xfId="4640"/>
    <cellStyle name="40% - Accent2 2 9" xfId="4641"/>
    <cellStyle name="40% - Accent2 3" xfId="129"/>
    <cellStyle name="40% - Accent2 3 2" xfId="4642"/>
    <cellStyle name="40% - Accent2 3 2 2" xfId="4643"/>
    <cellStyle name="40% - Accent2 3 2 2 2" xfId="4644"/>
    <cellStyle name="40% - Accent2 3 2 2 2 2" xfId="4645"/>
    <cellStyle name="40% - Accent2 3 2 2 2 2 2" xfId="4646"/>
    <cellStyle name="40% - Accent2 3 2 2 2 2 2 2" xfId="4647"/>
    <cellStyle name="40% - Accent2 3 2 2 2 2 2 2 2" xfId="4648"/>
    <cellStyle name="40% - Accent2 3 2 2 2 2 2 3" xfId="4649"/>
    <cellStyle name="40% - Accent2 3 2 2 2 2 3" xfId="4650"/>
    <cellStyle name="40% - Accent2 3 2 2 2 2 3 2" xfId="4651"/>
    <cellStyle name="40% - Accent2 3 2 2 2 2 4" xfId="4652"/>
    <cellStyle name="40% - Accent2 3 2 2 2 3" xfId="4653"/>
    <cellStyle name="40% - Accent2 3 2 2 2 3 2" xfId="4654"/>
    <cellStyle name="40% - Accent2 3 2 2 2 3 2 2" xfId="4655"/>
    <cellStyle name="40% - Accent2 3 2 2 2 3 3" xfId="4656"/>
    <cellStyle name="40% - Accent2 3 2 2 2 4" xfId="4657"/>
    <cellStyle name="40% - Accent2 3 2 2 2 4 2" xfId="4658"/>
    <cellStyle name="40% - Accent2 3 2 2 2 5" xfId="4659"/>
    <cellStyle name="40% - Accent2 3 2 2 3" xfId="4660"/>
    <cellStyle name="40% - Accent2 3 2 2 3 2" xfId="4661"/>
    <cellStyle name="40% - Accent2 3 2 2 3 2 2" xfId="4662"/>
    <cellStyle name="40% - Accent2 3 2 2 3 2 2 2" xfId="4663"/>
    <cellStyle name="40% - Accent2 3 2 2 3 2 3" xfId="4664"/>
    <cellStyle name="40% - Accent2 3 2 2 3 3" xfId="4665"/>
    <cellStyle name="40% - Accent2 3 2 2 3 3 2" xfId="4666"/>
    <cellStyle name="40% - Accent2 3 2 2 3 4" xfId="4667"/>
    <cellStyle name="40% - Accent2 3 2 2 4" xfId="4668"/>
    <cellStyle name="40% - Accent2 3 2 2 4 2" xfId="4669"/>
    <cellStyle name="40% - Accent2 3 2 2 4 2 2" xfId="4670"/>
    <cellStyle name="40% - Accent2 3 2 2 4 3" xfId="4671"/>
    <cellStyle name="40% - Accent2 3 2 2 5" xfId="4672"/>
    <cellStyle name="40% - Accent2 3 2 2 5 2" xfId="4673"/>
    <cellStyle name="40% - Accent2 3 2 2 6" xfId="4674"/>
    <cellStyle name="40% - Accent2 3 2 3" xfId="4675"/>
    <cellStyle name="40% - Accent2 3 2 3 2" xfId="4676"/>
    <cellStyle name="40% - Accent2 3 2 3 2 2" xfId="4677"/>
    <cellStyle name="40% - Accent2 3 2 3 2 2 2" xfId="4678"/>
    <cellStyle name="40% - Accent2 3 2 3 2 2 2 2" xfId="4679"/>
    <cellStyle name="40% - Accent2 3 2 3 2 2 3" xfId="4680"/>
    <cellStyle name="40% - Accent2 3 2 3 2 3" xfId="4681"/>
    <cellStyle name="40% - Accent2 3 2 3 2 3 2" xfId="4682"/>
    <cellStyle name="40% - Accent2 3 2 3 2 4" xfId="4683"/>
    <cellStyle name="40% - Accent2 3 2 3 3" xfId="4684"/>
    <cellStyle name="40% - Accent2 3 2 3 3 2" xfId="4685"/>
    <cellStyle name="40% - Accent2 3 2 3 3 2 2" xfId="4686"/>
    <cellStyle name="40% - Accent2 3 2 3 3 3" xfId="4687"/>
    <cellStyle name="40% - Accent2 3 2 3 4" xfId="4688"/>
    <cellStyle name="40% - Accent2 3 2 3 4 2" xfId="4689"/>
    <cellStyle name="40% - Accent2 3 2 3 5" xfId="4690"/>
    <cellStyle name="40% - Accent2 3 2 4" xfId="4691"/>
    <cellStyle name="40% - Accent2 3 2 4 2" xfId="4692"/>
    <cellStyle name="40% - Accent2 3 2 4 2 2" xfId="4693"/>
    <cellStyle name="40% - Accent2 3 2 4 2 2 2" xfId="4694"/>
    <cellStyle name="40% - Accent2 3 2 4 2 3" xfId="4695"/>
    <cellStyle name="40% - Accent2 3 2 4 3" xfId="4696"/>
    <cellStyle name="40% - Accent2 3 2 4 3 2" xfId="4697"/>
    <cellStyle name="40% - Accent2 3 2 4 4" xfId="4698"/>
    <cellStyle name="40% - Accent2 3 2 5" xfId="4699"/>
    <cellStyle name="40% - Accent2 3 2 5 2" xfId="4700"/>
    <cellStyle name="40% - Accent2 3 2 5 2 2" xfId="4701"/>
    <cellStyle name="40% - Accent2 3 2 5 3" xfId="4702"/>
    <cellStyle name="40% - Accent2 3 2 6" xfId="4703"/>
    <cellStyle name="40% - Accent2 3 2 6 2" xfId="4704"/>
    <cellStyle name="40% - Accent2 3 2 7" xfId="4705"/>
    <cellStyle name="40% - Accent2 3 3" xfId="4706"/>
    <cellStyle name="40% - Accent2 3 3 2" xfId="4707"/>
    <cellStyle name="40% - Accent2 3 3 2 2" xfId="4708"/>
    <cellStyle name="40% - Accent2 3 3 2 2 2" xfId="4709"/>
    <cellStyle name="40% - Accent2 3 3 2 2 2 2" xfId="4710"/>
    <cellStyle name="40% - Accent2 3 3 2 2 2 2 2" xfId="4711"/>
    <cellStyle name="40% - Accent2 3 3 2 2 2 3" xfId="4712"/>
    <cellStyle name="40% - Accent2 3 3 2 2 3" xfId="4713"/>
    <cellStyle name="40% - Accent2 3 3 2 2 3 2" xfId="4714"/>
    <cellStyle name="40% - Accent2 3 3 2 2 4" xfId="4715"/>
    <cellStyle name="40% - Accent2 3 3 2 3" xfId="4716"/>
    <cellStyle name="40% - Accent2 3 3 2 3 2" xfId="4717"/>
    <cellStyle name="40% - Accent2 3 3 2 3 2 2" xfId="4718"/>
    <cellStyle name="40% - Accent2 3 3 2 3 3" xfId="4719"/>
    <cellStyle name="40% - Accent2 3 3 2 4" xfId="4720"/>
    <cellStyle name="40% - Accent2 3 3 2 4 2" xfId="4721"/>
    <cellStyle name="40% - Accent2 3 3 2 5" xfId="4722"/>
    <cellStyle name="40% - Accent2 3 3 3" xfId="4723"/>
    <cellStyle name="40% - Accent2 3 3 3 2" xfId="4724"/>
    <cellStyle name="40% - Accent2 3 3 3 2 2" xfId="4725"/>
    <cellStyle name="40% - Accent2 3 3 3 2 2 2" xfId="4726"/>
    <cellStyle name="40% - Accent2 3 3 3 2 3" xfId="4727"/>
    <cellStyle name="40% - Accent2 3 3 3 3" xfId="4728"/>
    <cellStyle name="40% - Accent2 3 3 3 3 2" xfId="4729"/>
    <cellStyle name="40% - Accent2 3 3 3 4" xfId="4730"/>
    <cellStyle name="40% - Accent2 3 3 4" xfId="4731"/>
    <cellStyle name="40% - Accent2 3 3 4 2" xfId="4732"/>
    <cellStyle name="40% - Accent2 3 3 4 2 2" xfId="4733"/>
    <cellStyle name="40% - Accent2 3 3 4 3" xfId="4734"/>
    <cellStyle name="40% - Accent2 3 3 5" xfId="4735"/>
    <cellStyle name="40% - Accent2 3 3 5 2" xfId="4736"/>
    <cellStyle name="40% - Accent2 3 3 6" xfId="4737"/>
    <cellStyle name="40% - Accent2 3 4" xfId="4738"/>
    <cellStyle name="40% - Accent2 3 4 2" xfId="4739"/>
    <cellStyle name="40% - Accent2 3 4 2 2" xfId="4740"/>
    <cellStyle name="40% - Accent2 3 4 2 2 2" xfId="4741"/>
    <cellStyle name="40% - Accent2 3 4 2 2 2 2" xfId="4742"/>
    <cellStyle name="40% - Accent2 3 4 2 2 3" xfId="4743"/>
    <cellStyle name="40% - Accent2 3 4 2 3" xfId="4744"/>
    <cellStyle name="40% - Accent2 3 4 2 3 2" xfId="4745"/>
    <cellStyle name="40% - Accent2 3 4 2 4" xfId="4746"/>
    <cellStyle name="40% - Accent2 3 4 3" xfId="4747"/>
    <cellStyle name="40% - Accent2 3 4 3 2" xfId="4748"/>
    <cellStyle name="40% - Accent2 3 4 3 2 2" xfId="4749"/>
    <cellStyle name="40% - Accent2 3 4 3 3" xfId="4750"/>
    <cellStyle name="40% - Accent2 3 4 4" xfId="4751"/>
    <cellStyle name="40% - Accent2 3 4 4 2" xfId="4752"/>
    <cellStyle name="40% - Accent2 3 4 5" xfId="4753"/>
    <cellStyle name="40% - Accent2 3 5" xfId="4754"/>
    <cellStyle name="40% - Accent2 3 5 2" xfId="4755"/>
    <cellStyle name="40% - Accent2 3 5 2 2" xfId="4756"/>
    <cellStyle name="40% - Accent2 3 5 2 2 2" xfId="4757"/>
    <cellStyle name="40% - Accent2 3 5 2 3" xfId="4758"/>
    <cellStyle name="40% - Accent2 3 5 3" xfId="4759"/>
    <cellStyle name="40% - Accent2 3 5 3 2" xfId="4760"/>
    <cellStyle name="40% - Accent2 3 5 4" xfId="4761"/>
    <cellStyle name="40% - Accent2 3 6" xfId="4762"/>
    <cellStyle name="40% - Accent2 3 6 2" xfId="4763"/>
    <cellStyle name="40% - Accent2 3 6 2 2" xfId="4764"/>
    <cellStyle name="40% - Accent2 3 6 3" xfId="4765"/>
    <cellStyle name="40% - Accent2 3 7" xfId="4766"/>
    <cellStyle name="40% - Accent2 3 7 2" xfId="4767"/>
    <cellStyle name="40% - Accent2 3 8" xfId="4768"/>
    <cellStyle name="40% - Accent2 4" xfId="130"/>
    <cellStyle name="40% - Accent2 4 2" xfId="4769"/>
    <cellStyle name="40% - Accent2 4 2 2" xfId="4770"/>
    <cellStyle name="40% - Accent2 4 2 2 2" xfId="4771"/>
    <cellStyle name="40% - Accent2 4 2 2 2 2" xfId="4772"/>
    <cellStyle name="40% - Accent2 4 2 2 2 2 2" xfId="4773"/>
    <cellStyle name="40% - Accent2 4 2 2 2 2 2 2" xfId="4774"/>
    <cellStyle name="40% - Accent2 4 2 2 2 2 3" xfId="4775"/>
    <cellStyle name="40% - Accent2 4 2 2 2 3" xfId="4776"/>
    <cellStyle name="40% - Accent2 4 2 2 2 3 2" xfId="4777"/>
    <cellStyle name="40% - Accent2 4 2 2 2 4" xfId="4778"/>
    <cellStyle name="40% - Accent2 4 2 2 3" xfId="4779"/>
    <cellStyle name="40% - Accent2 4 2 2 3 2" xfId="4780"/>
    <cellStyle name="40% - Accent2 4 2 2 3 2 2" xfId="4781"/>
    <cellStyle name="40% - Accent2 4 2 2 3 3" xfId="4782"/>
    <cellStyle name="40% - Accent2 4 2 2 4" xfId="4783"/>
    <cellStyle name="40% - Accent2 4 2 2 4 2" xfId="4784"/>
    <cellStyle name="40% - Accent2 4 2 2 5" xfId="4785"/>
    <cellStyle name="40% - Accent2 4 2 3" xfId="4786"/>
    <cellStyle name="40% - Accent2 4 2 3 2" xfId="4787"/>
    <cellStyle name="40% - Accent2 4 2 3 2 2" xfId="4788"/>
    <cellStyle name="40% - Accent2 4 2 3 2 2 2" xfId="4789"/>
    <cellStyle name="40% - Accent2 4 2 3 2 3" xfId="4790"/>
    <cellStyle name="40% - Accent2 4 2 3 3" xfId="4791"/>
    <cellStyle name="40% - Accent2 4 2 3 3 2" xfId="4792"/>
    <cellStyle name="40% - Accent2 4 2 3 4" xfId="4793"/>
    <cellStyle name="40% - Accent2 4 2 4" xfId="4794"/>
    <cellStyle name="40% - Accent2 4 2 4 2" xfId="4795"/>
    <cellStyle name="40% - Accent2 4 2 4 2 2" xfId="4796"/>
    <cellStyle name="40% - Accent2 4 2 4 3" xfId="4797"/>
    <cellStyle name="40% - Accent2 4 2 5" xfId="4798"/>
    <cellStyle name="40% - Accent2 4 2 5 2" xfId="4799"/>
    <cellStyle name="40% - Accent2 4 2 6" xfId="4800"/>
    <cellStyle name="40% - Accent2 4 3" xfId="4801"/>
    <cellStyle name="40% - Accent2 4 3 2" xfId="4802"/>
    <cellStyle name="40% - Accent2 4 3 2 2" xfId="4803"/>
    <cellStyle name="40% - Accent2 4 3 2 2 2" xfId="4804"/>
    <cellStyle name="40% - Accent2 4 3 2 2 2 2" xfId="4805"/>
    <cellStyle name="40% - Accent2 4 3 2 2 3" xfId="4806"/>
    <cellStyle name="40% - Accent2 4 3 2 3" xfId="4807"/>
    <cellStyle name="40% - Accent2 4 3 2 3 2" xfId="4808"/>
    <cellStyle name="40% - Accent2 4 3 2 4" xfId="4809"/>
    <cellStyle name="40% - Accent2 4 3 3" xfId="4810"/>
    <cellStyle name="40% - Accent2 4 3 3 2" xfId="4811"/>
    <cellStyle name="40% - Accent2 4 3 3 2 2" xfId="4812"/>
    <cellStyle name="40% - Accent2 4 3 3 3" xfId="4813"/>
    <cellStyle name="40% - Accent2 4 3 4" xfId="4814"/>
    <cellStyle name="40% - Accent2 4 3 4 2" xfId="4815"/>
    <cellStyle name="40% - Accent2 4 3 5" xfId="4816"/>
    <cellStyle name="40% - Accent2 4 4" xfId="4817"/>
    <cellStyle name="40% - Accent2 4 4 2" xfId="4818"/>
    <cellStyle name="40% - Accent2 4 4 2 2" xfId="4819"/>
    <cellStyle name="40% - Accent2 4 4 2 2 2" xfId="4820"/>
    <cellStyle name="40% - Accent2 4 4 2 3" xfId="4821"/>
    <cellStyle name="40% - Accent2 4 4 3" xfId="4822"/>
    <cellStyle name="40% - Accent2 4 4 3 2" xfId="4823"/>
    <cellStyle name="40% - Accent2 4 4 4" xfId="4824"/>
    <cellStyle name="40% - Accent2 4 5" xfId="4825"/>
    <cellStyle name="40% - Accent2 4 5 2" xfId="4826"/>
    <cellStyle name="40% - Accent2 4 5 2 2" xfId="4827"/>
    <cellStyle name="40% - Accent2 4 5 3" xfId="4828"/>
    <cellStyle name="40% - Accent2 4 6" xfId="4829"/>
    <cellStyle name="40% - Accent2 4 6 2" xfId="4830"/>
    <cellStyle name="40% - Accent2 4 7" xfId="4831"/>
    <cellStyle name="40% - Accent2 5" xfId="131"/>
    <cellStyle name="40% - Accent2 5 2" xfId="4832"/>
    <cellStyle name="40% - Accent2 5 2 2" xfId="4833"/>
    <cellStyle name="40% - Accent2 5 2 2 2" xfId="4834"/>
    <cellStyle name="40% - Accent2 5 2 2 2 2" xfId="4835"/>
    <cellStyle name="40% - Accent2 5 2 2 2 2 2" xfId="4836"/>
    <cellStyle name="40% - Accent2 5 2 2 2 2 2 2" xfId="4837"/>
    <cellStyle name="40% - Accent2 5 2 2 2 2 3" xfId="4838"/>
    <cellStyle name="40% - Accent2 5 2 2 2 3" xfId="4839"/>
    <cellStyle name="40% - Accent2 5 2 2 2 3 2" xfId="4840"/>
    <cellStyle name="40% - Accent2 5 2 2 2 4" xfId="4841"/>
    <cellStyle name="40% - Accent2 5 2 2 3" xfId="4842"/>
    <cellStyle name="40% - Accent2 5 2 2 3 2" xfId="4843"/>
    <cellStyle name="40% - Accent2 5 2 2 3 2 2" xfId="4844"/>
    <cellStyle name="40% - Accent2 5 2 2 3 3" xfId="4845"/>
    <cellStyle name="40% - Accent2 5 2 2 4" xfId="4846"/>
    <cellStyle name="40% - Accent2 5 2 2 4 2" xfId="4847"/>
    <cellStyle name="40% - Accent2 5 2 2 5" xfId="4848"/>
    <cellStyle name="40% - Accent2 5 2 3" xfId="4849"/>
    <cellStyle name="40% - Accent2 5 2 3 2" xfId="4850"/>
    <cellStyle name="40% - Accent2 5 2 3 2 2" xfId="4851"/>
    <cellStyle name="40% - Accent2 5 2 3 2 2 2" xfId="4852"/>
    <cellStyle name="40% - Accent2 5 2 3 2 3" xfId="4853"/>
    <cellStyle name="40% - Accent2 5 2 3 3" xfId="4854"/>
    <cellStyle name="40% - Accent2 5 2 3 3 2" xfId="4855"/>
    <cellStyle name="40% - Accent2 5 2 3 4" xfId="4856"/>
    <cellStyle name="40% - Accent2 5 2 4" xfId="4857"/>
    <cellStyle name="40% - Accent2 5 2 4 2" xfId="4858"/>
    <cellStyle name="40% - Accent2 5 2 4 2 2" xfId="4859"/>
    <cellStyle name="40% - Accent2 5 2 4 3" xfId="4860"/>
    <cellStyle name="40% - Accent2 5 2 5" xfId="4861"/>
    <cellStyle name="40% - Accent2 5 2 5 2" xfId="4862"/>
    <cellStyle name="40% - Accent2 5 2 6" xfId="4863"/>
    <cellStyle name="40% - Accent2 5 3" xfId="4864"/>
    <cellStyle name="40% - Accent2 5 3 2" xfId="4865"/>
    <cellStyle name="40% - Accent2 5 3 2 2" xfId="4866"/>
    <cellStyle name="40% - Accent2 5 3 2 2 2" xfId="4867"/>
    <cellStyle name="40% - Accent2 5 3 2 2 2 2" xfId="4868"/>
    <cellStyle name="40% - Accent2 5 3 2 2 3" xfId="4869"/>
    <cellStyle name="40% - Accent2 5 3 2 3" xfId="4870"/>
    <cellStyle name="40% - Accent2 5 3 2 3 2" xfId="4871"/>
    <cellStyle name="40% - Accent2 5 3 2 4" xfId="4872"/>
    <cellStyle name="40% - Accent2 5 3 3" xfId="4873"/>
    <cellStyle name="40% - Accent2 5 3 3 2" xfId="4874"/>
    <cellStyle name="40% - Accent2 5 3 3 2 2" xfId="4875"/>
    <cellStyle name="40% - Accent2 5 3 3 3" xfId="4876"/>
    <cellStyle name="40% - Accent2 5 3 4" xfId="4877"/>
    <cellStyle name="40% - Accent2 5 3 4 2" xfId="4878"/>
    <cellStyle name="40% - Accent2 5 3 5" xfId="4879"/>
    <cellStyle name="40% - Accent2 5 4" xfId="4880"/>
    <cellStyle name="40% - Accent2 5 4 2" xfId="4881"/>
    <cellStyle name="40% - Accent2 5 4 2 2" xfId="4882"/>
    <cellStyle name="40% - Accent2 5 4 2 2 2" xfId="4883"/>
    <cellStyle name="40% - Accent2 5 4 2 3" xfId="4884"/>
    <cellStyle name="40% - Accent2 5 4 3" xfId="4885"/>
    <cellStyle name="40% - Accent2 5 4 3 2" xfId="4886"/>
    <cellStyle name="40% - Accent2 5 4 4" xfId="4887"/>
    <cellStyle name="40% - Accent2 5 5" xfId="4888"/>
    <cellStyle name="40% - Accent2 5 5 2" xfId="4889"/>
    <cellStyle name="40% - Accent2 5 5 2 2" xfId="4890"/>
    <cellStyle name="40% - Accent2 5 5 3" xfId="4891"/>
    <cellStyle name="40% - Accent2 5 6" xfId="4892"/>
    <cellStyle name="40% - Accent2 5 6 2" xfId="4893"/>
    <cellStyle name="40% - Accent2 5 7" xfId="4894"/>
    <cellStyle name="40% - Accent2 6" xfId="4895"/>
    <cellStyle name="40% - Accent2 6 2" xfId="4896"/>
    <cellStyle name="40% - Accent2 6 2 2" xfId="4897"/>
    <cellStyle name="40% - Accent2 6 2 2 2" xfId="4898"/>
    <cellStyle name="40% - Accent2 6 2 2 2 2" xfId="4899"/>
    <cellStyle name="40% - Accent2 6 2 2 2 2 2" xfId="4900"/>
    <cellStyle name="40% - Accent2 6 2 2 2 3" xfId="4901"/>
    <cellStyle name="40% - Accent2 6 2 2 3" xfId="4902"/>
    <cellStyle name="40% - Accent2 6 2 2 3 2" xfId="4903"/>
    <cellStyle name="40% - Accent2 6 2 2 4" xfId="4904"/>
    <cellStyle name="40% - Accent2 6 2 3" xfId="4905"/>
    <cellStyle name="40% - Accent2 6 2 3 2" xfId="4906"/>
    <cellStyle name="40% - Accent2 6 2 3 2 2" xfId="4907"/>
    <cellStyle name="40% - Accent2 6 2 3 3" xfId="4908"/>
    <cellStyle name="40% - Accent2 6 2 4" xfId="4909"/>
    <cellStyle name="40% - Accent2 6 2 4 2" xfId="4910"/>
    <cellStyle name="40% - Accent2 6 2 5" xfId="4911"/>
    <cellStyle name="40% - Accent2 6 3" xfId="4912"/>
    <cellStyle name="40% - Accent2 6 3 2" xfId="4913"/>
    <cellStyle name="40% - Accent2 6 3 2 2" xfId="4914"/>
    <cellStyle name="40% - Accent2 6 3 2 2 2" xfId="4915"/>
    <cellStyle name="40% - Accent2 6 3 2 3" xfId="4916"/>
    <cellStyle name="40% - Accent2 6 3 3" xfId="4917"/>
    <cellStyle name="40% - Accent2 6 3 3 2" xfId="4918"/>
    <cellStyle name="40% - Accent2 6 3 4" xfId="4919"/>
    <cellStyle name="40% - Accent2 6 4" xfId="4920"/>
    <cellStyle name="40% - Accent2 6 4 2" xfId="4921"/>
    <cellStyle name="40% - Accent2 6 4 2 2" xfId="4922"/>
    <cellStyle name="40% - Accent2 6 4 3" xfId="4923"/>
    <cellStyle name="40% - Accent2 6 5" xfId="4924"/>
    <cellStyle name="40% - Accent2 6 5 2" xfId="4925"/>
    <cellStyle name="40% - Accent2 6 6" xfId="4926"/>
    <cellStyle name="40% - Accent2 7" xfId="4927"/>
    <cellStyle name="40% - Accent2 7 2" xfId="4928"/>
    <cellStyle name="40% - Accent2 7 2 2" xfId="4929"/>
    <cellStyle name="40% - Accent2 7 2 2 2" xfId="4930"/>
    <cellStyle name="40% - Accent2 7 2 2 2 2" xfId="4931"/>
    <cellStyle name="40% - Accent2 7 2 2 3" xfId="4932"/>
    <cellStyle name="40% - Accent2 7 2 3" xfId="4933"/>
    <cellStyle name="40% - Accent2 7 2 3 2" xfId="4934"/>
    <cellStyle name="40% - Accent2 7 2 4" xfId="4935"/>
    <cellStyle name="40% - Accent2 7 3" xfId="4936"/>
    <cellStyle name="40% - Accent2 7 3 2" xfId="4937"/>
    <cellStyle name="40% - Accent2 7 3 2 2" xfId="4938"/>
    <cellStyle name="40% - Accent2 7 3 3" xfId="4939"/>
    <cellStyle name="40% - Accent2 7 4" xfId="4940"/>
    <cellStyle name="40% - Accent2 7 4 2" xfId="4941"/>
    <cellStyle name="40% - Accent2 7 5" xfId="4942"/>
    <cellStyle name="40% - Accent2 8" xfId="4943"/>
    <cellStyle name="40% - Accent2 8 2" xfId="4944"/>
    <cellStyle name="40% - Accent2 8 2 2" xfId="4945"/>
    <cellStyle name="40% - Accent2 8 2 2 2" xfId="4946"/>
    <cellStyle name="40% - Accent2 8 2 3" xfId="4947"/>
    <cellStyle name="40% - Accent2 8 3" xfId="4948"/>
    <cellStyle name="40% - Accent2 8 3 2" xfId="4949"/>
    <cellStyle name="40% - Accent2 8 4" xfId="4950"/>
    <cellStyle name="40% - Accent2 9" xfId="4951"/>
    <cellStyle name="40% - Accent2 9 2" xfId="4952"/>
    <cellStyle name="40% - Accent2 9 2 2" xfId="4953"/>
    <cellStyle name="40% - Accent2 9 3" xfId="4954"/>
    <cellStyle name="40% - Accent3 10" xfId="4955"/>
    <cellStyle name="40% - Accent3 10 2" xfId="4956"/>
    <cellStyle name="40% - Accent3 11" xfId="4957"/>
    <cellStyle name="40% - Accent3 11 2" xfId="4958"/>
    <cellStyle name="40% - Accent3 12" xfId="4959"/>
    <cellStyle name="40% - Accent3 2" xfId="132"/>
    <cellStyle name="40% - Accent3 2 2" xfId="133"/>
    <cellStyle name="40% - Accent3 2 2 2" xfId="4960"/>
    <cellStyle name="40% - Accent3 2 2 2 2" xfId="4961"/>
    <cellStyle name="40% - Accent3 2 2 2 2 2" xfId="4962"/>
    <cellStyle name="40% - Accent3 2 2 2 2 2 2" xfId="4963"/>
    <cellStyle name="40% - Accent3 2 2 2 2 2 2 2" xfId="4964"/>
    <cellStyle name="40% - Accent3 2 2 2 2 2 2 2 2" xfId="4965"/>
    <cellStyle name="40% - Accent3 2 2 2 2 2 2 3" xfId="4966"/>
    <cellStyle name="40% - Accent3 2 2 2 2 2 3" xfId="4967"/>
    <cellStyle name="40% - Accent3 2 2 2 2 2 3 2" xfId="4968"/>
    <cellStyle name="40% - Accent3 2 2 2 2 2 4" xfId="4969"/>
    <cellStyle name="40% - Accent3 2 2 2 2 3" xfId="4970"/>
    <cellStyle name="40% - Accent3 2 2 2 2 3 2" xfId="4971"/>
    <cellStyle name="40% - Accent3 2 2 2 2 3 2 2" xfId="4972"/>
    <cellStyle name="40% - Accent3 2 2 2 2 3 3" xfId="4973"/>
    <cellStyle name="40% - Accent3 2 2 2 2 4" xfId="4974"/>
    <cellStyle name="40% - Accent3 2 2 2 2 4 2" xfId="4975"/>
    <cellStyle name="40% - Accent3 2 2 2 2 5" xfId="4976"/>
    <cellStyle name="40% - Accent3 2 2 2 3" xfId="4977"/>
    <cellStyle name="40% - Accent3 2 2 2 3 2" xfId="4978"/>
    <cellStyle name="40% - Accent3 2 2 2 3 2 2" xfId="4979"/>
    <cellStyle name="40% - Accent3 2 2 2 3 2 2 2" xfId="4980"/>
    <cellStyle name="40% - Accent3 2 2 2 3 2 3" xfId="4981"/>
    <cellStyle name="40% - Accent3 2 2 2 3 3" xfId="4982"/>
    <cellStyle name="40% - Accent3 2 2 2 3 3 2" xfId="4983"/>
    <cellStyle name="40% - Accent3 2 2 2 3 4" xfId="4984"/>
    <cellStyle name="40% - Accent3 2 2 2 4" xfId="4985"/>
    <cellStyle name="40% - Accent3 2 2 2 4 2" xfId="4986"/>
    <cellStyle name="40% - Accent3 2 2 2 4 2 2" xfId="4987"/>
    <cellStyle name="40% - Accent3 2 2 2 4 3" xfId="4988"/>
    <cellStyle name="40% - Accent3 2 2 2 5" xfId="4989"/>
    <cellStyle name="40% - Accent3 2 2 2 5 2" xfId="4990"/>
    <cellStyle name="40% - Accent3 2 2 2 6" xfId="4991"/>
    <cellStyle name="40% - Accent3 2 2 3" xfId="4992"/>
    <cellStyle name="40% - Accent3 2 2 3 2" xfId="4993"/>
    <cellStyle name="40% - Accent3 2 2 3 2 2" xfId="4994"/>
    <cellStyle name="40% - Accent3 2 2 3 2 2 2" xfId="4995"/>
    <cellStyle name="40% - Accent3 2 2 3 2 2 2 2" xfId="4996"/>
    <cellStyle name="40% - Accent3 2 2 3 2 2 3" xfId="4997"/>
    <cellStyle name="40% - Accent3 2 2 3 2 3" xfId="4998"/>
    <cellStyle name="40% - Accent3 2 2 3 2 3 2" xfId="4999"/>
    <cellStyle name="40% - Accent3 2 2 3 2 4" xfId="5000"/>
    <cellStyle name="40% - Accent3 2 2 3 3" xfId="5001"/>
    <cellStyle name="40% - Accent3 2 2 3 3 2" xfId="5002"/>
    <cellStyle name="40% - Accent3 2 2 3 3 2 2" xfId="5003"/>
    <cellStyle name="40% - Accent3 2 2 3 3 3" xfId="5004"/>
    <cellStyle name="40% - Accent3 2 2 3 4" xfId="5005"/>
    <cellStyle name="40% - Accent3 2 2 3 4 2" xfId="5006"/>
    <cellStyle name="40% - Accent3 2 2 3 5" xfId="5007"/>
    <cellStyle name="40% - Accent3 2 2 4" xfId="5008"/>
    <cellStyle name="40% - Accent3 2 2 4 2" xfId="5009"/>
    <cellStyle name="40% - Accent3 2 2 4 2 2" xfId="5010"/>
    <cellStyle name="40% - Accent3 2 2 4 2 2 2" xfId="5011"/>
    <cellStyle name="40% - Accent3 2 2 4 2 3" xfId="5012"/>
    <cellStyle name="40% - Accent3 2 2 4 3" xfId="5013"/>
    <cellStyle name="40% - Accent3 2 2 4 3 2" xfId="5014"/>
    <cellStyle name="40% - Accent3 2 2 4 4" xfId="5015"/>
    <cellStyle name="40% - Accent3 2 2 5" xfId="5016"/>
    <cellStyle name="40% - Accent3 2 2 5 2" xfId="5017"/>
    <cellStyle name="40% - Accent3 2 2 5 2 2" xfId="5018"/>
    <cellStyle name="40% - Accent3 2 2 5 3" xfId="5019"/>
    <cellStyle name="40% - Accent3 2 2 6" xfId="5020"/>
    <cellStyle name="40% - Accent3 2 2 6 2" xfId="5021"/>
    <cellStyle name="40% - Accent3 2 2 7" xfId="5022"/>
    <cellStyle name="40% - Accent3 2 3" xfId="134"/>
    <cellStyle name="40% - Accent3 2 3 2" xfId="5023"/>
    <cellStyle name="40% - Accent3 2 3 2 2" xfId="5024"/>
    <cellStyle name="40% - Accent3 2 3 2 2 2" xfId="5025"/>
    <cellStyle name="40% - Accent3 2 3 2 2 2 2" xfId="5026"/>
    <cellStyle name="40% - Accent3 2 3 2 2 2 2 2" xfId="5027"/>
    <cellStyle name="40% - Accent3 2 3 2 2 2 2 2 2" xfId="5028"/>
    <cellStyle name="40% - Accent3 2 3 2 2 2 2 3" xfId="5029"/>
    <cellStyle name="40% - Accent3 2 3 2 2 2 3" xfId="5030"/>
    <cellStyle name="40% - Accent3 2 3 2 2 2 3 2" xfId="5031"/>
    <cellStyle name="40% - Accent3 2 3 2 2 2 4" xfId="5032"/>
    <cellStyle name="40% - Accent3 2 3 2 2 3" xfId="5033"/>
    <cellStyle name="40% - Accent3 2 3 2 2 3 2" xfId="5034"/>
    <cellStyle name="40% - Accent3 2 3 2 2 3 2 2" xfId="5035"/>
    <cellStyle name="40% - Accent3 2 3 2 2 3 3" xfId="5036"/>
    <cellStyle name="40% - Accent3 2 3 2 2 4" xfId="5037"/>
    <cellStyle name="40% - Accent3 2 3 2 2 4 2" xfId="5038"/>
    <cellStyle name="40% - Accent3 2 3 2 2 5" xfId="5039"/>
    <cellStyle name="40% - Accent3 2 3 2 3" xfId="5040"/>
    <cellStyle name="40% - Accent3 2 3 2 3 2" xfId="5041"/>
    <cellStyle name="40% - Accent3 2 3 2 3 2 2" xfId="5042"/>
    <cellStyle name="40% - Accent3 2 3 2 3 2 2 2" xfId="5043"/>
    <cellStyle name="40% - Accent3 2 3 2 3 2 3" xfId="5044"/>
    <cellStyle name="40% - Accent3 2 3 2 3 3" xfId="5045"/>
    <cellStyle name="40% - Accent3 2 3 2 3 3 2" xfId="5046"/>
    <cellStyle name="40% - Accent3 2 3 2 3 4" xfId="5047"/>
    <cellStyle name="40% - Accent3 2 3 2 4" xfId="5048"/>
    <cellStyle name="40% - Accent3 2 3 2 4 2" xfId="5049"/>
    <cellStyle name="40% - Accent3 2 3 2 4 2 2" xfId="5050"/>
    <cellStyle name="40% - Accent3 2 3 2 4 3" xfId="5051"/>
    <cellStyle name="40% - Accent3 2 3 2 5" xfId="5052"/>
    <cellStyle name="40% - Accent3 2 3 2 5 2" xfId="5053"/>
    <cellStyle name="40% - Accent3 2 3 2 6" xfId="5054"/>
    <cellStyle name="40% - Accent3 2 3 3" xfId="5055"/>
    <cellStyle name="40% - Accent3 2 3 3 2" xfId="5056"/>
    <cellStyle name="40% - Accent3 2 3 3 2 2" xfId="5057"/>
    <cellStyle name="40% - Accent3 2 3 3 2 2 2" xfId="5058"/>
    <cellStyle name="40% - Accent3 2 3 3 2 2 2 2" xfId="5059"/>
    <cellStyle name="40% - Accent3 2 3 3 2 2 3" xfId="5060"/>
    <cellStyle name="40% - Accent3 2 3 3 2 3" xfId="5061"/>
    <cellStyle name="40% - Accent3 2 3 3 2 3 2" xfId="5062"/>
    <cellStyle name="40% - Accent3 2 3 3 2 4" xfId="5063"/>
    <cellStyle name="40% - Accent3 2 3 3 3" xfId="5064"/>
    <cellStyle name="40% - Accent3 2 3 3 3 2" xfId="5065"/>
    <cellStyle name="40% - Accent3 2 3 3 3 2 2" xfId="5066"/>
    <cellStyle name="40% - Accent3 2 3 3 3 3" xfId="5067"/>
    <cellStyle name="40% - Accent3 2 3 3 4" xfId="5068"/>
    <cellStyle name="40% - Accent3 2 3 3 4 2" xfId="5069"/>
    <cellStyle name="40% - Accent3 2 3 3 5" xfId="5070"/>
    <cellStyle name="40% - Accent3 2 3 4" xfId="5071"/>
    <cellStyle name="40% - Accent3 2 3 4 2" xfId="5072"/>
    <cellStyle name="40% - Accent3 2 3 4 2 2" xfId="5073"/>
    <cellStyle name="40% - Accent3 2 3 4 2 2 2" xfId="5074"/>
    <cellStyle name="40% - Accent3 2 3 4 2 3" xfId="5075"/>
    <cellStyle name="40% - Accent3 2 3 4 3" xfId="5076"/>
    <cellStyle name="40% - Accent3 2 3 4 3 2" xfId="5077"/>
    <cellStyle name="40% - Accent3 2 3 4 4" xfId="5078"/>
    <cellStyle name="40% - Accent3 2 3 5" xfId="5079"/>
    <cellStyle name="40% - Accent3 2 3 5 2" xfId="5080"/>
    <cellStyle name="40% - Accent3 2 3 5 2 2" xfId="5081"/>
    <cellStyle name="40% - Accent3 2 3 5 3" xfId="5082"/>
    <cellStyle name="40% - Accent3 2 3 6" xfId="5083"/>
    <cellStyle name="40% - Accent3 2 3 6 2" xfId="5084"/>
    <cellStyle name="40% - Accent3 2 3 7" xfId="5085"/>
    <cellStyle name="40% - Accent3 2 4" xfId="135"/>
    <cellStyle name="40% - Accent3 2 4 2" xfId="5086"/>
    <cellStyle name="40% - Accent3 2 4 2 2" xfId="5087"/>
    <cellStyle name="40% - Accent3 2 4 2 2 2" xfId="5088"/>
    <cellStyle name="40% - Accent3 2 4 2 2 2 2" xfId="5089"/>
    <cellStyle name="40% - Accent3 2 4 2 2 2 2 2" xfId="5090"/>
    <cellStyle name="40% - Accent3 2 4 2 2 2 3" xfId="5091"/>
    <cellStyle name="40% - Accent3 2 4 2 2 3" xfId="5092"/>
    <cellStyle name="40% - Accent3 2 4 2 2 3 2" xfId="5093"/>
    <cellStyle name="40% - Accent3 2 4 2 2 4" xfId="5094"/>
    <cellStyle name="40% - Accent3 2 4 2 3" xfId="5095"/>
    <cellStyle name="40% - Accent3 2 4 2 3 2" xfId="5096"/>
    <cellStyle name="40% - Accent3 2 4 2 3 2 2" xfId="5097"/>
    <cellStyle name="40% - Accent3 2 4 2 3 3" xfId="5098"/>
    <cellStyle name="40% - Accent3 2 4 2 4" xfId="5099"/>
    <cellStyle name="40% - Accent3 2 4 2 4 2" xfId="5100"/>
    <cellStyle name="40% - Accent3 2 4 2 5" xfId="5101"/>
    <cellStyle name="40% - Accent3 2 4 3" xfId="5102"/>
    <cellStyle name="40% - Accent3 2 4 3 2" xfId="5103"/>
    <cellStyle name="40% - Accent3 2 4 3 2 2" xfId="5104"/>
    <cellStyle name="40% - Accent3 2 4 3 2 2 2" xfId="5105"/>
    <cellStyle name="40% - Accent3 2 4 3 2 3" xfId="5106"/>
    <cellStyle name="40% - Accent3 2 4 3 3" xfId="5107"/>
    <cellStyle name="40% - Accent3 2 4 3 3 2" xfId="5108"/>
    <cellStyle name="40% - Accent3 2 4 3 4" xfId="5109"/>
    <cellStyle name="40% - Accent3 2 4 4" xfId="5110"/>
    <cellStyle name="40% - Accent3 2 4 4 2" xfId="5111"/>
    <cellStyle name="40% - Accent3 2 4 4 2 2" xfId="5112"/>
    <cellStyle name="40% - Accent3 2 4 4 3" xfId="5113"/>
    <cellStyle name="40% - Accent3 2 4 5" xfId="5114"/>
    <cellStyle name="40% - Accent3 2 4 5 2" xfId="5115"/>
    <cellStyle name="40% - Accent3 2 4 6" xfId="5116"/>
    <cellStyle name="40% - Accent3 2 5" xfId="5117"/>
    <cellStyle name="40% - Accent3 2 5 2" xfId="5118"/>
    <cellStyle name="40% - Accent3 2 5 2 2" xfId="5119"/>
    <cellStyle name="40% - Accent3 2 5 2 2 2" xfId="5120"/>
    <cellStyle name="40% - Accent3 2 5 2 2 2 2" xfId="5121"/>
    <cellStyle name="40% - Accent3 2 5 2 2 3" xfId="5122"/>
    <cellStyle name="40% - Accent3 2 5 2 3" xfId="5123"/>
    <cellStyle name="40% - Accent3 2 5 2 3 2" xfId="5124"/>
    <cellStyle name="40% - Accent3 2 5 2 4" xfId="5125"/>
    <cellStyle name="40% - Accent3 2 5 3" xfId="5126"/>
    <cellStyle name="40% - Accent3 2 5 3 2" xfId="5127"/>
    <cellStyle name="40% - Accent3 2 5 3 2 2" xfId="5128"/>
    <cellStyle name="40% - Accent3 2 5 3 3" xfId="5129"/>
    <cellStyle name="40% - Accent3 2 5 4" xfId="5130"/>
    <cellStyle name="40% - Accent3 2 5 4 2" xfId="5131"/>
    <cellStyle name="40% - Accent3 2 5 5" xfId="5132"/>
    <cellStyle name="40% - Accent3 2 6" xfId="5133"/>
    <cellStyle name="40% - Accent3 2 6 2" xfId="5134"/>
    <cellStyle name="40% - Accent3 2 6 2 2" xfId="5135"/>
    <cellStyle name="40% - Accent3 2 6 2 2 2" xfId="5136"/>
    <cellStyle name="40% - Accent3 2 6 2 3" xfId="5137"/>
    <cellStyle name="40% - Accent3 2 6 3" xfId="5138"/>
    <cellStyle name="40% - Accent3 2 6 3 2" xfId="5139"/>
    <cellStyle name="40% - Accent3 2 6 4" xfId="5140"/>
    <cellStyle name="40% - Accent3 2 7" xfId="5141"/>
    <cellStyle name="40% - Accent3 2 7 2" xfId="5142"/>
    <cellStyle name="40% - Accent3 2 7 2 2" xfId="5143"/>
    <cellStyle name="40% - Accent3 2 7 3" xfId="5144"/>
    <cellStyle name="40% - Accent3 2 8" xfId="5145"/>
    <cellStyle name="40% - Accent3 2 8 2" xfId="5146"/>
    <cellStyle name="40% - Accent3 2 9" xfId="5147"/>
    <cellStyle name="40% - Accent3 3" xfId="136"/>
    <cellStyle name="40% - Accent3 3 2" xfId="5148"/>
    <cellStyle name="40% - Accent3 3 2 2" xfId="5149"/>
    <cellStyle name="40% - Accent3 3 2 2 2" xfId="5150"/>
    <cellStyle name="40% - Accent3 3 2 2 2 2" xfId="5151"/>
    <cellStyle name="40% - Accent3 3 2 2 2 2 2" xfId="5152"/>
    <cellStyle name="40% - Accent3 3 2 2 2 2 2 2" xfId="5153"/>
    <cellStyle name="40% - Accent3 3 2 2 2 2 2 2 2" xfId="5154"/>
    <cellStyle name="40% - Accent3 3 2 2 2 2 2 3" xfId="5155"/>
    <cellStyle name="40% - Accent3 3 2 2 2 2 3" xfId="5156"/>
    <cellStyle name="40% - Accent3 3 2 2 2 2 3 2" xfId="5157"/>
    <cellStyle name="40% - Accent3 3 2 2 2 2 4" xfId="5158"/>
    <cellStyle name="40% - Accent3 3 2 2 2 3" xfId="5159"/>
    <cellStyle name="40% - Accent3 3 2 2 2 3 2" xfId="5160"/>
    <cellStyle name="40% - Accent3 3 2 2 2 3 2 2" xfId="5161"/>
    <cellStyle name="40% - Accent3 3 2 2 2 3 3" xfId="5162"/>
    <cellStyle name="40% - Accent3 3 2 2 2 4" xfId="5163"/>
    <cellStyle name="40% - Accent3 3 2 2 2 4 2" xfId="5164"/>
    <cellStyle name="40% - Accent3 3 2 2 2 5" xfId="5165"/>
    <cellStyle name="40% - Accent3 3 2 2 3" xfId="5166"/>
    <cellStyle name="40% - Accent3 3 2 2 3 2" xfId="5167"/>
    <cellStyle name="40% - Accent3 3 2 2 3 2 2" xfId="5168"/>
    <cellStyle name="40% - Accent3 3 2 2 3 2 2 2" xfId="5169"/>
    <cellStyle name="40% - Accent3 3 2 2 3 2 3" xfId="5170"/>
    <cellStyle name="40% - Accent3 3 2 2 3 3" xfId="5171"/>
    <cellStyle name="40% - Accent3 3 2 2 3 3 2" xfId="5172"/>
    <cellStyle name="40% - Accent3 3 2 2 3 4" xfId="5173"/>
    <cellStyle name="40% - Accent3 3 2 2 4" xfId="5174"/>
    <cellStyle name="40% - Accent3 3 2 2 4 2" xfId="5175"/>
    <cellStyle name="40% - Accent3 3 2 2 4 2 2" xfId="5176"/>
    <cellStyle name="40% - Accent3 3 2 2 4 3" xfId="5177"/>
    <cellStyle name="40% - Accent3 3 2 2 5" xfId="5178"/>
    <cellStyle name="40% - Accent3 3 2 2 5 2" xfId="5179"/>
    <cellStyle name="40% - Accent3 3 2 2 6" xfId="5180"/>
    <cellStyle name="40% - Accent3 3 2 3" xfId="5181"/>
    <cellStyle name="40% - Accent3 3 2 3 2" xfId="5182"/>
    <cellStyle name="40% - Accent3 3 2 3 2 2" xfId="5183"/>
    <cellStyle name="40% - Accent3 3 2 3 2 2 2" xfId="5184"/>
    <cellStyle name="40% - Accent3 3 2 3 2 2 2 2" xfId="5185"/>
    <cellStyle name="40% - Accent3 3 2 3 2 2 3" xfId="5186"/>
    <cellStyle name="40% - Accent3 3 2 3 2 3" xfId="5187"/>
    <cellStyle name="40% - Accent3 3 2 3 2 3 2" xfId="5188"/>
    <cellStyle name="40% - Accent3 3 2 3 2 4" xfId="5189"/>
    <cellStyle name="40% - Accent3 3 2 3 3" xfId="5190"/>
    <cellStyle name="40% - Accent3 3 2 3 3 2" xfId="5191"/>
    <cellStyle name="40% - Accent3 3 2 3 3 2 2" xfId="5192"/>
    <cellStyle name="40% - Accent3 3 2 3 3 3" xfId="5193"/>
    <cellStyle name="40% - Accent3 3 2 3 4" xfId="5194"/>
    <cellStyle name="40% - Accent3 3 2 3 4 2" xfId="5195"/>
    <cellStyle name="40% - Accent3 3 2 3 5" xfId="5196"/>
    <cellStyle name="40% - Accent3 3 2 4" xfId="5197"/>
    <cellStyle name="40% - Accent3 3 2 4 2" xfId="5198"/>
    <cellStyle name="40% - Accent3 3 2 4 2 2" xfId="5199"/>
    <cellStyle name="40% - Accent3 3 2 4 2 2 2" xfId="5200"/>
    <cellStyle name="40% - Accent3 3 2 4 2 3" xfId="5201"/>
    <cellStyle name="40% - Accent3 3 2 4 3" xfId="5202"/>
    <cellStyle name="40% - Accent3 3 2 4 3 2" xfId="5203"/>
    <cellStyle name="40% - Accent3 3 2 4 4" xfId="5204"/>
    <cellStyle name="40% - Accent3 3 2 5" xfId="5205"/>
    <cellStyle name="40% - Accent3 3 2 5 2" xfId="5206"/>
    <cellStyle name="40% - Accent3 3 2 5 2 2" xfId="5207"/>
    <cellStyle name="40% - Accent3 3 2 5 3" xfId="5208"/>
    <cellStyle name="40% - Accent3 3 2 6" xfId="5209"/>
    <cellStyle name="40% - Accent3 3 2 6 2" xfId="5210"/>
    <cellStyle name="40% - Accent3 3 2 7" xfId="5211"/>
    <cellStyle name="40% - Accent3 3 3" xfId="5212"/>
    <cellStyle name="40% - Accent3 3 3 2" xfId="5213"/>
    <cellStyle name="40% - Accent3 3 3 2 2" xfId="5214"/>
    <cellStyle name="40% - Accent3 3 3 2 2 2" xfId="5215"/>
    <cellStyle name="40% - Accent3 3 3 2 2 2 2" xfId="5216"/>
    <cellStyle name="40% - Accent3 3 3 2 2 2 2 2" xfId="5217"/>
    <cellStyle name="40% - Accent3 3 3 2 2 2 3" xfId="5218"/>
    <cellStyle name="40% - Accent3 3 3 2 2 3" xfId="5219"/>
    <cellStyle name="40% - Accent3 3 3 2 2 3 2" xfId="5220"/>
    <cellStyle name="40% - Accent3 3 3 2 2 4" xfId="5221"/>
    <cellStyle name="40% - Accent3 3 3 2 3" xfId="5222"/>
    <cellStyle name="40% - Accent3 3 3 2 3 2" xfId="5223"/>
    <cellStyle name="40% - Accent3 3 3 2 3 2 2" xfId="5224"/>
    <cellStyle name="40% - Accent3 3 3 2 3 3" xfId="5225"/>
    <cellStyle name="40% - Accent3 3 3 2 4" xfId="5226"/>
    <cellStyle name="40% - Accent3 3 3 2 4 2" xfId="5227"/>
    <cellStyle name="40% - Accent3 3 3 2 5" xfId="5228"/>
    <cellStyle name="40% - Accent3 3 3 3" xfId="5229"/>
    <cellStyle name="40% - Accent3 3 3 3 2" xfId="5230"/>
    <cellStyle name="40% - Accent3 3 3 3 2 2" xfId="5231"/>
    <cellStyle name="40% - Accent3 3 3 3 2 2 2" xfId="5232"/>
    <cellStyle name="40% - Accent3 3 3 3 2 3" xfId="5233"/>
    <cellStyle name="40% - Accent3 3 3 3 3" xfId="5234"/>
    <cellStyle name="40% - Accent3 3 3 3 3 2" xfId="5235"/>
    <cellStyle name="40% - Accent3 3 3 3 4" xfId="5236"/>
    <cellStyle name="40% - Accent3 3 3 4" xfId="5237"/>
    <cellStyle name="40% - Accent3 3 3 4 2" xfId="5238"/>
    <cellStyle name="40% - Accent3 3 3 4 2 2" xfId="5239"/>
    <cellStyle name="40% - Accent3 3 3 4 3" xfId="5240"/>
    <cellStyle name="40% - Accent3 3 3 5" xfId="5241"/>
    <cellStyle name="40% - Accent3 3 3 5 2" xfId="5242"/>
    <cellStyle name="40% - Accent3 3 3 6" xfId="5243"/>
    <cellStyle name="40% - Accent3 3 4" xfId="5244"/>
    <cellStyle name="40% - Accent3 3 4 2" xfId="5245"/>
    <cellStyle name="40% - Accent3 3 4 2 2" xfId="5246"/>
    <cellStyle name="40% - Accent3 3 4 2 2 2" xfId="5247"/>
    <cellStyle name="40% - Accent3 3 4 2 2 2 2" xfId="5248"/>
    <cellStyle name="40% - Accent3 3 4 2 2 3" xfId="5249"/>
    <cellStyle name="40% - Accent3 3 4 2 3" xfId="5250"/>
    <cellStyle name="40% - Accent3 3 4 2 3 2" xfId="5251"/>
    <cellStyle name="40% - Accent3 3 4 2 4" xfId="5252"/>
    <cellStyle name="40% - Accent3 3 4 3" xfId="5253"/>
    <cellStyle name="40% - Accent3 3 4 3 2" xfId="5254"/>
    <cellStyle name="40% - Accent3 3 4 3 2 2" xfId="5255"/>
    <cellStyle name="40% - Accent3 3 4 3 3" xfId="5256"/>
    <cellStyle name="40% - Accent3 3 4 4" xfId="5257"/>
    <cellStyle name="40% - Accent3 3 4 4 2" xfId="5258"/>
    <cellStyle name="40% - Accent3 3 4 5" xfId="5259"/>
    <cellStyle name="40% - Accent3 3 5" xfId="5260"/>
    <cellStyle name="40% - Accent3 3 5 2" xfId="5261"/>
    <cellStyle name="40% - Accent3 3 5 2 2" xfId="5262"/>
    <cellStyle name="40% - Accent3 3 5 2 2 2" xfId="5263"/>
    <cellStyle name="40% - Accent3 3 5 2 3" xfId="5264"/>
    <cellStyle name="40% - Accent3 3 5 3" xfId="5265"/>
    <cellStyle name="40% - Accent3 3 5 3 2" xfId="5266"/>
    <cellStyle name="40% - Accent3 3 5 4" xfId="5267"/>
    <cellStyle name="40% - Accent3 3 6" xfId="5268"/>
    <cellStyle name="40% - Accent3 3 6 2" xfId="5269"/>
    <cellStyle name="40% - Accent3 3 6 2 2" xfId="5270"/>
    <cellStyle name="40% - Accent3 3 6 3" xfId="5271"/>
    <cellStyle name="40% - Accent3 3 7" xfId="5272"/>
    <cellStyle name="40% - Accent3 3 7 2" xfId="5273"/>
    <cellStyle name="40% - Accent3 3 8" xfId="5274"/>
    <cellStyle name="40% - Accent3 4" xfId="137"/>
    <cellStyle name="40% - Accent3 4 2" xfId="5275"/>
    <cellStyle name="40% - Accent3 4 2 2" xfId="5276"/>
    <cellStyle name="40% - Accent3 4 2 2 2" xfId="5277"/>
    <cellStyle name="40% - Accent3 4 2 2 2 2" xfId="5278"/>
    <cellStyle name="40% - Accent3 4 2 2 2 2 2" xfId="5279"/>
    <cellStyle name="40% - Accent3 4 2 2 2 2 2 2" xfId="5280"/>
    <cellStyle name="40% - Accent3 4 2 2 2 2 3" xfId="5281"/>
    <cellStyle name="40% - Accent3 4 2 2 2 3" xfId="5282"/>
    <cellStyle name="40% - Accent3 4 2 2 2 3 2" xfId="5283"/>
    <cellStyle name="40% - Accent3 4 2 2 2 4" xfId="5284"/>
    <cellStyle name="40% - Accent3 4 2 2 3" xfId="5285"/>
    <cellStyle name="40% - Accent3 4 2 2 3 2" xfId="5286"/>
    <cellStyle name="40% - Accent3 4 2 2 3 2 2" xfId="5287"/>
    <cellStyle name="40% - Accent3 4 2 2 3 3" xfId="5288"/>
    <cellStyle name="40% - Accent3 4 2 2 4" xfId="5289"/>
    <cellStyle name="40% - Accent3 4 2 2 4 2" xfId="5290"/>
    <cellStyle name="40% - Accent3 4 2 2 5" xfId="5291"/>
    <cellStyle name="40% - Accent3 4 2 3" xfId="5292"/>
    <cellStyle name="40% - Accent3 4 2 3 2" xfId="5293"/>
    <cellStyle name="40% - Accent3 4 2 3 2 2" xfId="5294"/>
    <cellStyle name="40% - Accent3 4 2 3 2 2 2" xfId="5295"/>
    <cellStyle name="40% - Accent3 4 2 3 2 3" xfId="5296"/>
    <cellStyle name="40% - Accent3 4 2 3 3" xfId="5297"/>
    <cellStyle name="40% - Accent3 4 2 3 3 2" xfId="5298"/>
    <cellStyle name="40% - Accent3 4 2 3 4" xfId="5299"/>
    <cellStyle name="40% - Accent3 4 2 4" xfId="5300"/>
    <cellStyle name="40% - Accent3 4 2 4 2" xfId="5301"/>
    <cellStyle name="40% - Accent3 4 2 4 2 2" xfId="5302"/>
    <cellStyle name="40% - Accent3 4 2 4 3" xfId="5303"/>
    <cellStyle name="40% - Accent3 4 2 5" xfId="5304"/>
    <cellStyle name="40% - Accent3 4 2 5 2" xfId="5305"/>
    <cellStyle name="40% - Accent3 4 2 6" xfId="5306"/>
    <cellStyle name="40% - Accent3 4 3" xfId="5307"/>
    <cellStyle name="40% - Accent3 4 3 2" xfId="5308"/>
    <cellStyle name="40% - Accent3 4 3 2 2" xfId="5309"/>
    <cellStyle name="40% - Accent3 4 3 2 2 2" xfId="5310"/>
    <cellStyle name="40% - Accent3 4 3 2 2 2 2" xfId="5311"/>
    <cellStyle name="40% - Accent3 4 3 2 2 3" xfId="5312"/>
    <cellStyle name="40% - Accent3 4 3 2 3" xfId="5313"/>
    <cellStyle name="40% - Accent3 4 3 2 3 2" xfId="5314"/>
    <cellStyle name="40% - Accent3 4 3 2 4" xfId="5315"/>
    <cellStyle name="40% - Accent3 4 3 3" xfId="5316"/>
    <cellStyle name="40% - Accent3 4 3 3 2" xfId="5317"/>
    <cellStyle name="40% - Accent3 4 3 3 2 2" xfId="5318"/>
    <cellStyle name="40% - Accent3 4 3 3 3" xfId="5319"/>
    <cellStyle name="40% - Accent3 4 3 4" xfId="5320"/>
    <cellStyle name="40% - Accent3 4 3 4 2" xfId="5321"/>
    <cellStyle name="40% - Accent3 4 3 5" xfId="5322"/>
    <cellStyle name="40% - Accent3 4 4" xfId="5323"/>
    <cellStyle name="40% - Accent3 4 4 2" xfId="5324"/>
    <cellStyle name="40% - Accent3 4 4 2 2" xfId="5325"/>
    <cellStyle name="40% - Accent3 4 4 2 2 2" xfId="5326"/>
    <cellStyle name="40% - Accent3 4 4 2 3" xfId="5327"/>
    <cellStyle name="40% - Accent3 4 4 3" xfId="5328"/>
    <cellStyle name="40% - Accent3 4 4 3 2" xfId="5329"/>
    <cellStyle name="40% - Accent3 4 4 4" xfId="5330"/>
    <cellStyle name="40% - Accent3 4 5" xfId="5331"/>
    <cellStyle name="40% - Accent3 4 5 2" xfId="5332"/>
    <cellStyle name="40% - Accent3 4 5 2 2" xfId="5333"/>
    <cellStyle name="40% - Accent3 4 5 3" xfId="5334"/>
    <cellStyle name="40% - Accent3 4 6" xfId="5335"/>
    <cellStyle name="40% - Accent3 4 6 2" xfId="5336"/>
    <cellStyle name="40% - Accent3 4 7" xfId="5337"/>
    <cellStyle name="40% - Accent3 5" xfId="138"/>
    <cellStyle name="40% - Accent3 5 2" xfId="5338"/>
    <cellStyle name="40% - Accent3 5 2 2" xfId="5339"/>
    <cellStyle name="40% - Accent3 5 2 2 2" xfId="5340"/>
    <cellStyle name="40% - Accent3 5 2 2 2 2" xfId="5341"/>
    <cellStyle name="40% - Accent3 5 2 2 2 2 2" xfId="5342"/>
    <cellStyle name="40% - Accent3 5 2 2 2 2 2 2" xfId="5343"/>
    <cellStyle name="40% - Accent3 5 2 2 2 2 3" xfId="5344"/>
    <cellStyle name="40% - Accent3 5 2 2 2 3" xfId="5345"/>
    <cellStyle name="40% - Accent3 5 2 2 2 3 2" xfId="5346"/>
    <cellStyle name="40% - Accent3 5 2 2 2 4" xfId="5347"/>
    <cellStyle name="40% - Accent3 5 2 2 3" xfId="5348"/>
    <cellStyle name="40% - Accent3 5 2 2 3 2" xfId="5349"/>
    <cellStyle name="40% - Accent3 5 2 2 3 2 2" xfId="5350"/>
    <cellStyle name="40% - Accent3 5 2 2 3 3" xfId="5351"/>
    <cellStyle name="40% - Accent3 5 2 2 4" xfId="5352"/>
    <cellStyle name="40% - Accent3 5 2 2 4 2" xfId="5353"/>
    <cellStyle name="40% - Accent3 5 2 2 5" xfId="5354"/>
    <cellStyle name="40% - Accent3 5 2 3" xfId="5355"/>
    <cellStyle name="40% - Accent3 5 2 3 2" xfId="5356"/>
    <cellStyle name="40% - Accent3 5 2 3 2 2" xfId="5357"/>
    <cellStyle name="40% - Accent3 5 2 3 2 2 2" xfId="5358"/>
    <cellStyle name="40% - Accent3 5 2 3 2 3" xfId="5359"/>
    <cellStyle name="40% - Accent3 5 2 3 3" xfId="5360"/>
    <cellStyle name="40% - Accent3 5 2 3 3 2" xfId="5361"/>
    <cellStyle name="40% - Accent3 5 2 3 4" xfId="5362"/>
    <cellStyle name="40% - Accent3 5 2 4" xfId="5363"/>
    <cellStyle name="40% - Accent3 5 2 4 2" xfId="5364"/>
    <cellStyle name="40% - Accent3 5 2 4 2 2" xfId="5365"/>
    <cellStyle name="40% - Accent3 5 2 4 3" xfId="5366"/>
    <cellStyle name="40% - Accent3 5 2 5" xfId="5367"/>
    <cellStyle name="40% - Accent3 5 2 5 2" xfId="5368"/>
    <cellStyle name="40% - Accent3 5 2 6" xfId="5369"/>
    <cellStyle name="40% - Accent3 5 3" xfId="5370"/>
    <cellStyle name="40% - Accent3 5 3 2" xfId="5371"/>
    <cellStyle name="40% - Accent3 5 3 2 2" xfId="5372"/>
    <cellStyle name="40% - Accent3 5 3 2 2 2" xfId="5373"/>
    <cellStyle name="40% - Accent3 5 3 2 2 2 2" xfId="5374"/>
    <cellStyle name="40% - Accent3 5 3 2 2 3" xfId="5375"/>
    <cellStyle name="40% - Accent3 5 3 2 3" xfId="5376"/>
    <cellStyle name="40% - Accent3 5 3 2 3 2" xfId="5377"/>
    <cellStyle name="40% - Accent3 5 3 2 4" xfId="5378"/>
    <cellStyle name="40% - Accent3 5 3 3" xfId="5379"/>
    <cellStyle name="40% - Accent3 5 3 3 2" xfId="5380"/>
    <cellStyle name="40% - Accent3 5 3 3 2 2" xfId="5381"/>
    <cellStyle name="40% - Accent3 5 3 3 3" xfId="5382"/>
    <cellStyle name="40% - Accent3 5 3 4" xfId="5383"/>
    <cellStyle name="40% - Accent3 5 3 4 2" xfId="5384"/>
    <cellStyle name="40% - Accent3 5 3 5" xfId="5385"/>
    <cellStyle name="40% - Accent3 5 4" xfId="5386"/>
    <cellStyle name="40% - Accent3 5 4 2" xfId="5387"/>
    <cellStyle name="40% - Accent3 5 4 2 2" xfId="5388"/>
    <cellStyle name="40% - Accent3 5 4 2 2 2" xfId="5389"/>
    <cellStyle name="40% - Accent3 5 4 2 3" xfId="5390"/>
    <cellStyle name="40% - Accent3 5 4 3" xfId="5391"/>
    <cellStyle name="40% - Accent3 5 4 3 2" xfId="5392"/>
    <cellStyle name="40% - Accent3 5 4 4" xfId="5393"/>
    <cellStyle name="40% - Accent3 5 5" xfId="5394"/>
    <cellStyle name="40% - Accent3 5 5 2" xfId="5395"/>
    <cellStyle name="40% - Accent3 5 5 2 2" xfId="5396"/>
    <cellStyle name="40% - Accent3 5 5 3" xfId="5397"/>
    <cellStyle name="40% - Accent3 5 6" xfId="5398"/>
    <cellStyle name="40% - Accent3 5 6 2" xfId="5399"/>
    <cellStyle name="40% - Accent3 5 7" xfId="5400"/>
    <cellStyle name="40% - Accent3 6" xfId="5401"/>
    <cellStyle name="40% - Accent3 6 2" xfId="5402"/>
    <cellStyle name="40% - Accent3 6 2 2" xfId="5403"/>
    <cellStyle name="40% - Accent3 6 2 2 2" xfId="5404"/>
    <cellStyle name="40% - Accent3 6 2 2 2 2" xfId="5405"/>
    <cellStyle name="40% - Accent3 6 2 2 2 2 2" xfId="5406"/>
    <cellStyle name="40% - Accent3 6 2 2 2 3" xfId="5407"/>
    <cellStyle name="40% - Accent3 6 2 2 3" xfId="5408"/>
    <cellStyle name="40% - Accent3 6 2 2 3 2" xfId="5409"/>
    <cellStyle name="40% - Accent3 6 2 2 4" xfId="5410"/>
    <cellStyle name="40% - Accent3 6 2 3" xfId="5411"/>
    <cellStyle name="40% - Accent3 6 2 3 2" xfId="5412"/>
    <cellStyle name="40% - Accent3 6 2 3 2 2" xfId="5413"/>
    <cellStyle name="40% - Accent3 6 2 3 3" xfId="5414"/>
    <cellStyle name="40% - Accent3 6 2 4" xfId="5415"/>
    <cellStyle name="40% - Accent3 6 2 4 2" xfId="5416"/>
    <cellStyle name="40% - Accent3 6 2 5" xfId="5417"/>
    <cellStyle name="40% - Accent3 6 3" xfId="5418"/>
    <cellStyle name="40% - Accent3 6 3 2" xfId="5419"/>
    <cellStyle name="40% - Accent3 6 3 2 2" xfId="5420"/>
    <cellStyle name="40% - Accent3 6 3 2 2 2" xfId="5421"/>
    <cellStyle name="40% - Accent3 6 3 2 3" xfId="5422"/>
    <cellStyle name="40% - Accent3 6 3 3" xfId="5423"/>
    <cellStyle name="40% - Accent3 6 3 3 2" xfId="5424"/>
    <cellStyle name="40% - Accent3 6 3 4" xfId="5425"/>
    <cellStyle name="40% - Accent3 6 4" xfId="5426"/>
    <cellStyle name="40% - Accent3 6 4 2" xfId="5427"/>
    <cellStyle name="40% - Accent3 6 4 2 2" xfId="5428"/>
    <cellStyle name="40% - Accent3 6 4 3" xfId="5429"/>
    <cellStyle name="40% - Accent3 6 5" xfId="5430"/>
    <cellStyle name="40% - Accent3 6 5 2" xfId="5431"/>
    <cellStyle name="40% - Accent3 6 6" xfId="5432"/>
    <cellStyle name="40% - Accent3 7" xfId="5433"/>
    <cellStyle name="40% - Accent3 7 2" xfId="5434"/>
    <cellStyle name="40% - Accent3 7 2 2" xfId="5435"/>
    <cellStyle name="40% - Accent3 7 2 2 2" xfId="5436"/>
    <cellStyle name="40% - Accent3 7 2 2 2 2" xfId="5437"/>
    <cellStyle name="40% - Accent3 7 2 2 3" xfId="5438"/>
    <cellStyle name="40% - Accent3 7 2 3" xfId="5439"/>
    <cellStyle name="40% - Accent3 7 2 3 2" xfId="5440"/>
    <cellStyle name="40% - Accent3 7 2 4" xfId="5441"/>
    <cellStyle name="40% - Accent3 7 3" xfId="5442"/>
    <cellStyle name="40% - Accent3 7 3 2" xfId="5443"/>
    <cellStyle name="40% - Accent3 7 3 2 2" xfId="5444"/>
    <cellStyle name="40% - Accent3 7 3 3" xfId="5445"/>
    <cellStyle name="40% - Accent3 7 4" xfId="5446"/>
    <cellStyle name="40% - Accent3 7 4 2" xfId="5447"/>
    <cellStyle name="40% - Accent3 7 5" xfId="5448"/>
    <cellStyle name="40% - Accent3 8" xfId="5449"/>
    <cellStyle name="40% - Accent3 8 2" xfId="5450"/>
    <cellStyle name="40% - Accent3 8 2 2" xfId="5451"/>
    <cellStyle name="40% - Accent3 8 2 2 2" xfId="5452"/>
    <cellStyle name="40% - Accent3 8 2 3" xfId="5453"/>
    <cellStyle name="40% - Accent3 8 3" xfId="5454"/>
    <cellStyle name="40% - Accent3 8 3 2" xfId="5455"/>
    <cellStyle name="40% - Accent3 8 4" xfId="5456"/>
    <cellStyle name="40% - Accent3 9" xfId="5457"/>
    <cellStyle name="40% - Accent3 9 2" xfId="5458"/>
    <cellStyle name="40% - Accent3 9 2 2" xfId="5459"/>
    <cellStyle name="40% - Accent3 9 3" xfId="5460"/>
    <cellStyle name="40% - Accent4 10" xfId="5461"/>
    <cellStyle name="40% - Accent4 10 2" xfId="5462"/>
    <cellStyle name="40% - Accent4 11" xfId="5463"/>
    <cellStyle name="40% - Accent4 11 2" xfId="5464"/>
    <cellStyle name="40% - Accent4 12" xfId="5465"/>
    <cellStyle name="40% - Accent4 2" xfId="139"/>
    <cellStyle name="40% - Accent4 2 2" xfId="140"/>
    <cellStyle name="40% - Accent4 2 2 2" xfId="5466"/>
    <cellStyle name="40% - Accent4 2 2 2 2" xfId="5467"/>
    <cellStyle name="40% - Accent4 2 2 2 2 2" xfId="5468"/>
    <cellStyle name="40% - Accent4 2 2 2 2 2 2" xfId="5469"/>
    <cellStyle name="40% - Accent4 2 2 2 2 2 2 2" xfId="5470"/>
    <cellStyle name="40% - Accent4 2 2 2 2 2 2 2 2" xfId="5471"/>
    <cellStyle name="40% - Accent4 2 2 2 2 2 2 3" xfId="5472"/>
    <cellStyle name="40% - Accent4 2 2 2 2 2 3" xfId="5473"/>
    <cellStyle name="40% - Accent4 2 2 2 2 2 3 2" xfId="5474"/>
    <cellStyle name="40% - Accent4 2 2 2 2 2 4" xfId="5475"/>
    <cellStyle name="40% - Accent4 2 2 2 2 3" xfId="5476"/>
    <cellStyle name="40% - Accent4 2 2 2 2 3 2" xfId="5477"/>
    <cellStyle name="40% - Accent4 2 2 2 2 3 2 2" xfId="5478"/>
    <cellStyle name="40% - Accent4 2 2 2 2 3 3" xfId="5479"/>
    <cellStyle name="40% - Accent4 2 2 2 2 4" xfId="5480"/>
    <cellStyle name="40% - Accent4 2 2 2 2 4 2" xfId="5481"/>
    <cellStyle name="40% - Accent4 2 2 2 2 5" xfId="5482"/>
    <cellStyle name="40% - Accent4 2 2 2 3" xfId="5483"/>
    <cellStyle name="40% - Accent4 2 2 2 3 2" xfId="5484"/>
    <cellStyle name="40% - Accent4 2 2 2 3 2 2" xfId="5485"/>
    <cellStyle name="40% - Accent4 2 2 2 3 2 2 2" xfId="5486"/>
    <cellStyle name="40% - Accent4 2 2 2 3 2 3" xfId="5487"/>
    <cellStyle name="40% - Accent4 2 2 2 3 3" xfId="5488"/>
    <cellStyle name="40% - Accent4 2 2 2 3 3 2" xfId="5489"/>
    <cellStyle name="40% - Accent4 2 2 2 3 4" xfId="5490"/>
    <cellStyle name="40% - Accent4 2 2 2 4" xfId="5491"/>
    <cellStyle name="40% - Accent4 2 2 2 4 2" xfId="5492"/>
    <cellStyle name="40% - Accent4 2 2 2 4 2 2" xfId="5493"/>
    <cellStyle name="40% - Accent4 2 2 2 4 3" xfId="5494"/>
    <cellStyle name="40% - Accent4 2 2 2 5" xfId="5495"/>
    <cellStyle name="40% - Accent4 2 2 2 5 2" xfId="5496"/>
    <cellStyle name="40% - Accent4 2 2 2 6" xfId="5497"/>
    <cellStyle name="40% - Accent4 2 2 3" xfId="5498"/>
    <cellStyle name="40% - Accent4 2 2 3 2" xfId="5499"/>
    <cellStyle name="40% - Accent4 2 2 3 2 2" xfId="5500"/>
    <cellStyle name="40% - Accent4 2 2 3 2 2 2" xfId="5501"/>
    <cellStyle name="40% - Accent4 2 2 3 2 2 2 2" xfId="5502"/>
    <cellStyle name="40% - Accent4 2 2 3 2 2 3" xfId="5503"/>
    <cellStyle name="40% - Accent4 2 2 3 2 3" xfId="5504"/>
    <cellStyle name="40% - Accent4 2 2 3 2 3 2" xfId="5505"/>
    <cellStyle name="40% - Accent4 2 2 3 2 4" xfId="5506"/>
    <cellStyle name="40% - Accent4 2 2 3 3" xfId="5507"/>
    <cellStyle name="40% - Accent4 2 2 3 3 2" xfId="5508"/>
    <cellStyle name="40% - Accent4 2 2 3 3 2 2" xfId="5509"/>
    <cellStyle name="40% - Accent4 2 2 3 3 3" xfId="5510"/>
    <cellStyle name="40% - Accent4 2 2 3 4" xfId="5511"/>
    <cellStyle name="40% - Accent4 2 2 3 4 2" xfId="5512"/>
    <cellStyle name="40% - Accent4 2 2 3 5" xfId="5513"/>
    <cellStyle name="40% - Accent4 2 2 4" xfId="5514"/>
    <cellStyle name="40% - Accent4 2 2 4 2" xfId="5515"/>
    <cellStyle name="40% - Accent4 2 2 4 2 2" xfId="5516"/>
    <cellStyle name="40% - Accent4 2 2 4 2 2 2" xfId="5517"/>
    <cellStyle name="40% - Accent4 2 2 4 2 3" xfId="5518"/>
    <cellStyle name="40% - Accent4 2 2 4 3" xfId="5519"/>
    <cellStyle name="40% - Accent4 2 2 4 3 2" xfId="5520"/>
    <cellStyle name="40% - Accent4 2 2 4 4" xfId="5521"/>
    <cellStyle name="40% - Accent4 2 2 5" xfId="5522"/>
    <cellStyle name="40% - Accent4 2 2 5 2" xfId="5523"/>
    <cellStyle name="40% - Accent4 2 2 5 2 2" xfId="5524"/>
    <cellStyle name="40% - Accent4 2 2 5 3" xfId="5525"/>
    <cellStyle name="40% - Accent4 2 2 6" xfId="5526"/>
    <cellStyle name="40% - Accent4 2 2 6 2" xfId="5527"/>
    <cellStyle name="40% - Accent4 2 2 7" xfId="5528"/>
    <cellStyle name="40% - Accent4 2 3" xfId="141"/>
    <cellStyle name="40% - Accent4 2 3 2" xfId="5529"/>
    <cellStyle name="40% - Accent4 2 3 2 2" xfId="5530"/>
    <cellStyle name="40% - Accent4 2 3 2 2 2" xfId="5531"/>
    <cellStyle name="40% - Accent4 2 3 2 2 2 2" xfId="5532"/>
    <cellStyle name="40% - Accent4 2 3 2 2 2 2 2" xfId="5533"/>
    <cellStyle name="40% - Accent4 2 3 2 2 2 2 2 2" xfId="5534"/>
    <cellStyle name="40% - Accent4 2 3 2 2 2 2 3" xfId="5535"/>
    <cellStyle name="40% - Accent4 2 3 2 2 2 3" xfId="5536"/>
    <cellStyle name="40% - Accent4 2 3 2 2 2 3 2" xfId="5537"/>
    <cellStyle name="40% - Accent4 2 3 2 2 2 4" xfId="5538"/>
    <cellStyle name="40% - Accent4 2 3 2 2 3" xfId="5539"/>
    <cellStyle name="40% - Accent4 2 3 2 2 3 2" xfId="5540"/>
    <cellStyle name="40% - Accent4 2 3 2 2 3 2 2" xfId="5541"/>
    <cellStyle name="40% - Accent4 2 3 2 2 3 3" xfId="5542"/>
    <cellStyle name="40% - Accent4 2 3 2 2 4" xfId="5543"/>
    <cellStyle name="40% - Accent4 2 3 2 2 4 2" xfId="5544"/>
    <cellStyle name="40% - Accent4 2 3 2 2 5" xfId="5545"/>
    <cellStyle name="40% - Accent4 2 3 2 3" xfId="5546"/>
    <cellStyle name="40% - Accent4 2 3 2 3 2" xfId="5547"/>
    <cellStyle name="40% - Accent4 2 3 2 3 2 2" xfId="5548"/>
    <cellStyle name="40% - Accent4 2 3 2 3 2 2 2" xfId="5549"/>
    <cellStyle name="40% - Accent4 2 3 2 3 2 3" xfId="5550"/>
    <cellStyle name="40% - Accent4 2 3 2 3 3" xfId="5551"/>
    <cellStyle name="40% - Accent4 2 3 2 3 3 2" xfId="5552"/>
    <cellStyle name="40% - Accent4 2 3 2 3 4" xfId="5553"/>
    <cellStyle name="40% - Accent4 2 3 2 4" xfId="5554"/>
    <cellStyle name="40% - Accent4 2 3 2 4 2" xfId="5555"/>
    <cellStyle name="40% - Accent4 2 3 2 4 2 2" xfId="5556"/>
    <cellStyle name="40% - Accent4 2 3 2 4 3" xfId="5557"/>
    <cellStyle name="40% - Accent4 2 3 2 5" xfId="5558"/>
    <cellStyle name="40% - Accent4 2 3 2 5 2" xfId="5559"/>
    <cellStyle name="40% - Accent4 2 3 2 6" xfId="5560"/>
    <cellStyle name="40% - Accent4 2 3 3" xfId="5561"/>
    <cellStyle name="40% - Accent4 2 3 3 2" xfId="5562"/>
    <cellStyle name="40% - Accent4 2 3 3 2 2" xfId="5563"/>
    <cellStyle name="40% - Accent4 2 3 3 2 2 2" xfId="5564"/>
    <cellStyle name="40% - Accent4 2 3 3 2 2 2 2" xfId="5565"/>
    <cellStyle name="40% - Accent4 2 3 3 2 2 3" xfId="5566"/>
    <cellStyle name="40% - Accent4 2 3 3 2 3" xfId="5567"/>
    <cellStyle name="40% - Accent4 2 3 3 2 3 2" xfId="5568"/>
    <cellStyle name="40% - Accent4 2 3 3 2 4" xfId="5569"/>
    <cellStyle name="40% - Accent4 2 3 3 3" xfId="5570"/>
    <cellStyle name="40% - Accent4 2 3 3 3 2" xfId="5571"/>
    <cellStyle name="40% - Accent4 2 3 3 3 2 2" xfId="5572"/>
    <cellStyle name="40% - Accent4 2 3 3 3 3" xfId="5573"/>
    <cellStyle name="40% - Accent4 2 3 3 4" xfId="5574"/>
    <cellStyle name="40% - Accent4 2 3 3 4 2" xfId="5575"/>
    <cellStyle name="40% - Accent4 2 3 3 5" xfId="5576"/>
    <cellStyle name="40% - Accent4 2 3 4" xfId="5577"/>
    <cellStyle name="40% - Accent4 2 3 4 2" xfId="5578"/>
    <cellStyle name="40% - Accent4 2 3 4 2 2" xfId="5579"/>
    <cellStyle name="40% - Accent4 2 3 4 2 2 2" xfId="5580"/>
    <cellStyle name="40% - Accent4 2 3 4 2 3" xfId="5581"/>
    <cellStyle name="40% - Accent4 2 3 4 3" xfId="5582"/>
    <cellStyle name="40% - Accent4 2 3 4 3 2" xfId="5583"/>
    <cellStyle name="40% - Accent4 2 3 4 4" xfId="5584"/>
    <cellStyle name="40% - Accent4 2 3 5" xfId="5585"/>
    <cellStyle name="40% - Accent4 2 3 5 2" xfId="5586"/>
    <cellStyle name="40% - Accent4 2 3 5 2 2" xfId="5587"/>
    <cellStyle name="40% - Accent4 2 3 5 3" xfId="5588"/>
    <cellStyle name="40% - Accent4 2 3 6" xfId="5589"/>
    <cellStyle name="40% - Accent4 2 3 6 2" xfId="5590"/>
    <cellStyle name="40% - Accent4 2 3 7" xfId="5591"/>
    <cellStyle name="40% - Accent4 2 4" xfId="142"/>
    <cellStyle name="40% - Accent4 2 4 2" xfId="5592"/>
    <cellStyle name="40% - Accent4 2 4 2 2" xfId="5593"/>
    <cellStyle name="40% - Accent4 2 4 2 2 2" xfId="5594"/>
    <cellStyle name="40% - Accent4 2 4 2 2 2 2" xfId="5595"/>
    <cellStyle name="40% - Accent4 2 4 2 2 2 2 2" xfId="5596"/>
    <cellStyle name="40% - Accent4 2 4 2 2 2 3" xfId="5597"/>
    <cellStyle name="40% - Accent4 2 4 2 2 3" xfId="5598"/>
    <cellStyle name="40% - Accent4 2 4 2 2 3 2" xfId="5599"/>
    <cellStyle name="40% - Accent4 2 4 2 2 4" xfId="5600"/>
    <cellStyle name="40% - Accent4 2 4 2 3" xfId="5601"/>
    <cellStyle name="40% - Accent4 2 4 2 3 2" xfId="5602"/>
    <cellStyle name="40% - Accent4 2 4 2 3 2 2" xfId="5603"/>
    <cellStyle name="40% - Accent4 2 4 2 3 3" xfId="5604"/>
    <cellStyle name="40% - Accent4 2 4 2 4" xfId="5605"/>
    <cellStyle name="40% - Accent4 2 4 2 4 2" xfId="5606"/>
    <cellStyle name="40% - Accent4 2 4 2 5" xfId="5607"/>
    <cellStyle name="40% - Accent4 2 4 3" xfId="5608"/>
    <cellStyle name="40% - Accent4 2 4 3 2" xfId="5609"/>
    <cellStyle name="40% - Accent4 2 4 3 2 2" xfId="5610"/>
    <cellStyle name="40% - Accent4 2 4 3 2 2 2" xfId="5611"/>
    <cellStyle name="40% - Accent4 2 4 3 2 3" xfId="5612"/>
    <cellStyle name="40% - Accent4 2 4 3 3" xfId="5613"/>
    <cellStyle name="40% - Accent4 2 4 3 3 2" xfId="5614"/>
    <cellStyle name="40% - Accent4 2 4 3 4" xfId="5615"/>
    <cellStyle name="40% - Accent4 2 4 4" xfId="5616"/>
    <cellStyle name="40% - Accent4 2 4 4 2" xfId="5617"/>
    <cellStyle name="40% - Accent4 2 4 4 2 2" xfId="5618"/>
    <cellStyle name="40% - Accent4 2 4 4 3" xfId="5619"/>
    <cellStyle name="40% - Accent4 2 4 5" xfId="5620"/>
    <cellStyle name="40% - Accent4 2 4 5 2" xfId="5621"/>
    <cellStyle name="40% - Accent4 2 4 6" xfId="5622"/>
    <cellStyle name="40% - Accent4 2 5" xfId="5623"/>
    <cellStyle name="40% - Accent4 2 5 2" xfId="5624"/>
    <cellStyle name="40% - Accent4 2 5 2 2" xfId="5625"/>
    <cellStyle name="40% - Accent4 2 5 2 2 2" xfId="5626"/>
    <cellStyle name="40% - Accent4 2 5 2 2 2 2" xfId="5627"/>
    <cellStyle name="40% - Accent4 2 5 2 2 3" xfId="5628"/>
    <cellStyle name="40% - Accent4 2 5 2 3" xfId="5629"/>
    <cellStyle name="40% - Accent4 2 5 2 3 2" xfId="5630"/>
    <cellStyle name="40% - Accent4 2 5 2 4" xfId="5631"/>
    <cellStyle name="40% - Accent4 2 5 3" xfId="5632"/>
    <cellStyle name="40% - Accent4 2 5 3 2" xfId="5633"/>
    <cellStyle name="40% - Accent4 2 5 3 2 2" xfId="5634"/>
    <cellStyle name="40% - Accent4 2 5 3 3" xfId="5635"/>
    <cellStyle name="40% - Accent4 2 5 4" xfId="5636"/>
    <cellStyle name="40% - Accent4 2 5 4 2" xfId="5637"/>
    <cellStyle name="40% - Accent4 2 5 5" xfId="5638"/>
    <cellStyle name="40% - Accent4 2 6" xfId="5639"/>
    <cellStyle name="40% - Accent4 2 6 2" xfId="5640"/>
    <cellStyle name="40% - Accent4 2 6 2 2" xfId="5641"/>
    <cellStyle name="40% - Accent4 2 6 2 2 2" xfId="5642"/>
    <cellStyle name="40% - Accent4 2 6 2 3" xfId="5643"/>
    <cellStyle name="40% - Accent4 2 6 3" xfId="5644"/>
    <cellStyle name="40% - Accent4 2 6 3 2" xfId="5645"/>
    <cellStyle name="40% - Accent4 2 6 4" xfId="5646"/>
    <cellStyle name="40% - Accent4 2 7" xfId="5647"/>
    <cellStyle name="40% - Accent4 2 7 2" xfId="5648"/>
    <cellStyle name="40% - Accent4 2 7 2 2" xfId="5649"/>
    <cellStyle name="40% - Accent4 2 7 3" xfId="5650"/>
    <cellStyle name="40% - Accent4 2 8" xfId="5651"/>
    <cellStyle name="40% - Accent4 2 8 2" xfId="5652"/>
    <cellStyle name="40% - Accent4 2 9" xfId="5653"/>
    <cellStyle name="40% - Accent4 3" xfId="143"/>
    <cellStyle name="40% - Accent4 3 2" xfId="5654"/>
    <cellStyle name="40% - Accent4 3 2 2" xfId="5655"/>
    <cellStyle name="40% - Accent4 3 2 2 2" xfId="5656"/>
    <cellStyle name="40% - Accent4 3 2 2 2 2" xfId="5657"/>
    <cellStyle name="40% - Accent4 3 2 2 2 2 2" xfId="5658"/>
    <cellStyle name="40% - Accent4 3 2 2 2 2 2 2" xfId="5659"/>
    <cellStyle name="40% - Accent4 3 2 2 2 2 2 2 2" xfId="5660"/>
    <cellStyle name="40% - Accent4 3 2 2 2 2 2 3" xfId="5661"/>
    <cellStyle name="40% - Accent4 3 2 2 2 2 3" xfId="5662"/>
    <cellStyle name="40% - Accent4 3 2 2 2 2 3 2" xfId="5663"/>
    <cellStyle name="40% - Accent4 3 2 2 2 2 4" xfId="5664"/>
    <cellStyle name="40% - Accent4 3 2 2 2 3" xfId="5665"/>
    <cellStyle name="40% - Accent4 3 2 2 2 3 2" xfId="5666"/>
    <cellStyle name="40% - Accent4 3 2 2 2 3 2 2" xfId="5667"/>
    <cellStyle name="40% - Accent4 3 2 2 2 3 3" xfId="5668"/>
    <cellStyle name="40% - Accent4 3 2 2 2 4" xfId="5669"/>
    <cellStyle name="40% - Accent4 3 2 2 2 4 2" xfId="5670"/>
    <cellStyle name="40% - Accent4 3 2 2 2 5" xfId="5671"/>
    <cellStyle name="40% - Accent4 3 2 2 3" xfId="5672"/>
    <cellStyle name="40% - Accent4 3 2 2 3 2" xfId="5673"/>
    <cellStyle name="40% - Accent4 3 2 2 3 2 2" xfId="5674"/>
    <cellStyle name="40% - Accent4 3 2 2 3 2 2 2" xfId="5675"/>
    <cellStyle name="40% - Accent4 3 2 2 3 2 3" xfId="5676"/>
    <cellStyle name="40% - Accent4 3 2 2 3 3" xfId="5677"/>
    <cellStyle name="40% - Accent4 3 2 2 3 3 2" xfId="5678"/>
    <cellStyle name="40% - Accent4 3 2 2 3 4" xfId="5679"/>
    <cellStyle name="40% - Accent4 3 2 2 4" xfId="5680"/>
    <cellStyle name="40% - Accent4 3 2 2 4 2" xfId="5681"/>
    <cellStyle name="40% - Accent4 3 2 2 4 2 2" xfId="5682"/>
    <cellStyle name="40% - Accent4 3 2 2 4 3" xfId="5683"/>
    <cellStyle name="40% - Accent4 3 2 2 5" xfId="5684"/>
    <cellStyle name="40% - Accent4 3 2 2 5 2" xfId="5685"/>
    <cellStyle name="40% - Accent4 3 2 2 6" xfId="5686"/>
    <cellStyle name="40% - Accent4 3 2 3" xfId="5687"/>
    <cellStyle name="40% - Accent4 3 2 3 2" xfId="5688"/>
    <cellStyle name="40% - Accent4 3 2 3 2 2" xfId="5689"/>
    <cellStyle name="40% - Accent4 3 2 3 2 2 2" xfId="5690"/>
    <cellStyle name="40% - Accent4 3 2 3 2 2 2 2" xfId="5691"/>
    <cellStyle name="40% - Accent4 3 2 3 2 2 3" xfId="5692"/>
    <cellStyle name="40% - Accent4 3 2 3 2 3" xfId="5693"/>
    <cellStyle name="40% - Accent4 3 2 3 2 3 2" xfId="5694"/>
    <cellStyle name="40% - Accent4 3 2 3 2 4" xfId="5695"/>
    <cellStyle name="40% - Accent4 3 2 3 3" xfId="5696"/>
    <cellStyle name="40% - Accent4 3 2 3 3 2" xfId="5697"/>
    <cellStyle name="40% - Accent4 3 2 3 3 2 2" xfId="5698"/>
    <cellStyle name="40% - Accent4 3 2 3 3 3" xfId="5699"/>
    <cellStyle name="40% - Accent4 3 2 3 4" xfId="5700"/>
    <cellStyle name="40% - Accent4 3 2 3 4 2" xfId="5701"/>
    <cellStyle name="40% - Accent4 3 2 3 5" xfId="5702"/>
    <cellStyle name="40% - Accent4 3 2 4" xfId="5703"/>
    <cellStyle name="40% - Accent4 3 2 4 2" xfId="5704"/>
    <cellStyle name="40% - Accent4 3 2 4 2 2" xfId="5705"/>
    <cellStyle name="40% - Accent4 3 2 4 2 2 2" xfId="5706"/>
    <cellStyle name="40% - Accent4 3 2 4 2 3" xfId="5707"/>
    <cellStyle name="40% - Accent4 3 2 4 3" xfId="5708"/>
    <cellStyle name="40% - Accent4 3 2 4 3 2" xfId="5709"/>
    <cellStyle name="40% - Accent4 3 2 4 4" xfId="5710"/>
    <cellStyle name="40% - Accent4 3 2 5" xfId="5711"/>
    <cellStyle name="40% - Accent4 3 2 5 2" xfId="5712"/>
    <cellStyle name="40% - Accent4 3 2 5 2 2" xfId="5713"/>
    <cellStyle name="40% - Accent4 3 2 5 3" xfId="5714"/>
    <cellStyle name="40% - Accent4 3 2 6" xfId="5715"/>
    <cellStyle name="40% - Accent4 3 2 6 2" xfId="5716"/>
    <cellStyle name="40% - Accent4 3 2 7" xfId="5717"/>
    <cellStyle name="40% - Accent4 3 3" xfId="5718"/>
    <cellStyle name="40% - Accent4 3 3 2" xfId="5719"/>
    <cellStyle name="40% - Accent4 3 3 2 2" xfId="5720"/>
    <cellStyle name="40% - Accent4 3 3 2 2 2" xfId="5721"/>
    <cellStyle name="40% - Accent4 3 3 2 2 2 2" xfId="5722"/>
    <cellStyle name="40% - Accent4 3 3 2 2 2 2 2" xfId="5723"/>
    <cellStyle name="40% - Accent4 3 3 2 2 2 3" xfId="5724"/>
    <cellStyle name="40% - Accent4 3 3 2 2 3" xfId="5725"/>
    <cellStyle name="40% - Accent4 3 3 2 2 3 2" xfId="5726"/>
    <cellStyle name="40% - Accent4 3 3 2 2 4" xfId="5727"/>
    <cellStyle name="40% - Accent4 3 3 2 3" xfId="5728"/>
    <cellStyle name="40% - Accent4 3 3 2 3 2" xfId="5729"/>
    <cellStyle name="40% - Accent4 3 3 2 3 2 2" xfId="5730"/>
    <cellStyle name="40% - Accent4 3 3 2 3 3" xfId="5731"/>
    <cellStyle name="40% - Accent4 3 3 2 4" xfId="5732"/>
    <cellStyle name="40% - Accent4 3 3 2 4 2" xfId="5733"/>
    <cellStyle name="40% - Accent4 3 3 2 5" xfId="5734"/>
    <cellStyle name="40% - Accent4 3 3 3" xfId="5735"/>
    <cellStyle name="40% - Accent4 3 3 3 2" xfId="5736"/>
    <cellStyle name="40% - Accent4 3 3 3 2 2" xfId="5737"/>
    <cellStyle name="40% - Accent4 3 3 3 2 2 2" xfId="5738"/>
    <cellStyle name="40% - Accent4 3 3 3 2 3" xfId="5739"/>
    <cellStyle name="40% - Accent4 3 3 3 3" xfId="5740"/>
    <cellStyle name="40% - Accent4 3 3 3 3 2" xfId="5741"/>
    <cellStyle name="40% - Accent4 3 3 3 4" xfId="5742"/>
    <cellStyle name="40% - Accent4 3 3 4" xfId="5743"/>
    <cellStyle name="40% - Accent4 3 3 4 2" xfId="5744"/>
    <cellStyle name="40% - Accent4 3 3 4 2 2" xfId="5745"/>
    <cellStyle name="40% - Accent4 3 3 4 3" xfId="5746"/>
    <cellStyle name="40% - Accent4 3 3 5" xfId="5747"/>
    <cellStyle name="40% - Accent4 3 3 5 2" xfId="5748"/>
    <cellStyle name="40% - Accent4 3 3 6" xfId="5749"/>
    <cellStyle name="40% - Accent4 3 4" xfId="5750"/>
    <cellStyle name="40% - Accent4 3 4 2" xfId="5751"/>
    <cellStyle name="40% - Accent4 3 4 2 2" xfId="5752"/>
    <cellStyle name="40% - Accent4 3 4 2 2 2" xfId="5753"/>
    <cellStyle name="40% - Accent4 3 4 2 2 2 2" xfId="5754"/>
    <cellStyle name="40% - Accent4 3 4 2 2 3" xfId="5755"/>
    <cellStyle name="40% - Accent4 3 4 2 3" xfId="5756"/>
    <cellStyle name="40% - Accent4 3 4 2 3 2" xfId="5757"/>
    <cellStyle name="40% - Accent4 3 4 2 4" xfId="5758"/>
    <cellStyle name="40% - Accent4 3 4 3" xfId="5759"/>
    <cellStyle name="40% - Accent4 3 4 3 2" xfId="5760"/>
    <cellStyle name="40% - Accent4 3 4 3 2 2" xfId="5761"/>
    <cellStyle name="40% - Accent4 3 4 3 3" xfId="5762"/>
    <cellStyle name="40% - Accent4 3 4 4" xfId="5763"/>
    <cellStyle name="40% - Accent4 3 4 4 2" xfId="5764"/>
    <cellStyle name="40% - Accent4 3 4 5" xfId="5765"/>
    <cellStyle name="40% - Accent4 3 5" xfId="5766"/>
    <cellStyle name="40% - Accent4 3 5 2" xfId="5767"/>
    <cellStyle name="40% - Accent4 3 5 2 2" xfId="5768"/>
    <cellStyle name="40% - Accent4 3 5 2 2 2" xfId="5769"/>
    <cellStyle name="40% - Accent4 3 5 2 3" xfId="5770"/>
    <cellStyle name="40% - Accent4 3 5 3" xfId="5771"/>
    <cellStyle name="40% - Accent4 3 5 3 2" xfId="5772"/>
    <cellStyle name="40% - Accent4 3 5 4" xfId="5773"/>
    <cellStyle name="40% - Accent4 3 6" xfId="5774"/>
    <cellStyle name="40% - Accent4 3 6 2" xfId="5775"/>
    <cellStyle name="40% - Accent4 3 6 2 2" xfId="5776"/>
    <cellStyle name="40% - Accent4 3 6 3" xfId="5777"/>
    <cellStyle name="40% - Accent4 3 7" xfId="5778"/>
    <cellStyle name="40% - Accent4 3 7 2" xfId="5779"/>
    <cellStyle name="40% - Accent4 3 8" xfId="5780"/>
    <cellStyle name="40% - Accent4 4" xfId="144"/>
    <cellStyle name="40% - Accent4 4 2" xfId="5781"/>
    <cellStyle name="40% - Accent4 4 2 2" xfId="5782"/>
    <cellStyle name="40% - Accent4 4 2 2 2" xfId="5783"/>
    <cellStyle name="40% - Accent4 4 2 2 2 2" xfId="5784"/>
    <cellStyle name="40% - Accent4 4 2 2 2 2 2" xfId="5785"/>
    <cellStyle name="40% - Accent4 4 2 2 2 2 2 2" xfId="5786"/>
    <cellStyle name="40% - Accent4 4 2 2 2 2 3" xfId="5787"/>
    <cellStyle name="40% - Accent4 4 2 2 2 3" xfId="5788"/>
    <cellStyle name="40% - Accent4 4 2 2 2 3 2" xfId="5789"/>
    <cellStyle name="40% - Accent4 4 2 2 2 4" xfId="5790"/>
    <cellStyle name="40% - Accent4 4 2 2 3" xfId="5791"/>
    <cellStyle name="40% - Accent4 4 2 2 3 2" xfId="5792"/>
    <cellStyle name="40% - Accent4 4 2 2 3 2 2" xfId="5793"/>
    <cellStyle name="40% - Accent4 4 2 2 3 3" xfId="5794"/>
    <cellStyle name="40% - Accent4 4 2 2 4" xfId="5795"/>
    <cellStyle name="40% - Accent4 4 2 2 4 2" xfId="5796"/>
    <cellStyle name="40% - Accent4 4 2 2 5" xfId="5797"/>
    <cellStyle name="40% - Accent4 4 2 3" xfId="5798"/>
    <cellStyle name="40% - Accent4 4 2 3 2" xfId="5799"/>
    <cellStyle name="40% - Accent4 4 2 3 2 2" xfId="5800"/>
    <cellStyle name="40% - Accent4 4 2 3 2 2 2" xfId="5801"/>
    <cellStyle name="40% - Accent4 4 2 3 2 3" xfId="5802"/>
    <cellStyle name="40% - Accent4 4 2 3 3" xfId="5803"/>
    <cellStyle name="40% - Accent4 4 2 3 3 2" xfId="5804"/>
    <cellStyle name="40% - Accent4 4 2 3 4" xfId="5805"/>
    <cellStyle name="40% - Accent4 4 2 4" xfId="5806"/>
    <cellStyle name="40% - Accent4 4 2 4 2" xfId="5807"/>
    <cellStyle name="40% - Accent4 4 2 4 2 2" xfId="5808"/>
    <cellStyle name="40% - Accent4 4 2 4 3" xfId="5809"/>
    <cellStyle name="40% - Accent4 4 2 5" xfId="5810"/>
    <cellStyle name="40% - Accent4 4 2 5 2" xfId="5811"/>
    <cellStyle name="40% - Accent4 4 2 6" xfId="5812"/>
    <cellStyle name="40% - Accent4 4 3" xfId="5813"/>
    <cellStyle name="40% - Accent4 4 3 2" xfId="5814"/>
    <cellStyle name="40% - Accent4 4 3 2 2" xfId="5815"/>
    <cellStyle name="40% - Accent4 4 3 2 2 2" xfId="5816"/>
    <cellStyle name="40% - Accent4 4 3 2 2 2 2" xfId="5817"/>
    <cellStyle name="40% - Accent4 4 3 2 2 3" xfId="5818"/>
    <cellStyle name="40% - Accent4 4 3 2 3" xfId="5819"/>
    <cellStyle name="40% - Accent4 4 3 2 3 2" xfId="5820"/>
    <cellStyle name="40% - Accent4 4 3 2 4" xfId="5821"/>
    <cellStyle name="40% - Accent4 4 3 3" xfId="5822"/>
    <cellStyle name="40% - Accent4 4 3 3 2" xfId="5823"/>
    <cellStyle name="40% - Accent4 4 3 3 2 2" xfId="5824"/>
    <cellStyle name="40% - Accent4 4 3 3 3" xfId="5825"/>
    <cellStyle name="40% - Accent4 4 3 4" xfId="5826"/>
    <cellStyle name="40% - Accent4 4 3 4 2" xfId="5827"/>
    <cellStyle name="40% - Accent4 4 3 5" xfId="5828"/>
    <cellStyle name="40% - Accent4 4 4" xfId="5829"/>
    <cellStyle name="40% - Accent4 4 4 2" xfId="5830"/>
    <cellStyle name="40% - Accent4 4 4 2 2" xfId="5831"/>
    <cellStyle name="40% - Accent4 4 4 2 2 2" xfId="5832"/>
    <cellStyle name="40% - Accent4 4 4 2 3" xfId="5833"/>
    <cellStyle name="40% - Accent4 4 4 3" xfId="5834"/>
    <cellStyle name="40% - Accent4 4 4 3 2" xfId="5835"/>
    <cellStyle name="40% - Accent4 4 4 4" xfId="5836"/>
    <cellStyle name="40% - Accent4 4 5" xfId="5837"/>
    <cellStyle name="40% - Accent4 4 5 2" xfId="5838"/>
    <cellStyle name="40% - Accent4 4 5 2 2" xfId="5839"/>
    <cellStyle name="40% - Accent4 4 5 3" xfId="5840"/>
    <cellStyle name="40% - Accent4 4 6" xfId="5841"/>
    <cellStyle name="40% - Accent4 4 6 2" xfId="5842"/>
    <cellStyle name="40% - Accent4 4 7" xfId="5843"/>
    <cellStyle name="40% - Accent4 5" xfId="145"/>
    <cellStyle name="40% - Accent4 5 2" xfId="5844"/>
    <cellStyle name="40% - Accent4 5 2 2" xfId="5845"/>
    <cellStyle name="40% - Accent4 5 2 2 2" xfId="5846"/>
    <cellStyle name="40% - Accent4 5 2 2 2 2" xfId="5847"/>
    <cellStyle name="40% - Accent4 5 2 2 2 2 2" xfId="5848"/>
    <cellStyle name="40% - Accent4 5 2 2 2 2 2 2" xfId="5849"/>
    <cellStyle name="40% - Accent4 5 2 2 2 2 3" xfId="5850"/>
    <cellStyle name="40% - Accent4 5 2 2 2 3" xfId="5851"/>
    <cellStyle name="40% - Accent4 5 2 2 2 3 2" xfId="5852"/>
    <cellStyle name="40% - Accent4 5 2 2 2 4" xfId="5853"/>
    <cellStyle name="40% - Accent4 5 2 2 3" xfId="5854"/>
    <cellStyle name="40% - Accent4 5 2 2 3 2" xfId="5855"/>
    <cellStyle name="40% - Accent4 5 2 2 3 2 2" xfId="5856"/>
    <cellStyle name="40% - Accent4 5 2 2 3 3" xfId="5857"/>
    <cellStyle name="40% - Accent4 5 2 2 4" xfId="5858"/>
    <cellStyle name="40% - Accent4 5 2 2 4 2" xfId="5859"/>
    <cellStyle name="40% - Accent4 5 2 2 5" xfId="5860"/>
    <cellStyle name="40% - Accent4 5 2 3" xfId="5861"/>
    <cellStyle name="40% - Accent4 5 2 3 2" xfId="5862"/>
    <cellStyle name="40% - Accent4 5 2 3 2 2" xfId="5863"/>
    <cellStyle name="40% - Accent4 5 2 3 2 2 2" xfId="5864"/>
    <cellStyle name="40% - Accent4 5 2 3 2 3" xfId="5865"/>
    <cellStyle name="40% - Accent4 5 2 3 3" xfId="5866"/>
    <cellStyle name="40% - Accent4 5 2 3 3 2" xfId="5867"/>
    <cellStyle name="40% - Accent4 5 2 3 4" xfId="5868"/>
    <cellStyle name="40% - Accent4 5 2 4" xfId="5869"/>
    <cellStyle name="40% - Accent4 5 2 4 2" xfId="5870"/>
    <cellStyle name="40% - Accent4 5 2 4 2 2" xfId="5871"/>
    <cellStyle name="40% - Accent4 5 2 4 3" xfId="5872"/>
    <cellStyle name="40% - Accent4 5 2 5" xfId="5873"/>
    <cellStyle name="40% - Accent4 5 2 5 2" xfId="5874"/>
    <cellStyle name="40% - Accent4 5 2 6" xfId="5875"/>
    <cellStyle name="40% - Accent4 5 3" xfId="5876"/>
    <cellStyle name="40% - Accent4 5 3 2" xfId="5877"/>
    <cellStyle name="40% - Accent4 5 3 2 2" xfId="5878"/>
    <cellStyle name="40% - Accent4 5 3 2 2 2" xfId="5879"/>
    <cellStyle name="40% - Accent4 5 3 2 2 2 2" xfId="5880"/>
    <cellStyle name="40% - Accent4 5 3 2 2 3" xfId="5881"/>
    <cellStyle name="40% - Accent4 5 3 2 3" xfId="5882"/>
    <cellStyle name="40% - Accent4 5 3 2 3 2" xfId="5883"/>
    <cellStyle name="40% - Accent4 5 3 2 4" xfId="5884"/>
    <cellStyle name="40% - Accent4 5 3 3" xfId="5885"/>
    <cellStyle name="40% - Accent4 5 3 3 2" xfId="5886"/>
    <cellStyle name="40% - Accent4 5 3 3 2 2" xfId="5887"/>
    <cellStyle name="40% - Accent4 5 3 3 3" xfId="5888"/>
    <cellStyle name="40% - Accent4 5 3 4" xfId="5889"/>
    <cellStyle name="40% - Accent4 5 3 4 2" xfId="5890"/>
    <cellStyle name="40% - Accent4 5 3 5" xfId="5891"/>
    <cellStyle name="40% - Accent4 5 4" xfId="5892"/>
    <cellStyle name="40% - Accent4 5 4 2" xfId="5893"/>
    <cellStyle name="40% - Accent4 5 4 2 2" xfId="5894"/>
    <cellStyle name="40% - Accent4 5 4 2 2 2" xfId="5895"/>
    <cellStyle name="40% - Accent4 5 4 2 3" xfId="5896"/>
    <cellStyle name="40% - Accent4 5 4 3" xfId="5897"/>
    <cellStyle name="40% - Accent4 5 4 3 2" xfId="5898"/>
    <cellStyle name="40% - Accent4 5 4 4" xfId="5899"/>
    <cellStyle name="40% - Accent4 5 5" xfId="5900"/>
    <cellStyle name="40% - Accent4 5 5 2" xfId="5901"/>
    <cellStyle name="40% - Accent4 5 5 2 2" xfId="5902"/>
    <cellStyle name="40% - Accent4 5 5 3" xfId="5903"/>
    <cellStyle name="40% - Accent4 5 6" xfId="5904"/>
    <cellStyle name="40% - Accent4 5 6 2" xfId="5905"/>
    <cellStyle name="40% - Accent4 5 7" xfId="5906"/>
    <cellStyle name="40% - Accent4 6" xfId="5907"/>
    <cellStyle name="40% - Accent4 6 2" xfId="5908"/>
    <cellStyle name="40% - Accent4 6 2 2" xfId="5909"/>
    <cellStyle name="40% - Accent4 6 2 2 2" xfId="5910"/>
    <cellStyle name="40% - Accent4 6 2 2 2 2" xfId="5911"/>
    <cellStyle name="40% - Accent4 6 2 2 2 2 2" xfId="5912"/>
    <cellStyle name="40% - Accent4 6 2 2 2 3" xfId="5913"/>
    <cellStyle name="40% - Accent4 6 2 2 3" xfId="5914"/>
    <cellStyle name="40% - Accent4 6 2 2 3 2" xfId="5915"/>
    <cellStyle name="40% - Accent4 6 2 2 4" xfId="5916"/>
    <cellStyle name="40% - Accent4 6 2 3" xfId="5917"/>
    <cellStyle name="40% - Accent4 6 2 3 2" xfId="5918"/>
    <cellStyle name="40% - Accent4 6 2 3 2 2" xfId="5919"/>
    <cellStyle name="40% - Accent4 6 2 3 3" xfId="5920"/>
    <cellStyle name="40% - Accent4 6 2 4" xfId="5921"/>
    <cellStyle name="40% - Accent4 6 2 4 2" xfId="5922"/>
    <cellStyle name="40% - Accent4 6 2 5" xfId="5923"/>
    <cellStyle name="40% - Accent4 6 3" xfId="5924"/>
    <cellStyle name="40% - Accent4 6 3 2" xfId="5925"/>
    <cellStyle name="40% - Accent4 6 3 2 2" xfId="5926"/>
    <cellStyle name="40% - Accent4 6 3 2 2 2" xfId="5927"/>
    <cellStyle name="40% - Accent4 6 3 2 3" xfId="5928"/>
    <cellStyle name="40% - Accent4 6 3 3" xfId="5929"/>
    <cellStyle name="40% - Accent4 6 3 3 2" xfId="5930"/>
    <cellStyle name="40% - Accent4 6 3 4" xfId="5931"/>
    <cellStyle name="40% - Accent4 6 4" xfId="5932"/>
    <cellStyle name="40% - Accent4 6 4 2" xfId="5933"/>
    <cellStyle name="40% - Accent4 6 4 2 2" xfId="5934"/>
    <cellStyle name="40% - Accent4 6 4 3" xfId="5935"/>
    <cellStyle name="40% - Accent4 6 5" xfId="5936"/>
    <cellStyle name="40% - Accent4 6 5 2" xfId="5937"/>
    <cellStyle name="40% - Accent4 6 6" xfId="5938"/>
    <cellStyle name="40% - Accent4 7" xfId="5939"/>
    <cellStyle name="40% - Accent4 7 2" xfId="5940"/>
    <cellStyle name="40% - Accent4 7 2 2" xfId="5941"/>
    <cellStyle name="40% - Accent4 7 2 2 2" xfId="5942"/>
    <cellStyle name="40% - Accent4 7 2 2 2 2" xfId="5943"/>
    <cellStyle name="40% - Accent4 7 2 2 3" xfId="5944"/>
    <cellStyle name="40% - Accent4 7 2 3" xfId="5945"/>
    <cellStyle name="40% - Accent4 7 2 3 2" xfId="5946"/>
    <cellStyle name="40% - Accent4 7 2 4" xfId="5947"/>
    <cellStyle name="40% - Accent4 7 3" xfId="5948"/>
    <cellStyle name="40% - Accent4 7 3 2" xfId="5949"/>
    <cellStyle name="40% - Accent4 7 3 2 2" xfId="5950"/>
    <cellStyle name="40% - Accent4 7 3 3" xfId="5951"/>
    <cellStyle name="40% - Accent4 7 4" xfId="5952"/>
    <cellStyle name="40% - Accent4 7 4 2" xfId="5953"/>
    <cellStyle name="40% - Accent4 7 5" xfId="5954"/>
    <cellStyle name="40% - Accent4 8" xfId="5955"/>
    <cellStyle name="40% - Accent4 8 2" xfId="5956"/>
    <cellStyle name="40% - Accent4 8 2 2" xfId="5957"/>
    <cellStyle name="40% - Accent4 8 2 2 2" xfId="5958"/>
    <cellStyle name="40% - Accent4 8 2 3" xfId="5959"/>
    <cellStyle name="40% - Accent4 8 3" xfId="5960"/>
    <cellStyle name="40% - Accent4 8 3 2" xfId="5961"/>
    <cellStyle name="40% - Accent4 8 4" xfId="5962"/>
    <cellStyle name="40% - Accent4 9" xfId="5963"/>
    <cellStyle name="40% - Accent4 9 2" xfId="5964"/>
    <cellStyle name="40% - Accent4 9 2 2" xfId="5965"/>
    <cellStyle name="40% - Accent4 9 3" xfId="5966"/>
    <cellStyle name="40% - Accent5 10" xfId="5967"/>
    <cellStyle name="40% - Accent5 10 2" xfId="5968"/>
    <cellStyle name="40% - Accent5 11" xfId="5969"/>
    <cellStyle name="40% - Accent5 11 2" xfId="5970"/>
    <cellStyle name="40% - Accent5 12" xfId="5971"/>
    <cellStyle name="40% - Accent5 2" xfId="146"/>
    <cellStyle name="40% - Accent5 2 2" xfId="147"/>
    <cellStyle name="40% - Accent5 2 2 2" xfId="5972"/>
    <cellStyle name="40% - Accent5 2 2 2 2" xfId="5973"/>
    <cellStyle name="40% - Accent5 2 2 2 2 2" xfId="5974"/>
    <cellStyle name="40% - Accent5 2 2 2 2 2 2" xfId="5975"/>
    <cellStyle name="40% - Accent5 2 2 2 2 2 2 2" xfId="5976"/>
    <cellStyle name="40% - Accent5 2 2 2 2 2 2 2 2" xfId="5977"/>
    <cellStyle name="40% - Accent5 2 2 2 2 2 2 3" xfId="5978"/>
    <cellStyle name="40% - Accent5 2 2 2 2 2 3" xfId="5979"/>
    <cellStyle name="40% - Accent5 2 2 2 2 2 3 2" xfId="5980"/>
    <cellStyle name="40% - Accent5 2 2 2 2 2 4" xfId="5981"/>
    <cellStyle name="40% - Accent5 2 2 2 2 3" xfId="5982"/>
    <cellStyle name="40% - Accent5 2 2 2 2 3 2" xfId="5983"/>
    <cellStyle name="40% - Accent5 2 2 2 2 3 2 2" xfId="5984"/>
    <cellStyle name="40% - Accent5 2 2 2 2 3 3" xfId="5985"/>
    <cellStyle name="40% - Accent5 2 2 2 2 4" xfId="5986"/>
    <cellStyle name="40% - Accent5 2 2 2 2 4 2" xfId="5987"/>
    <cellStyle name="40% - Accent5 2 2 2 2 5" xfId="5988"/>
    <cellStyle name="40% - Accent5 2 2 2 3" xfId="5989"/>
    <cellStyle name="40% - Accent5 2 2 2 3 2" xfId="5990"/>
    <cellStyle name="40% - Accent5 2 2 2 3 2 2" xfId="5991"/>
    <cellStyle name="40% - Accent5 2 2 2 3 2 2 2" xfId="5992"/>
    <cellStyle name="40% - Accent5 2 2 2 3 2 3" xfId="5993"/>
    <cellStyle name="40% - Accent5 2 2 2 3 3" xfId="5994"/>
    <cellStyle name="40% - Accent5 2 2 2 3 3 2" xfId="5995"/>
    <cellStyle name="40% - Accent5 2 2 2 3 4" xfId="5996"/>
    <cellStyle name="40% - Accent5 2 2 2 4" xfId="5997"/>
    <cellStyle name="40% - Accent5 2 2 2 4 2" xfId="5998"/>
    <cellStyle name="40% - Accent5 2 2 2 4 2 2" xfId="5999"/>
    <cellStyle name="40% - Accent5 2 2 2 4 3" xfId="6000"/>
    <cellStyle name="40% - Accent5 2 2 2 5" xfId="6001"/>
    <cellStyle name="40% - Accent5 2 2 2 5 2" xfId="6002"/>
    <cellStyle name="40% - Accent5 2 2 2 6" xfId="6003"/>
    <cellStyle name="40% - Accent5 2 2 3" xfId="6004"/>
    <cellStyle name="40% - Accent5 2 2 3 2" xfId="6005"/>
    <cellStyle name="40% - Accent5 2 2 3 2 2" xfId="6006"/>
    <cellStyle name="40% - Accent5 2 2 3 2 2 2" xfId="6007"/>
    <cellStyle name="40% - Accent5 2 2 3 2 2 2 2" xfId="6008"/>
    <cellStyle name="40% - Accent5 2 2 3 2 2 3" xfId="6009"/>
    <cellStyle name="40% - Accent5 2 2 3 2 3" xfId="6010"/>
    <cellStyle name="40% - Accent5 2 2 3 2 3 2" xfId="6011"/>
    <cellStyle name="40% - Accent5 2 2 3 2 4" xfId="6012"/>
    <cellStyle name="40% - Accent5 2 2 3 3" xfId="6013"/>
    <cellStyle name="40% - Accent5 2 2 3 3 2" xfId="6014"/>
    <cellStyle name="40% - Accent5 2 2 3 3 2 2" xfId="6015"/>
    <cellStyle name="40% - Accent5 2 2 3 3 3" xfId="6016"/>
    <cellStyle name="40% - Accent5 2 2 3 4" xfId="6017"/>
    <cellStyle name="40% - Accent5 2 2 3 4 2" xfId="6018"/>
    <cellStyle name="40% - Accent5 2 2 3 5" xfId="6019"/>
    <cellStyle name="40% - Accent5 2 2 4" xfId="6020"/>
    <cellStyle name="40% - Accent5 2 2 4 2" xfId="6021"/>
    <cellStyle name="40% - Accent5 2 2 4 2 2" xfId="6022"/>
    <cellStyle name="40% - Accent5 2 2 4 2 2 2" xfId="6023"/>
    <cellStyle name="40% - Accent5 2 2 4 2 3" xfId="6024"/>
    <cellStyle name="40% - Accent5 2 2 4 3" xfId="6025"/>
    <cellStyle name="40% - Accent5 2 2 4 3 2" xfId="6026"/>
    <cellStyle name="40% - Accent5 2 2 4 4" xfId="6027"/>
    <cellStyle name="40% - Accent5 2 2 5" xfId="6028"/>
    <cellStyle name="40% - Accent5 2 2 5 2" xfId="6029"/>
    <cellStyle name="40% - Accent5 2 2 5 2 2" xfId="6030"/>
    <cellStyle name="40% - Accent5 2 2 5 3" xfId="6031"/>
    <cellStyle name="40% - Accent5 2 2 6" xfId="6032"/>
    <cellStyle name="40% - Accent5 2 2 6 2" xfId="6033"/>
    <cellStyle name="40% - Accent5 2 2 7" xfId="6034"/>
    <cellStyle name="40% - Accent5 2 3" xfId="148"/>
    <cellStyle name="40% - Accent5 2 3 2" xfId="6035"/>
    <cellStyle name="40% - Accent5 2 3 2 2" xfId="6036"/>
    <cellStyle name="40% - Accent5 2 3 2 2 2" xfId="6037"/>
    <cellStyle name="40% - Accent5 2 3 2 2 2 2" xfId="6038"/>
    <cellStyle name="40% - Accent5 2 3 2 2 2 2 2" xfId="6039"/>
    <cellStyle name="40% - Accent5 2 3 2 2 2 2 2 2" xfId="6040"/>
    <cellStyle name="40% - Accent5 2 3 2 2 2 2 3" xfId="6041"/>
    <cellStyle name="40% - Accent5 2 3 2 2 2 3" xfId="6042"/>
    <cellStyle name="40% - Accent5 2 3 2 2 2 3 2" xfId="6043"/>
    <cellStyle name="40% - Accent5 2 3 2 2 2 4" xfId="6044"/>
    <cellStyle name="40% - Accent5 2 3 2 2 3" xfId="6045"/>
    <cellStyle name="40% - Accent5 2 3 2 2 3 2" xfId="6046"/>
    <cellStyle name="40% - Accent5 2 3 2 2 3 2 2" xfId="6047"/>
    <cellStyle name="40% - Accent5 2 3 2 2 3 3" xfId="6048"/>
    <cellStyle name="40% - Accent5 2 3 2 2 4" xfId="6049"/>
    <cellStyle name="40% - Accent5 2 3 2 2 4 2" xfId="6050"/>
    <cellStyle name="40% - Accent5 2 3 2 2 5" xfId="6051"/>
    <cellStyle name="40% - Accent5 2 3 2 3" xfId="6052"/>
    <cellStyle name="40% - Accent5 2 3 2 3 2" xfId="6053"/>
    <cellStyle name="40% - Accent5 2 3 2 3 2 2" xfId="6054"/>
    <cellStyle name="40% - Accent5 2 3 2 3 2 2 2" xfId="6055"/>
    <cellStyle name="40% - Accent5 2 3 2 3 2 3" xfId="6056"/>
    <cellStyle name="40% - Accent5 2 3 2 3 3" xfId="6057"/>
    <cellStyle name="40% - Accent5 2 3 2 3 3 2" xfId="6058"/>
    <cellStyle name="40% - Accent5 2 3 2 3 4" xfId="6059"/>
    <cellStyle name="40% - Accent5 2 3 2 4" xfId="6060"/>
    <cellStyle name="40% - Accent5 2 3 2 4 2" xfId="6061"/>
    <cellStyle name="40% - Accent5 2 3 2 4 2 2" xfId="6062"/>
    <cellStyle name="40% - Accent5 2 3 2 4 3" xfId="6063"/>
    <cellStyle name="40% - Accent5 2 3 2 5" xfId="6064"/>
    <cellStyle name="40% - Accent5 2 3 2 5 2" xfId="6065"/>
    <cellStyle name="40% - Accent5 2 3 2 6" xfId="6066"/>
    <cellStyle name="40% - Accent5 2 3 3" xfId="6067"/>
    <cellStyle name="40% - Accent5 2 3 3 2" xfId="6068"/>
    <cellStyle name="40% - Accent5 2 3 3 2 2" xfId="6069"/>
    <cellStyle name="40% - Accent5 2 3 3 2 2 2" xfId="6070"/>
    <cellStyle name="40% - Accent5 2 3 3 2 2 2 2" xfId="6071"/>
    <cellStyle name="40% - Accent5 2 3 3 2 2 3" xfId="6072"/>
    <cellStyle name="40% - Accent5 2 3 3 2 3" xfId="6073"/>
    <cellStyle name="40% - Accent5 2 3 3 2 3 2" xfId="6074"/>
    <cellStyle name="40% - Accent5 2 3 3 2 4" xfId="6075"/>
    <cellStyle name="40% - Accent5 2 3 3 3" xfId="6076"/>
    <cellStyle name="40% - Accent5 2 3 3 3 2" xfId="6077"/>
    <cellStyle name="40% - Accent5 2 3 3 3 2 2" xfId="6078"/>
    <cellStyle name="40% - Accent5 2 3 3 3 3" xfId="6079"/>
    <cellStyle name="40% - Accent5 2 3 3 4" xfId="6080"/>
    <cellStyle name="40% - Accent5 2 3 3 4 2" xfId="6081"/>
    <cellStyle name="40% - Accent5 2 3 3 5" xfId="6082"/>
    <cellStyle name="40% - Accent5 2 3 4" xfId="6083"/>
    <cellStyle name="40% - Accent5 2 3 4 2" xfId="6084"/>
    <cellStyle name="40% - Accent5 2 3 4 2 2" xfId="6085"/>
    <cellStyle name="40% - Accent5 2 3 4 2 2 2" xfId="6086"/>
    <cellStyle name="40% - Accent5 2 3 4 2 3" xfId="6087"/>
    <cellStyle name="40% - Accent5 2 3 4 3" xfId="6088"/>
    <cellStyle name="40% - Accent5 2 3 4 3 2" xfId="6089"/>
    <cellStyle name="40% - Accent5 2 3 4 4" xfId="6090"/>
    <cellStyle name="40% - Accent5 2 3 5" xfId="6091"/>
    <cellStyle name="40% - Accent5 2 3 5 2" xfId="6092"/>
    <cellStyle name="40% - Accent5 2 3 5 2 2" xfId="6093"/>
    <cellStyle name="40% - Accent5 2 3 5 3" xfId="6094"/>
    <cellStyle name="40% - Accent5 2 3 6" xfId="6095"/>
    <cellStyle name="40% - Accent5 2 3 6 2" xfId="6096"/>
    <cellStyle name="40% - Accent5 2 3 7" xfId="6097"/>
    <cellStyle name="40% - Accent5 2 4" xfId="149"/>
    <cellStyle name="40% - Accent5 2 4 2" xfId="6098"/>
    <cellStyle name="40% - Accent5 2 4 2 2" xfId="6099"/>
    <cellStyle name="40% - Accent5 2 4 2 2 2" xfId="6100"/>
    <cellStyle name="40% - Accent5 2 4 2 2 2 2" xfId="6101"/>
    <cellStyle name="40% - Accent5 2 4 2 2 2 2 2" xfId="6102"/>
    <cellStyle name="40% - Accent5 2 4 2 2 2 3" xfId="6103"/>
    <cellStyle name="40% - Accent5 2 4 2 2 3" xfId="6104"/>
    <cellStyle name="40% - Accent5 2 4 2 2 3 2" xfId="6105"/>
    <cellStyle name="40% - Accent5 2 4 2 2 4" xfId="6106"/>
    <cellStyle name="40% - Accent5 2 4 2 3" xfId="6107"/>
    <cellStyle name="40% - Accent5 2 4 2 3 2" xfId="6108"/>
    <cellStyle name="40% - Accent5 2 4 2 3 2 2" xfId="6109"/>
    <cellStyle name="40% - Accent5 2 4 2 3 3" xfId="6110"/>
    <cellStyle name="40% - Accent5 2 4 2 4" xfId="6111"/>
    <cellStyle name="40% - Accent5 2 4 2 4 2" xfId="6112"/>
    <cellStyle name="40% - Accent5 2 4 2 5" xfId="6113"/>
    <cellStyle name="40% - Accent5 2 4 3" xfId="6114"/>
    <cellStyle name="40% - Accent5 2 4 3 2" xfId="6115"/>
    <cellStyle name="40% - Accent5 2 4 3 2 2" xfId="6116"/>
    <cellStyle name="40% - Accent5 2 4 3 2 2 2" xfId="6117"/>
    <cellStyle name="40% - Accent5 2 4 3 2 3" xfId="6118"/>
    <cellStyle name="40% - Accent5 2 4 3 3" xfId="6119"/>
    <cellStyle name="40% - Accent5 2 4 3 3 2" xfId="6120"/>
    <cellStyle name="40% - Accent5 2 4 3 4" xfId="6121"/>
    <cellStyle name="40% - Accent5 2 4 4" xfId="6122"/>
    <cellStyle name="40% - Accent5 2 4 4 2" xfId="6123"/>
    <cellStyle name="40% - Accent5 2 4 4 2 2" xfId="6124"/>
    <cellStyle name="40% - Accent5 2 4 4 3" xfId="6125"/>
    <cellStyle name="40% - Accent5 2 4 5" xfId="6126"/>
    <cellStyle name="40% - Accent5 2 4 5 2" xfId="6127"/>
    <cellStyle name="40% - Accent5 2 4 6" xfId="6128"/>
    <cellStyle name="40% - Accent5 2 5" xfId="6129"/>
    <cellStyle name="40% - Accent5 2 5 2" xfId="6130"/>
    <cellStyle name="40% - Accent5 2 5 2 2" xfId="6131"/>
    <cellStyle name="40% - Accent5 2 5 2 2 2" xfId="6132"/>
    <cellStyle name="40% - Accent5 2 5 2 2 2 2" xfId="6133"/>
    <cellStyle name="40% - Accent5 2 5 2 2 3" xfId="6134"/>
    <cellStyle name="40% - Accent5 2 5 2 3" xfId="6135"/>
    <cellStyle name="40% - Accent5 2 5 2 3 2" xfId="6136"/>
    <cellStyle name="40% - Accent5 2 5 2 4" xfId="6137"/>
    <cellStyle name="40% - Accent5 2 5 3" xfId="6138"/>
    <cellStyle name="40% - Accent5 2 5 3 2" xfId="6139"/>
    <cellStyle name="40% - Accent5 2 5 3 2 2" xfId="6140"/>
    <cellStyle name="40% - Accent5 2 5 3 3" xfId="6141"/>
    <cellStyle name="40% - Accent5 2 5 4" xfId="6142"/>
    <cellStyle name="40% - Accent5 2 5 4 2" xfId="6143"/>
    <cellStyle name="40% - Accent5 2 5 5" xfId="6144"/>
    <cellStyle name="40% - Accent5 2 6" xfId="6145"/>
    <cellStyle name="40% - Accent5 2 6 2" xfId="6146"/>
    <cellStyle name="40% - Accent5 2 6 2 2" xfId="6147"/>
    <cellStyle name="40% - Accent5 2 6 2 2 2" xfId="6148"/>
    <cellStyle name="40% - Accent5 2 6 2 3" xfId="6149"/>
    <cellStyle name="40% - Accent5 2 6 3" xfId="6150"/>
    <cellStyle name="40% - Accent5 2 6 3 2" xfId="6151"/>
    <cellStyle name="40% - Accent5 2 6 4" xfId="6152"/>
    <cellStyle name="40% - Accent5 2 7" xfId="6153"/>
    <cellStyle name="40% - Accent5 2 7 2" xfId="6154"/>
    <cellStyle name="40% - Accent5 2 7 2 2" xfId="6155"/>
    <cellStyle name="40% - Accent5 2 7 3" xfId="6156"/>
    <cellStyle name="40% - Accent5 2 8" xfId="6157"/>
    <cellStyle name="40% - Accent5 2 8 2" xfId="6158"/>
    <cellStyle name="40% - Accent5 2 9" xfId="6159"/>
    <cellStyle name="40% - Accent5 3" xfId="150"/>
    <cellStyle name="40% - Accent5 3 2" xfId="6160"/>
    <cellStyle name="40% - Accent5 3 2 2" xfId="6161"/>
    <cellStyle name="40% - Accent5 3 2 2 2" xfId="6162"/>
    <cellStyle name="40% - Accent5 3 2 2 2 2" xfId="6163"/>
    <cellStyle name="40% - Accent5 3 2 2 2 2 2" xfId="6164"/>
    <cellStyle name="40% - Accent5 3 2 2 2 2 2 2" xfId="6165"/>
    <cellStyle name="40% - Accent5 3 2 2 2 2 2 2 2" xfId="6166"/>
    <cellStyle name="40% - Accent5 3 2 2 2 2 2 3" xfId="6167"/>
    <cellStyle name="40% - Accent5 3 2 2 2 2 3" xfId="6168"/>
    <cellStyle name="40% - Accent5 3 2 2 2 2 3 2" xfId="6169"/>
    <cellStyle name="40% - Accent5 3 2 2 2 2 4" xfId="6170"/>
    <cellStyle name="40% - Accent5 3 2 2 2 3" xfId="6171"/>
    <cellStyle name="40% - Accent5 3 2 2 2 3 2" xfId="6172"/>
    <cellStyle name="40% - Accent5 3 2 2 2 3 2 2" xfId="6173"/>
    <cellStyle name="40% - Accent5 3 2 2 2 3 3" xfId="6174"/>
    <cellStyle name="40% - Accent5 3 2 2 2 4" xfId="6175"/>
    <cellStyle name="40% - Accent5 3 2 2 2 4 2" xfId="6176"/>
    <cellStyle name="40% - Accent5 3 2 2 2 5" xfId="6177"/>
    <cellStyle name="40% - Accent5 3 2 2 3" xfId="6178"/>
    <cellStyle name="40% - Accent5 3 2 2 3 2" xfId="6179"/>
    <cellStyle name="40% - Accent5 3 2 2 3 2 2" xfId="6180"/>
    <cellStyle name="40% - Accent5 3 2 2 3 2 2 2" xfId="6181"/>
    <cellStyle name="40% - Accent5 3 2 2 3 2 3" xfId="6182"/>
    <cellStyle name="40% - Accent5 3 2 2 3 3" xfId="6183"/>
    <cellStyle name="40% - Accent5 3 2 2 3 3 2" xfId="6184"/>
    <cellStyle name="40% - Accent5 3 2 2 3 4" xfId="6185"/>
    <cellStyle name="40% - Accent5 3 2 2 4" xfId="6186"/>
    <cellStyle name="40% - Accent5 3 2 2 4 2" xfId="6187"/>
    <cellStyle name="40% - Accent5 3 2 2 4 2 2" xfId="6188"/>
    <cellStyle name="40% - Accent5 3 2 2 4 3" xfId="6189"/>
    <cellStyle name="40% - Accent5 3 2 2 5" xfId="6190"/>
    <cellStyle name="40% - Accent5 3 2 2 5 2" xfId="6191"/>
    <cellStyle name="40% - Accent5 3 2 2 6" xfId="6192"/>
    <cellStyle name="40% - Accent5 3 2 3" xfId="6193"/>
    <cellStyle name="40% - Accent5 3 2 3 2" xfId="6194"/>
    <cellStyle name="40% - Accent5 3 2 3 2 2" xfId="6195"/>
    <cellStyle name="40% - Accent5 3 2 3 2 2 2" xfId="6196"/>
    <cellStyle name="40% - Accent5 3 2 3 2 2 2 2" xfId="6197"/>
    <cellStyle name="40% - Accent5 3 2 3 2 2 3" xfId="6198"/>
    <cellStyle name="40% - Accent5 3 2 3 2 3" xfId="6199"/>
    <cellStyle name="40% - Accent5 3 2 3 2 3 2" xfId="6200"/>
    <cellStyle name="40% - Accent5 3 2 3 2 4" xfId="6201"/>
    <cellStyle name="40% - Accent5 3 2 3 3" xfId="6202"/>
    <cellStyle name="40% - Accent5 3 2 3 3 2" xfId="6203"/>
    <cellStyle name="40% - Accent5 3 2 3 3 2 2" xfId="6204"/>
    <cellStyle name="40% - Accent5 3 2 3 3 3" xfId="6205"/>
    <cellStyle name="40% - Accent5 3 2 3 4" xfId="6206"/>
    <cellStyle name="40% - Accent5 3 2 3 4 2" xfId="6207"/>
    <cellStyle name="40% - Accent5 3 2 3 5" xfId="6208"/>
    <cellStyle name="40% - Accent5 3 2 4" xfId="6209"/>
    <cellStyle name="40% - Accent5 3 2 4 2" xfId="6210"/>
    <cellStyle name="40% - Accent5 3 2 4 2 2" xfId="6211"/>
    <cellStyle name="40% - Accent5 3 2 4 2 2 2" xfId="6212"/>
    <cellStyle name="40% - Accent5 3 2 4 2 3" xfId="6213"/>
    <cellStyle name="40% - Accent5 3 2 4 3" xfId="6214"/>
    <cellStyle name="40% - Accent5 3 2 4 3 2" xfId="6215"/>
    <cellStyle name="40% - Accent5 3 2 4 4" xfId="6216"/>
    <cellStyle name="40% - Accent5 3 2 5" xfId="6217"/>
    <cellStyle name="40% - Accent5 3 2 5 2" xfId="6218"/>
    <cellStyle name="40% - Accent5 3 2 5 2 2" xfId="6219"/>
    <cellStyle name="40% - Accent5 3 2 5 3" xfId="6220"/>
    <cellStyle name="40% - Accent5 3 2 6" xfId="6221"/>
    <cellStyle name="40% - Accent5 3 2 6 2" xfId="6222"/>
    <cellStyle name="40% - Accent5 3 2 7" xfId="6223"/>
    <cellStyle name="40% - Accent5 3 3" xfId="6224"/>
    <cellStyle name="40% - Accent5 3 3 2" xfId="6225"/>
    <cellStyle name="40% - Accent5 3 3 2 2" xfId="6226"/>
    <cellStyle name="40% - Accent5 3 3 2 2 2" xfId="6227"/>
    <cellStyle name="40% - Accent5 3 3 2 2 2 2" xfId="6228"/>
    <cellStyle name="40% - Accent5 3 3 2 2 2 2 2" xfId="6229"/>
    <cellStyle name="40% - Accent5 3 3 2 2 2 3" xfId="6230"/>
    <cellStyle name="40% - Accent5 3 3 2 2 3" xfId="6231"/>
    <cellStyle name="40% - Accent5 3 3 2 2 3 2" xfId="6232"/>
    <cellStyle name="40% - Accent5 3 3 2 2 4" xfId="6233"/>
    <cellStyle name="40% - Accent5 3 3 2 3" xfId="6234"/>
    <cellStyle name="40% - Accent5 3 3 2 3 2" xfId="6235"/>
    <cellStyle name="40% - Accent5 3 3 2 3 2 2" xfId="6236"/>
    <cellStyle name="40% - Accent5 3 3 2 3 3" xfId="6237"/>
    <cellStyle name="40% - Accent5 3 3 2 4" xfId="6238"/>
    <cellStyle name="40% - Accent5 3 3 2 4 2" xfId="6239"/>
    <cellStyle name="40% - Accent5 3 3 2 5" xfId="6240"/>
    <cellStyle name="40% - Accent5 3 3 3" xfId="6241"/>
    <cellStyle name="40% - Accent5 3 3 3 2" xfId="6242"/>
    <cellStyle name="40% - Accent5 3 3 3 2 2" xfId="6243"/>
    <cellStyle name="40% - Accent5 3 3 3 2 2 2" xfId="6244"/>
    <cellStyle name="40% - Accent5 3 3 3 2 3" xfId="6245"/>
    <cellStyle name="40% - Accent5 3 3 3 3" xfId="6246"/>
    <cellStyle name="40% - Accent5 3 3 3 3 2" xfId="6247"/>
    <cellStyle name="40% - Accent5 3 3 3 4" xfId="6248"/>
    <cellStyle name="40% - Accent5 3 3 4" xfId="6249"/>
    <cellStyle name="40% - Accent5 3 3 4 2" xfId="6250"/>
    <cellStyle name="40% - Accent5 3 3 4 2 2" xfId="6251"/>
    <cellStyle name="40% - Accent5 3 3 4 3" xfId="6252"/>
    <cellStyle name="40% - Accent5 3 3 5" xfId="6253"/>
    <cellStyle name="40% - Accent5 3 3 5 2" xfId="6254"/>
    <cellStyle name="40% - Accent5 3 3 6" xfId="6255"/>
    <cellStyle name="40% - Accent5 3 4" xfId="6256"/>
    <cellStyle name="40% - Accent5 3 4 2" xfId="6257"/>
    <cellStyle name="40% - Accent5 3 4 2 2" xfId="6258"/>
    <cellStyle name="40% - Accent5 3 4 2 2 2" xfId="6259"/>
    <cellStyle name="40% - Accent5 3 4 2 2 2 2" xfId="6260"/>
    <cellStyle name="40% - Accent5 3 4 2 2 3" xfId="6261"/>
    <cellStyle name="40% - Accent5 3 4 2 3" xfId="6262"/>
    <cellStyle name="40% - Accent5 3 4 2 3 2" xfId="6263"/>
    <cellStyle name="40% - Accent5 3 4 2 4" xfId="6264"/>
    <cellStyle name="40% - Accent5 3 4 3" xfId="6265"/>
    <cellStyle name="40% - Accent5 3 4 3 2" xfId="6266"/>
    <cellStyle name="40% - Accent5 3 4 3 2 2" xfId="6267"/>
    <cellStyle name="40% - Accent5 3 4 3 3" xfId="6268"/>
    <cellStyle name="40% - Accent5 3 4 4" xfId="6269"/>
    <cellStyle name="40% - Accent5 3 4 4 2" xfId="6270"/>
    <cellStyle name="40% - Accent5 3 4 5" xfId="6271"/>
    <cellStyle name="40% - Accent5 3 5" xfId="6272"/>
    <cellStyle name="40% - Accent5 3 5 2" xfId="6273"/>
    <cellStyle name="40% - Accent5 3 5 2 2" xfId="6274"/>
    <cellStyle name="40% - Accent5 3 5 2 2 2" xfId="6275"/>
    <cellStyle name="40% - Accent5 3 5 2 3" xfId="6276"/>
    <cellStyle name="40% - Accent5 3 5 3" xfId="6277"/>
    <cellStyle name="40% - Accent5 3 5 3 2" xfId="6278"/>
    <cellStyle name="40% - Accent5 3 5 4" xfId="6279"/>
    <cellStyle name="40% - Accent5 3 6" xfId="6280"/>
    <cellStyle name="40% - Accent5 3 6 2" xfId="6281"/>
    <cellStyle name="40% - Accent5 3 6 2 2" xfId="6282"/>
    <cellStyle name="40% - Accent5 3 6 3" xfId="6283"/>
    <cellStyle name="40% - Accent5 3 7" xfId="6284"/>
    <cellStyle name="40% - Accent5 3 7 2" xfId="6285"/>
    <cellStyle name="40% - Accent5 3 8" xfId="6286"/>
    <cellStyle name="40% - Accent5 4" xfId="151"/>
    <cellStyle name="40% - Accent5 4 2" xfId="6287"/>
    <cellStyle name="40% - Accent5 4 2 2" xfId="6288"/>
    <cellStyle name="40% - Accent5 4 2 2 2" xfId="6289"/>
    <cellStyle name="40% - Accent5 4 2 2 2 2" xfId="6290"/>
    <cellStyle name="40% - Accent5 4 2 2 2 2 2" xfId="6291"/>
    <cellStyle name="40% - Accent5 4 2 2 2 2 2 2" xfId="6292"/>
    <cellStyle name="40% - Accent5 4 2 2 2 2 3" xfId="6293"/>
    <cellStyle name="40% - Accent5 4 2 2 2 3" xfId="6294"/>
    <cellStyle name="40% - Accent5 4 2 2 2 3 2" xfId="6295"/>
    <cellStyle name="40% - Accent5 4 2 2 2 4" xfId="6296"/>
    <cellStyle name="40% - Accent5 4 2 2 3" xfId="6297"/>
    <cellStyle name="40% - Accent5 4 2 2 3 2" xfId="6298"/>
    <cellStyle name="40% - Accent5 4 2 2 3 2 2" xfId="6299"/>
    <cellStyle name="40% - Accent5 4 2 2 3 3" xfId="6300"/>
    <cellStyle name="40% - Accent5 4 2 2 4" xfId="6301"/>
    <cellStyle name="40% - Accent5 4 2 2 4 2" xfId="6302"/>
    <cellStyle name="40% - Accent5 4 2 2 5" xfId="6303"/>
    <cellStyle name="40% - Accent5 4 2 3" xfId="6304"/>
    <cellStyle name="40% - Accent5 4 2 3 2" xfId="6305"/>
    <cellStyle name="40% - Accent5 4 2 3 2 2" xfId="6306"/>
    <cellStyle name="40% - Accent5 4 2 3 2 2 2" xfId="6307"/>
    <cellStyle name="40% - Accent5 4 2 3 2 3" xfId="6308"/>
    <cellStyle name="40% - Accent5 4 2 3 3" xfId="6309"/>
    <cellStyle name="40% - Accent5 4 2 3 3 2" xfId="6310"/>
    <cellStyle name="40% - Accent5 4 2 3 4" xfId="6311"/>
    <cellStyle name="40% - Accent5 4 2 4" xfId="6312"/>
    <cellStyle name="40% - Accent5 4 2 4 2" xfId="6313"/>
    <cellStyle name="40% - Accent5 4 2 4 2 2" xfId="6314"/>
    <cellStyle name="40% - Accent5 4 2 4 3" xfId="6315"/>
    <cellStyle name="40% - Accent5 4 2 5" xfId="6316"/>
    <cellStyle name="40% - Accent5 4 2 5 2" xfId="6317"/>
    <cellStyle name="40% - Accent5 4 2 6" xfId="6318"/>
    <cellStyle name="40% - Accent5 4 3" xfId="6319"/>
    <cellStyle name="40% - Accent5 4 3 2" xfId="6320"/>
    <cellStyle name="40% - Accent5 4 3 2 2" xfId="6321"/>
    <cellStyle name="40% - Accent5 4 3 2 2 2" xfId="6322"/>
    <cellStyle name="40% - Accent5 4 3 2 2 2 2" xfId="6323"/>
    <cellStyle name="40% - Accent5 4 3 2 2 3" xfId="6324"/>
    <cellStyle name="40% - Accent5 4 3 2 3" xfId="6325"/>
    <cellStyle name="40% - Accent5 4 3 2 3 2" xfId="6326"/>
    <cellStyle name="40% - Accent5 4 3 2 4" xfId="6327"/>
    <cellStyle name="40% - Accent5 4 3 3" xfId="6328"/>
    <cellStyle name="40% - Accent5 4 3 3 2" xfId="6329"/>
    <cellStyle name="40% - Accent5 4 3 3 2 2" xfId="6330"/>
    <cellStyle name="40% - Accent5 4 3 3 3" xfId="6331"/>
    <cellStyle name="40% - Accent5 4 3 4" xfId="6332"/>
    <cellStyle name="40% - Accent5 4 3 4 2" xfId="6333"/>
    <cellStyle name="40% - Accent5 4 3 5" xfId="6334"/>
    <cellStyle name="40% - Accent5 4 4" xfId="6335"/>
    <cellStyle name="40% - Accent5 4 4 2" xfId="6336"/>
    <cellStyle name="40% - Accent5 4 4 2 2" xfId="6337"/>
    <cellStyle name="40% - Accent5 4 4 2 2 2" xfId="6338"/>
    <cellStyle name="40% - Accent5 4 4 2 3" xfId="6339"/>
    <cellStyle name="40% - Accent5 4 4 3" xfId="6340"/>
    <cellStyle name="40% - Accent5 4 4 3 2" xfId="6341"/>
    <cellStyle name="40% - Accent5 4 4 4" xfId="6342"/>
    <cellStyle name="40% - Accent5 4 5" xfId="6343"/>
    <cellStyle name="40% - Accent5 4 5 2" xfId="6344"/>
    <cellStyle name="40% - Accent5 4 5 2 2" xfId="6345"/>
    <cellStyle name="40% - Accent5 4 5 3" xfId="6346"/>
    <cellStyle name="40% - Accent5 4 6" xfId="6347"/>
    <cellStyle name="40% - Accent5 4 6 2" xfId="6348"/>
    <cellStyle name="40% - Accent5 4 7" xfId="6349"/>
    <cellStyle name="40% - Accent5 5" xfId="152"/>
    <cellStyle name="40% - Accent5 5 2" xfId="6350"/>
    <cellStyle name="40% - Accent5 5 2 2" xfId="6351"/>
    <cellStyle name="40% - Accent5 5 2 2 2" xfId="6352"/>
    <cellStyle name="40% - Accent5 5 2 2 2 2" xfId="6353"/>
    <cellStyle name="40% - Accent5 5 2 2 2 2 2" xfId="6354"/>
    <cellStyle name="40% - Accent5 5 2 2 2 2 2 2" xfId="6355"/>
    <cellStyle name="40% - Accent5 5 2 2 2 2 3" xfId="6356"/>
    <cellStyle name="40% - Accent5 5 2 2 2 3" xfId="6357"/>
    <cellStyle name="40% - Accent5 5 2 2 2 3 2" xfId="6358"/>
    <cellStyle name="40% - Accent5 5 2 2 2 4" xfId="6359"/>
    <cellStyle name="40% - Accent5 5 2 2 3" xfId="6360"/>
    <cellStyle name="40% - Accent5 5 2 2 3 2" xfId="6361"/>
    <cellStyle name="40% - Accent5 5 2 2 3 2 2" xfId="6362"/>
    <cellStyle name="40% - Accent5 5 2 2 3 3" xfId="6363"/>
    <cellStyle name="40% - Accent5 5 2 2 4" xfId="6364"/>
    <cellStyle name="40% - Accent5 5 2 2 4 2" xfId="6365"/>
    <cellStyle name="40% - Accent5 5 2 2 5" xfId="6366"/>
    <cellStyle name="40% - Accent5 5 2 3" xfId="6367"/>
    <cellStyle name="40% - Accent5 5 2 3 2" xfId="6368"/>
    <cellStyle name="40% - Accent5 5 2 3 2 2" xfId="6369"/>
    <cellStyle name="40% - Accent5 5 2 3 2 2 2" xfId="6370"/>
    <cellStyle name="40% - Accent5 5 2 3 2 3" xfId="6371"/>
    <cellStyle name="40% - Accent5 5 2 3 3" xfId="6372"/>
    <cellStyle name="40% - Accent5 5 2 3 3 2" xfId="6373"/>
    <cellStyle name="40% - Accent5 5 2 3 4" xfId="6374"/>
    <cellStyle name="40% - Accent5 5 2 4" xfId="6375"/>
    <cellStyle name="40% - Accent5 5 2 4 2" xfId="6376"/>
    <cellStyle name="40% - Accent5 5 2 4 2 2" xfId="6377"/>
    <cellStyle name="40% - Accent5 5 2 4 3" xfId="6378"/>
    <cellStyle name="40% - Accent5 5 2 5" xfId="6379"/>
    <cellStyle name="40% - Accent5 5 2 5 2" xfId="6380"/>
    <cellStyle name="40% - Accent5 5 2 6" xfId="6381"/>
    <cellStyle name="40% - Accent5 5 3" xfId="6382"/>
    <cellStyle name="40% - Accent5 5 3 2" xfId="6383"/>
    <cellStyle name="40% - Accent5 5 3 2 2" xfId="6384"/>
    <cellStyle name="40% - Accent5 5 3 2 2 2" xfId="6385"/>
    <cellStyle name="40% - Accent5 5 3 2 2 2 2" xfId="6386"/>
    <cellStyle name="40% - Accent5 5 3 2 2 3" xfId="6387"/>
    <cellStyle name="40% - Accent5 5 3 2 3" xfId="6388"/>
    <cellStyle name="40% - Accent5 5 3 2 3 2" xfId="6389"/>
    <cellStyle name="40% - Accent5 5 3 2 4" xfId="6390"/>
    <cellStyle name="40% - Accent5 5 3 3" xfId="6391"/>
    <cellStyle name="40% - Accent5 5 3 3 2" xfId="6392"/>
    <cellStyle name="40% - Accent5 5 3 3 2 2" xfId="6393"/>
    <cellStyle name="40% - Accent5 5 3 3 3" xfId="6394"/>
    <cellStyle name="40% - Accent5 5 3 4" xfId="6395"/>
    <cellStyle name="40% - Accent5 5 3 4 2" xfId="6396"/>
    <cellStyle name="40% - Accent5 5 3 5" xfId="6397"/>
    <cellStyle name="40% - Accent5 5 4" xfId="6398"/>
    <cellStyle name="40% - Accent5 5 4 2" xfId="6399"/>
    <cellStyle name="40% - Accent5 5 4 2 2" xfId="6400"/>
    <cellStyle name="40% - Accent5 5 4 2 2 2" xfId="6401"/>
    <cellStyle name="40% - Accent5 5 4 2 3" xfId="6402"/>
    <cellStyle name="40% - Accent5 5 4 3" xfId="6403"/>
    <cellStyle name="40% - Accent5 5 4 3 2" xfId="6404"/>
    <cellStyle name="40% - Accent5 5 4 4" xfId="6405"/>
    <cellStyle name="40% - Accent5 5 5" xfId="6406"/>
    <cellStyle name="40% - Accent5 5 5 2" xfId="6407"/>
    <cellStyle name="40% - Accent5 5 5 2 2" xfId="6408"/>
    <cellStyle name="40% - Accent5 5 5 3" xfId="6409"/>
    <cellStyle name="40% - Accent5 5 6" xfId="6410"/>
    <cellStyle name="40% - Accent5 5 6 2" xfId="6411"/>
    <cellStyle name="40% - Accent5 5 7" xfId="6412"/>
    <cellStyle name="40% - Accent5 6" xfId="6413"/>
    <cellStyle name="40% - Accent5 6 2" xfId="6414"/>
    <cellStyle name="40% - Accent5 6 2 2" xfId="6415"/>
    <cellStyle name="40% - Accent5 6 2 2 2" xfId="6416"/>
    <cellStyle name="40% - Accent5 6 2 2 2 2" xfId="6417"/>
    <cellStyle name="40% - Accent5 6 2 2 2 2 2" xfId="6418"/>
    <cellStyle name="40% - Accent5 6 2 2 2 3" xfId="6419"/>
    <cellStyle name="40% - Accent5 6 2 2 3" xfId="6420"/>
    <cellStyle name="40% - Accent5 6 2 2 3 2" xfId="6421"/>
    <cellStyle name="40% - Accent5 6 2 2 4" xfId="6422"/>
    <cellStyle name="40% - Accent5 6 2 3" xfId="6423"/>
    <cellStyle name="40% - Accent5 6 2 3 2" xfId="6424"/>
    <cellStyle name="40% - Accent5 6 2 3 2 2" xfId="6425"/>
    <cellStyle name="40% - Accent5 6 2 3 3" xfId="6426"/>
    <cellStyle name="40% - Accent5 6 2 4" xfId="6427"/>
    <cellStyle name="40% - Accent5 6 2 4 2" xfId="6428"/>
    <cellStyle name="40% - Accent5 6 2 5" xfId="6429"/>
    <cellStyle name="40% - Accent5 6 3" xfId="6430"/>
    <cellStyle name="40% - Accent5 6 3 2" xfId="6431"/>
    <cellStyle name="40% - Accent5 6 3 2 2" xfId="6432"/>
    <cellStyle name="40% - Accent5 6 3 2 2 2" xfId="6433"/>
    <cellStyle name="40% - Accent5 6 3 2 3" xfId="6434"/>
    <cellStyle name="40% - Accent5 6 3 3" xfId="6435"/>
    <cellStyle name="40% - Accent5 6 3 3 2" xfId="6436"/>
    <cellStyle name="40% - Accent5 6 3 4" xfId="6437"/>
    <cellStyle name="40% - Accent5 6 4" xfId="6438"/>
    <cellStyle name="40% - Accent5 6 4 2" xfId="6439"/>
    <cellStyle name="40% - Accent5 6 4 2 2" xfId="6440"/>
    <cellStyle name="40% - Accent5 6 4 3" xfId="6441"/>
    <cellStyle name="40% - Accent5 6 5" xfId="6442"/>
    <cellStyle name="40% - Accent5 6 5 2" xfId="6443"/>
    <cellStyle name="40% - Accent5 6 6" xfId="6444"/>
    <cellStyle name="40% - Accent5 7" xfId="6445"/>
    <cellStyle name="40% - Accent5 7 2" xfId="6446"/>
    <cellStyle name="40% - Accent5 7 2 2" xfId="6447"/>
    <cellStyle name="40% - Accent5 7 2 2 2" xfId="6448"/>
    <cellStyle name="40% - Accent5 7 2 2 2 2" xfId="6449"/>
    <cellStyle name="40% - Accent5 7 2 2 3" xfId="6450"/>
    <cellStyle name="40% - Accent5 7 2 3" xfId="6451"/>
    <cellStyle name="40% - Accent5 7 2 3 2" xfId="6452"/>
    <cellStyle name="40% - Accent5 7 2 4" xfId="6453"/>
    <cellStyle name="40% - Accent5 7 3" xfId="6454"/>
    <cellStyle name="40% - Accent5 7 3 2" xfId="6455"/>
    <cellStyle name="40% - Accent5 7 3 2 2" xfId="6456"/>
    <cellStyle name="40% - Accent5 7 3 3" xfId="6457"/>
    <cellStyle name="40% - Accent5 7 4" xfId="6458"/>
    <cellStyle name="40% - Accent5 7 4 2" xfId="6459"/>
    <cellStyle name="40% - Accent5 7 5" xfId="6460"/>
    <cellStyle name="40% - Accent5 8" xfId="6461"/>
    <cellStyle name="40% - Accent5 8 2" xfId="6462"/>
    <cellStyle name="40% - Accent5 8 2 2" xfId="6463"/>
    <cellStyle name="40% - Accent5 8 2 2 2" xfId="6464"/>
    <cellStyle name="40% - Accent5 8 2 3" xfId="6465"/>
    <cellStyle name="40% - Accent5 8 3" xfId="6466"/>
    <cellStyle name="40% - Accent5 8 3 2" xfId="6467"/>
    <cellStyle name="40% - Accent5 8 4" xfId="6468"/>
    <cellStyle name="40% - Accent5 9" xfId="6469"/>
    <cellStyle name="40% - Accent5 9 2" xfId="6470"/>
    <cellStyle name="40% - Accent5 9 2 2" xfId="6471"/>
    <cellStyle name="40% - Accent5 9 3" xfId="6472"/>
    <cellStyle name="40% - Accent6 10" xfId="6473"/>
    <cellStyle name="40% - Accent6 10 2" xfId="6474"/>
    <cellStyle name="40% - Accent6 11" xfId="6475"/>
    <cellStyle name="40% - Accent6 11 2" xfId="6476"/>
    <cellStyle name="40% - Accent6 12" xfId="6477"/>
    <cellStyle name="40% - Accent6 2" xfId="153"/>
    <cellStyle name="40% - Accent6 2 2" xfId="154"/>
    <cellStyle name="40% - Accent6 2 2 2" xfId="6478"/>
    <cellStyle name="40% - Accent6 2 2 2 2" xfId="6479"/>
    <cellStyle name="40% - Accent6 2 2 2 2 2" xfId="6480"/>
    <cellStyle name="40% - Accent6 2 2 2 2 2 2" xfId="6481"/>
    <cellStyle name="40% - Accent6 2 2 2 2 2 2 2" xfId="6482"/>
    <cellStyle name="40% - Accent6 2 2 2 2 2 2 2 2" xfId="6483"/>
    <cellStyle name="40% - Accent6 2 2 2 2 2 2 3" xfId="6484"/>
    <cellStyle name="40% - Accent6 2 2 2 2 2 3" xfId="6485"/>
    <cellStyle name="40% - Accent6 2 2 2 2 2 3 2" xfId="6486"/>
    <cellStyle name="40% - Accent6 2 2 2 2 2 4" xfId="6487"/>
    <cellStyle name="40% - Accent6 2 2 2 2 3" xfId="6488"/>
    <cellStyle name="40% - Accent6 2 2 2 2 3 2" xfId="6489"/>
    <cellStyle name="40% - Accent6 2 2 2 2 3 2 2" xfId="6490"/>
    <cellStyle name="40% - Accent6 2 2 2 2 3 3" xfId="6491"/>
    <cellStyle name="40% - Accent6 2 2 2 2 4" xfId="6492"/>
    <cellStyle name="40% - Accent6 2 2 2 2 4 2" xfId="6493"/>
    <cellStyle name="40% - Accent6 2 2 2 2 5" xfId="6494"/>
    <cellStyle name="40% - Accent6 2 2 2 3" xfId="6495"/>
    <cellStyle name="40% - Accent6 2 2 2 3 2" xfId="6496"/>
    <cellStyle name="40% - Accent6 2 2 2 3 2 2" xfId="6497"/>
    <cellStyle name="40% - Accent6 2 2 2 3 2 2 2" xfId="6498"/>
    <cellStyle name="40% - Accent6 2 2 2 3 2 3" xfId="6499"/>
    <cellStyle name="40% - Accent6 2 2 2 3 3" xfId="6500"/>
    <cellStyle name="40% - Accent6 2 2 2 3 3 2" xfId="6501"/>
    <cellStyle name="40% - Accent6 2 2 2 3 4" xfId="6502"/>
    <cellStyle name="40% - Accent6 2 2 2 4" xfId="6503"/>
    <cellStyle name="40% - Accent6 2 2 2 4 2" xfId="6504"/>
    <cellStyle name="40% - Accent6 2 2 2 4 2 2" xfId="6505"/>
    <cellStyle name="40% - Accent6 2 2 2 4 3" xfId="6506"/>
    <cellStyle name="40% - Accent6 2 2 2 5" xfId="6507"/>
    <cellStyle name="40% - Accent6 2 2 2 5 2" xfId="6508"/>
    <cellStyle name="40% - Accent6 2 2 2 6" xfId="6509"/>
    <cellStyle name="40% - Accent6 2 2 3" xfId="6510"/>
    <cellStyle name="40% - Accent6 2 2 3 2" xfId="6511"/>
    <cellStyle name="40% - Accent6 2 2 3 2 2" xfId="6512"/>
    <cellStyle name="40% - Accent6 2 2 3 2 2 2" xfId="6513"/>
    <cellStyle name="40% - Accent6 2 2 3 2 2 2 2" xfId="6514"/>
    <cellStyle name="40% - Accent6 2 2 3 2 2 3" xfId="6515"/>
    <cellStyle name="40% - Accent6 2 2 3 2 3" xfId="6516"/>
    <cellStyle name="40% - Accent6 2 2 3 2 3 2" xfId="6517"/>
    <cellStyle name="40% - Accent6 2 2 3 2 4" xfId="6518"/>
    <cellStyle name="40% - Accent6 2 2 3 3" xfId="6519"/>
    <cellStyle name="40% - Accent6 2 2 3 3 2" xfId="6520"/>
    <cellStyle name="40% - Accent6 2 2 3 3 2 2" xfId="6521"/>
    <cellStyle name="40% - Accent6 2 2 3 3 3" xfId="6522"/>
    <cellStyle name="40% - Accent6 2 2 3 4" xfId="6523"/>
    <cellStyle name="40% - Accent6 2 2 3 4 2" xfId="6524"/>
    <cellStyle name="40% - Accent6 2 2 3 5" xfId="6525"/>
    <cellStyle name="40% - Accent6 2 2 4" xfId="6526"/>
    <cellStyle name="40% - Accent6 2 2 4 2" xfId="6527"/>
    <cellStyle name="40% - Accent6 2 2 4 2 2" xfId="6528"/>
    <cellStyle name="40% - Accent6 2 2 4 2 2 2" xfId="6529"/>
    <cellStyle name="40% - Accent6 2 2 4 2 3" xfId="6530"/>
    <cellStyle name="40% - Accent6 2 2 4 3" xfId="6531"/>
    <cellStyle name="40% - Accent6 2 2 4 3 2" xfId="6532"/>
    <cellStyle name="40% - Accent6 2 2 4 4" xfId="6533"/>
    <cellStyle name="40% - Accent6 2 2 5" xfId="6534"/>
    <cellStyle name="40% - Accent6 2 2 5 2" xfId="6535"/>
    <cellStyle name="40% - Accent6 2 2 5 2 2" xfId="6536"/>
    <cellStyle name="40% - Accent6 2 2 5 3" xfId="6537"/>
    <cellStyle name="40% - Accent6 2 2 6" xfId="6538"/>
    <cellStyle name="40% - Accent6 2 2 6 2" xfId="6539"/>
    <cellStyle name="40% - Accent6 2 2 7" xfId="6540"/>
    <cellStyle name="40% - Accent6 2 3" xfId="155"/>
    <cellStyle name="40% - Accent6 2 3 2" xfId="6541"/>
    <cellStyle name="40% - Accent6 2 3 2 2" xfId="6542"/>
    <cellStyle name="40% - Accent6 2 3 2 2 2" xfId="6543"/>
    <cellStyle name="40% - Accent6 2 3 2 2 2 2" xfId="6544"/>
    <cellStyle name="40% - Accent6 2 3 2 2 2 2 2" xfId="6545"/>
    <cellStyle name="40% - Accent6 2 3 2 2 2 2 2 2" xfId="6546"/>
    <cellStyle name="40% - Accent6 2 3 2 2 2 2 3" xfId="6547"/>
    <cellStyle name="40% - Accent6 2 3 2 2 2 3" xfId="6548"/>
    <cellStyle name="40% - Accent6 2 3 2 2 2 3 2" xfId="6549"/>
    <cellStyle name="40% - Accent6 2 3 2 2 2 4" xfId="6550"/>
    <cellStyle name="40% - Accent6 2 3 2 2 3" xfId="6551"/>
    <cellStyle name="40% - Accent6 2 3 2 2 3 2" xfId="6552"/>
    <cellStyle name="40% - Accent6 2 3 2 2 3 2 2" xfId="6553"/>
    <cellStyle name="40% - Accent6 2 3 2 2 3 3" xfId="6554"/>
    <cellStyle name="40% - Accent6 2 3 2 2 4" xfId="6555"/>
    <cellStyle name="40% - Accent6 2 3 2 2 4 2" xfId="6556"/>
    <cellStyle name="40% - Accent6 2 3 2 2 5" xfId="6557"/>
    <cellStyle name="40% - Accent6 2 3 2 3" xfId="6558"/>
    <cellStyle name="40% - Accent6 2 3 2 3 2" xfId="6559"/>
    <cellStyle name="40% - Accent6 2 3 2 3 2 2" xfId="6560"/>
    <cellStyle name="40% - Accent6 2 3 2 3 2 2 2" xfId="6561"/>
    <cellStyle name="40% - Accent6 2 3 2 3 2 3" xfId="6562"/>
    <cellStyle name="40% - Accent6 2 3 2 3 3" xfId="6563"/>
    <cellStyle name="40% - Accent6 2 3 2 3 3 2" xfId="6564"/>
    <cellStyle name="40% - Accent6 2 3 2 3 4" xfId="6565"/>
    <cellStyle name="40% - Accent6 2 3 2 4" xfId="6566"/>
    <cellStyle name="40% - Accent6 2 3 2 4 2" xfId="6567"/>
    <cellStyle name="40% - Accent6 2 3 2 4 2 2" xfId="6568"/>
    <cellStyle name="40% - Accent6 2 3 2 4 3" xfId="6569"/>
    <cellStyle name="40% - Accent6 2 3 2 5" xfId="6570"/>
    <cellStyle name="40% - Accent6 2 3 2 5 2" xfId="6571"/>
    <cellStyle name="40% - Accent6 2 3 2 6" xfId="6572"/>
    <cellStyle name="40% - Accent6 2 3 3" xfId="6573"/>
    <cellStyle name="40% - Accent6 2 3 3 2" xfId="6574"/>
    <cellStyle name="40% - Accent6 2 3 3 2 2" xfId="6575"/>
    <cellStyle name="40% - Accent6 2 3 3 2 2 2" xfId="6576"/>
    <cellStyle name="40% - Accent6 2 3 3 2 2 2 2" xfId="6577"/>
    <cellStyle name="40% - Accent6 2 3 3 2 2 3" xfId="6578"/>
    <cellStyle name="40% - Accent6 2 3 3 2 3" xfId="6579"/>
    <cellStyle name="40% - Accent6 2 3 3 2 3 2" xfId="6580"/>
    <cellStyle name="40% - Accent6 2 3 3 2 4" xfId="6581"/>
    <cellStyle name="40% - Accent6 2 3 3 3" xfId="6582"/>
    <cellStyle name="40% - Accent6 2 3 3 3 2" xfId="6583"/>
    <cellStyle name="40% - Accent6 2 3 3 3 2 2" xfId="6584"/>
    <cellStyle name="40% - Accent6 2 3 3 3 3" xfId="6585"/>
    <cellStyle name="40% - Accent6 2 3 3 4" xfId="6586"/>
    <cellStyle name="40% - Accent6 2 3 3 4 2" xfId="6587"/>
    <cellStyle name="40% - Accent6 2 3 3 5" xfId="6588"/>
    <cellStyle name="40% - Accent6 2 3 4" xfId="6589"/>
    <cellStyle name="40% - Accent6 2 3 4 2" xfId="6590"/>
    <cellStyle name="40% - Accent6 2 3 4 2 2" xfId="6591"/>
    <cellStyle name="40% - Accent6 2 3 4 2 2 2" xfId="6592"/>
    <cellStyle name="40% - Accent6 2 3 4 2 3" xfId="6593"/>
    <cellStyle name="40% - Accent6 2 3 4 3" xfId="6594"/>
    <cellStyle name="40% - Accent6 2 3 4 3 2" xfId="6595"/>
    <cellStyle name="40% - Accent6 2 3 4 4" xfId="6596"/>
    <cellStyle name="40% - Accent6 2 3 5" xfId="6597"/>
    <cellStyle name="40% - Accent6 2 3 5 2" xfId="6598"/>
    <cellStyle name="40% - Accent6 2 3 5 2 2" xfId="6599"/>
    <cellStyle name="40% - Accent6 2 3 5 3" xfId="6600"/>
    <cellStyle name="40% - Accent6 2 3 6" xfId="6601"/>
    <cellStyle name="40% - Accent6 2 3 6 2" xfId="6602"/>
    <cellStyle name="40% - Accent6 2 3 7" xfId="6603"/>
    <cellStyle name="40% - Accent6 2 4" xfId="156"/>
    <cellStyle name="40% - Accent6 2 4 2" xfId="6604"/>
    <cellStyle name="40% - Accent6 2 4 2 2" xfId="6605"/>
    <cellStyle name="40% - Accent6 2 4 2 2 2" xfId="6606"/>
    <cellStyle name="40% - Accent6 2 4 2 2 2 2" xfId="6607"/>
    <cellStyle name="40% - Accent6 2 4 2 2 2 2 2" xfId="6608"/>
    <cellStyle name="40% - Accent6 2 4 2 2 2 3" xfId="6609"/>
    <cellStyle name="40% - Accent6 2 4 2 2 3" xfId="6610"/>
    <cellStyle name="40% - Accent6 2 4 2 2 3 2" xfId="6611"/>
    <cellStyle name="40% - Accent6 2 4 2 2 4" xfId="6612"/>
    <cellStyle name="40% - Accent6 2 4 2 3" xfId="6613"/>
    <cellStyle name="40% - Accent6 2 4 2 3 2" xfId="6614"/>
    <cellStyle name="40% - Accent6 2 4 2 3 2 2" xfId="6615"/>
    <cellStyle name="40% - Accent6 2 4 2 3 3" xfId="6616"/>
    <cellStyle name="40% - Accent6 2 4 2 4" xfId="6617"/>
    <cellStyle name="40% - Accent6 2 4 2 4 2" xfId="6618"/>
    <cellStyle name="40% - Accent6 2 4 2 5" xfId="6619"/>
    <cellStyle name="40% - Accent6 2 4 3" xfId="6620"/>
    <cellStyle name="40% - Accent6 2 4 3 2" xfId="6621"/>
    <cellStyle name="40% - Accent6 2 4 3 2 2" xfId="6622"/>
    <cellStyle name="40% - Accent6 2 4 3 2 2 2" xfId="6623"/>
    <cellStyle name="40% - Accent6 2 4 3 2 3" xfId="6624"/>
    <cellStyle name="40% - Accent6 2 4 3 3" xfId="6625"/>
    <cellStyle name="40% - Accent6 2 4 3 3 2" xfId="6626"/>
    <cellStyle name="40% - Accent6 2 4 3 4" xfId="6627"/>
    <cellStyle name="40% - Accent6 2 4 4" xfId="6628"/>
    <cellStyle name="40% - Accent6 2 4 4 2" xfId="6629"/>
    <cellStyle name="40% - Accent6 2 4 4 2 2" xfId="6630"/>
    <cellStyle name="40% - Accent6 2 4 4 3" xfId="6631"/>
    <cellStyle name="40% - Accent6 2 4 5" xfId="6632"/>
    <cellStyle name="40% - Accent6 2 4 5 2" xfId="6633"/>
    <cellStyle name="40% - Accent6 2 4 6" xfId="6634"/>
    <cellStyle name="40% - Accent6 2 5" xfId="6635"/>
    <cellStyle name="40% - Accent6 2 5 2" xfId="6636"/>
    <cellStyle name="40% - Accent6 2 5 2 2" xfId="6637"/>
    <cellStyle name="40% - Accent6 2 5 2 2 2" xfId="6638"/>
    <cellStyle name="40% - Accent6 2 5 2 2 2 2" xfId="6639"/>
    <cellStyle name="40% - Accent6 2 5 2 2 3" xfId="6640"/>
    <cellStyle name="40% - Accent6 2 5 2 3" xfId="6641"/>
    <cellStyle name="40% - Accent6 2 5 2 3 2" xfId="6642"/>
    <cellStyle name="40% - Accent6 2 5 2 4" xfId="6643"/>
    <cellStyle name="40% - Accent6 2 5 3" xfId="6644"/>
    <cellStyle name="40% - Accent6 2 5 3 2" xfId="6645"/>
    <cellStyle name="40% - Accent6 2 5 3 2 2" xfId="6646"/>
    <cellStyle name="40% - Accent6 2 5 3 3" xfId="6647"/>
    <cellStyle name="40% - Accent6 2 5 4" xfId="6648"/>
    <cellStyle name="40% - Accent6 2 5 4 2" xfId="6649"/>
    <cellStyle name="40% - Accent6 2 5 5" xfId="6650"/>
    <cellStyle name="40% - Accent6 2 6" xfId="6651"/>
    <cellStyle name="40% - Accent6 2 6 2" xfId="6652"/>
    <cellStyle name="40% - Accent6 2 6 2 2" xfId="6653"/>
    <cellStyle name="40% - Accent6 2 6 2 2 2" xfId="6654"/>
    <cellStyle name="40% - Accent6 2 6 2 3" xfId="6655"/>
    <cellStyle name="40% - Accent6 2 6 3" xfId="6656"/>
    <cellStyle name="40% - Accent6 2 6 3 2" xfId="6657"/>
    <cellStyle name="40% - Accent6 2 6 4" xfId="6658"/>
    <cellStyle name="40% - Accent6 2 7" xfId="6659"/>
    <cellStyle name="40% - Accent6 2 7 2" xfId="6660"/>
    <cellStyle name="40% - Accent6 2 7 2 2" xfId="6661"/>
    <cellStyle name="40% - Accent6 2 7 3" xfId="6662"/>
    <cellStyle name="40% - Accent6 2 8" xfId="6663"/>
    <cellStyle name="40% - Accent6 2 8 2" xfId="6664"/>
    <cellStyle name="40% - Accent6 2 9" xfId="6665"/>
    <cellStyle name="40% - Accent6 3" xfId="157"/>
    <cellStyle name="40% - Accent6 3 2" xfId="6666"/>
    <cellStyle name="40% - Accent6 3 2 2" xfId="6667"/>
    <cellStyle name="40% - Accent6 3 2 2 2" xfId="6668"/>
    <cellStyle name="40% - Accent6 3 2 2 2 2" xfId="6669"/>
    <cellStyle name="40% - Accent6 3 2 2 2 2 2" xfId="6670"/>
    <cellStyle name="40% - Accent6 3 2 2 2 2 2 2" xfId="6671"/>
    <cellStyle name="40% - Accent6 3 2 2 2 2 2 2 2" xfId="6672"/>
    <cellStyle name="40% - Accent6 3 2 2 2 2 2 3" xfId="6673"/>
    <cellStyle name="40% - Accent6 3 2 2 2 2 3" xfId="6674"/>
    <cellStyle name="40% - Accent6 3 2 2 2 2 3 2" xfId="6675"/>
    <cellStyle name="40% - Accent6 3 2 2 2 2 4" xfId="6676"/>
    <cellStyle name="40% - Accent6 3 2 2 2 3" xfId="6677"/>
    <cellStyle name="40% - Accent6 3 2 2 2 3 2" xfId="6678"/>
    <cellStyle name="40% - Accent6 3 2 2 2 3 2 2" xfId="6679"/>
    <cellStyle name="40% - Accent6 3 2 2 2 3 3" xfId="6680"/>
    <cellStyle name="40% - Accent6 3 2 2 2 4" xfId="6681"/>
    <cellStyle name="40% - Accent6 3 2 2 2 4 2" xfId="6682"/>
    <cellStyle name="40% - Accent6 3 2 2 2 5" xfId="6683"/>
    <cellStyle name="40% - Accent6 3 2 2 3" xfId="6684"/>
    <cellStyle name="40% - Accent6 3 2 2 3 2" xfId="6685"/>
    <cellStyle name="40% - Accent6 3 2 2 3 2 2" xfId="6686"/>
    <cellStyle name="40% - Accent6 3 2 2 3 2 2 2" xfId="6687"/>
    <cellStyle name="40% - Accent6 3 2 2 3 2 3" xfId="6688"/>
    <cellStyle name="40% - Accent6 3 2 2 3 3" xfId="6689"/>
    <cellStyle name="40% - Accent6 3 2 2 3 3 2" xfId="6690"/>
    <cellStyle name="40% - Accent6 3 2 2 3 4" xfId="6691"/>
    <cellStyle name="40% - Accent6 3 2 2 4" xfId="6692"/>
    <cellStyle name="40% - Accent6 3 2 2 4 2" xfId="6693"/>
    <cellStyle name="40% - Accent6 3 2 2 4 2 2" xfId="6694"/>
    <cellStyle name="40% - Accent6 3 2 2 4 3" xfId="6695"/>
    <cellStyle name="40% - Accent6 3 2 2 5" xfId="6696"/>
    <cellStyle name="40% - Accent6 3 2 2 5 2" xfId="6697"/>
    <cellStyle name="40% - Accent6 3 2 2 6" xfId="6698"/>
    <cellStyle name="40% - Accent6 3 2 3" xfId="6699"/>
    <cellStyle name="40% - Accent6 3 2 3 2" xfId="6700"/>
    <cellStyle name="40% - Accent6 3 2 3 2 2" xfId="6701"/>
    <cellStyle name="40% - Accent6 3 2 3 2 2 2" xfId="6702"/>
    <cellStyle name="40% - Accent6 3 2 3 2 2 2 2" xfId="6703"/>
    <cellStyle name="40% - Accent6 3 2 3 2 2 3" xfId="6704"/>
    <cellStyle name="40% - Accent6 3 2 3 2 3" xfId="6705"/>
    <cellStyle name="40% - Accent6 3 2 3 2 3 2" xfId="6706"/>
    <cellStyle name="40% - Accent6 3 2 3 2 4" xfId="6707"/>
    <cellStyle name="40% - Accent6 3 2 3 3" xfId="6708"/>
    <cellStyle name="40% - Accent6 3 2 3 3 2" xfId="6709"/>
    <cellStyle name="40% - Accent6 3 2 3 3 2 2" xfId="6710"/>
    <cellStyle name="40% - Accent6 3 2 3 3 3" xfId="6711"/>
    <cellStyle name="40% - Accent6 3 2 3 4" xfId="6712"/>
    <cellStyle name="40% - Accent6 3 2 3 4 2" xfId="6713"/>
    <cellStyle name="40% - Accent6 3 2 3 5" xfId="6714"/>
    <cellStyle name="40% - Accent6 3 2 4" xfId="6715"/>
    <cellStyle name="40% - Accent6 3 2 4 2" xfId="6716"/>
    <cellStyle name="40% - Accent6 3 2 4 2 2" xfId="6717"/>
    <cellStyle name="40% - Accent6 3 2 4 2 2 2" xfId="6718"/>
    <cellStyle name="40% - Accent6 3 2 4 2 3" xfId="6719"/>
    <cellStyle name="40% - Accent6 3 2 4 3" xfId="6720"/>
    <cellStyle name="40% - Accent6 3 2 4 3 2" xfId="6721"/>
    <cellStyle name="40% - Accent6 3 2 4 4" xfId="6722"/>
    <cellStyle name="40% - Accent6 3 2 5" xfId="6723"/>
    <cellStyle name="40% - Accent6 3 2 5 2" xfId="6724"/>
    <cellStyle name="40% - Accent6 3 2 5 2 2" xfId="6725"/>
    <cellStyle name="40% - Accent6 3 2 5 3" xfId="6726"/>
    <cellStyle name="40% - Accent6 3 2 6" xfId="6727"/>
    <cellStyle name="40% - Accent6 3 2 6 2" xfId="6728"/>
    <cellStyle name="40% - Accent6 3 2 7" xfId="6729"/>
    <cellStyle name="40% - Accent6 3 3" xfId="6730"/>
    <cellStyle name="40% - Accent6 3 3 2" xfId="6731"/>
    <cellStyle name="40% - Accent6 3 3 2 2" xfId="6732"/>
    <cellStyle name="40% - Accent6 3 3 2 2 2" xfId="6733"/>
    <cellStyle name="40% - Accent6 3 3 2 2 2 2" xfId="6734"/>
    <cellStyle name="40% - Accent6 3 3 2 2 2 2 2" xfId="6735"/>
    <cellStyle name="40% - Accent6 3 3 2 2 2 3" xfId="6736"/>
    <cellStyle name="40% - Accent6 3 3 2 2 3" xfId="6737"/>
    <cellStyle name="40% - Accent6 3 3 2 2 3 2" xfId="6738"/>
    <cellStyle name="40% - Accent6 3 3 2 2 4" xfId="6739"/>
    <cellStyle name="40% - Accent6 3 3 2 3" xfId="6740"/>
    <cellStyle name="40% - Accent6 3 3 2 3 2" xfId="6741"/>
    <cellStyle name="40% - Accent6 3 3 2 3 2 2" xfId="6742"/>
    <cellStyle name="40% - Accent6 3 3 2 3 3" xfId="6743"/>
    <cellStyle name="40% - Accent6 3 3 2 4" xfId="6744"/>
    <cellStyle name="40% - Accent6 3 3 2 4 2" xfId="6745"/>
    <cellStyle name="40% - Accent6 3 3 2 5" xfId="6746"/>
    <cellStyle name="40% - Accent6 3 3 3" xfId="6747"/>
    <cellStyle name="40% - Accent6 3 3 3 2" xfId="6748"/>
    <cellStyle name="40% - Accent6 3 3 3 2 2" xfId="6749"/>
    <cellStyle name="40% - Accent6 3 3 3 2 2 2" xfId="6750"/>
    <cellStyle name="40% - Accent6 3 3 3 2 3" xfId="6751"/>
    <cellStyle name="40% - Accent6 3 3 3 3" xfId="6752"/>
    <cellStyle name="40% - Accent6 3 3 3 3 2" xfId="6753"/>
    <cellStyle name="40% - Accent6 3 3 3 4" xfId="6754"/>
    <cellStyle name="40% - Accent6 3 3 4" xfId="6755"/>
    <cellStyle name="40% - Accent6 3 3 4 2" xfId="6756"/>
    <cellStyle name="40% - Accent6 3 3 4 2 2" xfId="6757"/>
    <cellStyle name="40% - Accent6 3 3 4 3" xfId="6758"/>
    <cellStyle name="40% - Accent6 3 3 5" xfId="6759"/>
    <cellStyle name="40% - Accent6 3 3 5 2" xfId="6760"/>
    <cellStyle name="40% - Accent6 3 3 6" xfId="6761"/>
    <cellStyle name="40% - Accent6 3 4" xfId="6762"/>
    <cellStyle name="40% - Accent6 3 4 2" xfId="6763"/>
    <cellStyle name="40% - Accent6 3 4 2 2" xfId="6764"/>
    <cellStyle name="40% - Accent6 3 4 2 2 2" xfId="6765"/>
    <cellStyle name="40% - Accent6 3 4 2 2 2 2" xfId="6766"/>
    <cellStyle name="40% - Accent6 3 4 2 2 3" xfId="6767"/>
    <cellStyle name="40% - Accent6 3 4 2 3" xfId="6768"/>
    <cellStyle name="40% - Accent6 3 4 2 3 2" xfId="6769"/>
    <cellStyle name="40% - Accent6 3 4 2 4" xfId="6770"/>
    <cellStyle name="40% - Accent6 3 4 3" xfId="6771"/>
    <cellStyle name="40% - Accent6 3 4 3 2" xfId="6772"/>
    <cellStyle name="40% - Accent6 3 4 3 2 2" xfId="6773"/>
    <cellStyle name="40% - Accent6 3 4 3 3" xfId="6774"/>
    <cellStyle name="40% - Accent6 3 4 4" xfId="6775"/>
    <cellStyle name="40% - Accent6 3 4 4 2" xfId="6776"/>
    <cellStyle name="40% - Accent6 3 4 5" xfId="6777"/>
    <cellStyle name="40% - Accent6 3 5" xfId="6778"/>
    <cellStyle name="40% - Accent6 3 5 2" xfId="6779"/>
    <cellStyle name="40% - Accent6 3 5 2 2" xfId="6780"/>
    <cellStyle name="40% - Accent6 3 5 2 2 2" xfId="6781"/>
    <cellStyle name="40% - Accent6 3 5 2 3" xfId="6782"/>
    <cellStyle name="40% - Accent6 3 5 3" xfId="6783"/>
    <cellStyle name="40% - Accent6 3 5 3 2" xfId="6784"/>
    <cellStyle name="40% - Accent6 3 5 4" xfId="6785"/>
    <cellStyle name="40% - Accent6 3 6" xfId="6786"/>
    <cellStyle name="40% - Accent6 3 6 2" xfId="6787"/>
    <cellStyle name="40% - Accent6 3 6 2 2" xfId="6788"/>
    <cellStyle name="40% - Accent6 3 6 3" xfId="6789"/>
    <cellStyle name="40% - Accent6 3 7" xfId="6790"/>
    <cellStyle name="40% - Accent6 3 7 2" xfId="6791"/>
    <cellStyle name="40% - Accent6 3 8" xfId="6792"/>
    <cellStyle name="40% - Accent6 4" xfId="158"/>
    <cellStyle name="40% - Accent6 4 2" xfId="6793"/>
    <cellStyle name="40% - Accent6 4 2 2" xfId="6794"/>
    <cellStyle name="40% - Accent6 4 2 2 2" xfId="6795"/>
    <cellStyle name="40% - Accent6 4 2 2 2 2" xfId="6796"/>
    <cellStyle name="40% - Accent6 4 2 2 2 2 2" xfId="6797"/>
    <cellStyle name="40% - Accent6 4 2 2 2 2 2 2" xfId="6798"/>
    <cellStyle name="40% - Accent6 4 2 2 2 2 3" xfId="6799"/>
    <cellStyle name="40% - Accent6 4 2 2 2 3" xfId="6800"/>
    <cellStyle name="40% - Accent6 4 2 2 2 3 2" xfId="6801"/>
    <cellStyle name="40% - Accent6 4 2 2 2 4" xfId="6802"/>
    <cellStyle name="40% - Accent6 4 2 2 3" xfId="6803"/>
    <cellStyle name="40% - Accent6 4 2 2 3 2" xfId="6804"/>
    <cellStyle name="40% - Accent6 4 2 2 3 2 2" xfId="6805"/>
    <cellStyle name="40% - Accent6 4 2 2 3 3" xfId="6806"/>
    <cellStyle name="40% - Accent6 4 2 2 4" xfId="6807"/>
    <cellStyle name="40% - Accent6 4 2 2 4 2" xfId="6808"/>
    <cellStyle name="40% - Accent6 4 2 2 5" xfId="6809"/>
    <cellStyle name="40% - Accent6 4 2 3" xfId="6810"/>
    <cellStyle name="40% - Accent6 4 2 3 2" xfId="6811"/>
    <cellStyle name="40% - Accent6 4 2 3 2 2" xfId="6812"/>
    <cellStyle name="40% - Accent6 4 2 3 2 2 2" xfId="6813"/>
    <cellStyle name="40% - Accent6 4 2 3 2 3" xfId="6814"/>
    <cellStyle name="40% - Accent6 4 2 3 3" xfId="6815"/>
    <cellStyle name="40% - Accent6 4 2 3 3 2" xfId="6816"/>
    <cellStyle name="40% - Accent6 4 2 3 4" xfId="6817"/>
    <cellStyle name="40% - Accent6 4 2 4" xfId="6818"/>
    <cellStyle name="40% - Accent6 4 2 4 2" xfId="6819"/>
    <cellStyle name="40% - Accent6 4 2 4 2 2" xfId="6820"/>
    <cellStyle name="40% - Accent6 4 2 4 3" xfId="6821"/>
    <cellStyle name="40% - Accent6 4 2 5" xfId="6822"/>
    <cellStyle name="40% - Accent6 4 2 5 2" xfId="6823"/>
    <cellStyle name="40% - Accent6 4 2 6" xfId="6824"/>
    <cellStyle name="40% - Accent6 4 3" xfId="6825"/>
    <cellStyle name="40% - Accent6 4 3 2" xfId="6826"/>
    <cellStyle name="40% - Accent6 4 3 2 2" xfId="6827"/>
    <cellStyle name="40% - Accent6 4 3 2 2 2" xfId="6828"/>
    <cellStyle name="40% - Accent6 4 3 2 2 2 2" xfId="6829"/>
    <cellStyle name="40% - Accent6 4 3 2 2 3" xfId="6830"/>
    <cellStyle name="40% - Accent6 4 3 2 3" xfId="6831"/>
    <cellStyle name="40% - Accent6 4 3 2 3 2" xfId="6832"/>
    <cellStyle name="40% - Accent6 4 3 2 4" xfId="6833"/>
    <cellStyle name="40% - Accent6 4 3 3" xfId="6834"/>
    <cellStyle name="40% - Accent6 4 3 3 2" xfId="6835"/>
    <cellStyle name="40% - Accent6 4 3 3 2 2" xfId="6836"/>
    <cellStyle name="40% - Accent6 4 3 3 3" xfId="6837"/>
    <cellStyle name="40% - Accent6 4 3 4" xfId="6838"/>
    <cellStyle name="40% - Accent6 4 3 4 2" xfId="6839"/>
    <cellStyle name="40% - Accent6 4 3 5" xfId="6840"/>
    <cellStyle name="40% - Accent6 4 4" xfId="6841"/>
    <cellStyle name="40% - Accent6 4 4 2" xfId="6842"/>
    <cellStyle name="40% - Accent6 4 4 2 2" xfId="6843"/>
    <cellStyle name="40% - Accent6 4 4 2 2 2" xfId="6844"/>
    <cellStyle name="40% - Accent6 4 4 2 3" xfId="6845"/>
    <cellStyle name="40% - Accent6 4 4 3" xfId="6846"/>
    <cellStyle name="40% - Accent6 4 4 3 2" xfId="6847"/>
    <cellStyle name="40% - Accent6 4 4 4" xfId="6848"/>
    <cellStyle name="40% - Accent6 4 5" xfId="6849"/>
    <cellStyle name="40% - Accent6 4 5 2" xfId="6850"/>
    <cellStyle name="40% - Accent6 4 5 2 2" xfId="6851"/>
    <cellStyle name="40% - Accent6 4 5 3" xfId="6852"/>
    <cellStyle name="40% - Accent6 4 6" xfId="6853"/>
    <cellStyle name="40% - Accent6 4 6 2" xfId="6854"/>
    <cellStyle name="40% - Accent6 4 7" xfId="6855"/>
    <cellStyle name="40% - Accent6 5" xfId="159"/>
    <cellStyle name="40% - Accent6 5 2" xfId="6856"/>
    <cellStyle name="40% - Accent6 5 2 2" xfId="6857"/>
    <cellStyle name="40% - Accent6 5 2 2 2" xfId="6858"/>
    <cellStyle name="40% - Accent6 5 2 2 2 2" xfId="6859"/>
    <cellStyle name="40% - Accent6 5 2 2 2 2 2" xfId="6860"/>
    <cellStyle name="40% - Accent6 5 2 2 2 2 2 2" xfId="6861"/>
    <cellStyle name="40% - Accent6 5 2 2 2 2 3" xfId="6862"/>
    <cellStyle name="40% - Accent6 5 2 2 2 3" xfId="6863"/>
    <cellStyle name="40% - Accent6 5 2 2 2 3 2" xfId="6864"/>
    <cellStyle name="40% - Accent6 5 2 2 2 4" xfId="6865"/>
    <cellStyle name="40% - Accent6 5 2 2 3" xfId="6866"/>
    <cellStyle name="40% - Accent6 5 2 2 3 2" xfId="6867"/>
    <cellStyle name="40% - Accent6 5 2 2 3 2 2" xfId="6868"/>
    <cellStyle name="40% - Accent6 5 2 2 3 3" xfId="6869"/>
    <cellStyle name="40% - Accent6 5 2 2 4" xfId="6870"/>
    <cellStyle name="40% - Accent6 5 2 2 4 2" xfId="6871"/>
    <cellStyle name="40% - Accent6 5 2 2 5" xfId="6872"/>
    <cellStyle name="40% - Accent6 5 2 3" xfId="6873"/>
    <cellStyle name="40% - Accent6 5 2 3 2" xfId="6874"/>
    <cellStyle name="40% - Accent6 5 2 3 2 2" xfId="6875"/>
    <cellStyle name="40% - Accent6 5 2 3 2 2 2" xfId="6876"/>
    <cellStyle name="40% - Accent6 5 2 3 2 3" xfId="6877"/>
    <cellStyle name="40% - Accent6 5 2 3 3" xfId="6878"/>
    <cellStyle name="40% - Accent6 5 2 3 3 2" xfId="6879"/>
    <cellStyle name="40% - Accent6 5 2 3 4" xfId="6880"/>
    <cellStyle name="40% - Accent6 5 2 4" xfId="6881"/>
    <cellStyle name="40% - Accent6 5 2 4 2" xfId="6882"/>
    <cellStyle name="40% - Accent6 5 2 4 2 2" xfId="6883"/>
    <cellStyle name="40% - Accent6 5 2 4 3" xfId="6884"/>
    <cellStyle name="40% - Accent6 5 2 5" xfId="6885"/>
    <cellStyle name="40% - Accent6 5 2 5 2" xfId="6886"/>
    <cellStyle name="40% - Accent6 5 2 6" xfId="6887"/>
    <cellStyle name="40% - Accent6 5 3" xfId="6888"/>
    <cellStyle name="40% - Accent6 5 3 2" xfId="6889"/>
    <cellStyle name="40% - Accent6 5 3 2 2" xfId="6890"/>
    <cellStyle name="40% - Accent6 5 3 2 2 2" xfId="6891"/>
    <cellStyle name="40% - Accent6 5 3 2 2 2 2" xfId="6892"/>
    <cellStyle name="40% - Accent6 5 3 2 2 3" xfId="6893"/>
    <cellStyle name="40% - Accent6 5 3 2 3" xfId="6894"/>
    <cellStyle name="40% - Accent6 5 3 2 3 2" xfId="6895"/>
    <cellStyle name="40% - Accent6 5 3 2 4" xfId="6896"/>
    <cellStyle name="40% - Accent6 5 3 3" xfId="6897"/>
    <cellStyle name="40% - Accent6 5 3 3 2" xfId="6898"/>
    <cellStyle name="40% - Accent6 5 3 3 2 2" xfId="6899"/>
    <cellStyle name="40% - Accent6 5 3 3 3" xfId="6900"/>
    <cellStyle name="40% - Accent6 5 3 4" xfId="6901"/>
    <cellStyle name="40% - Accent6 5 3 4 2" xfId="6902"/>
    <cellStyle name="40% - Accent6 5 3 5" xfId="6903"/>
    <cellStyle name="40% - Accent6 5 4" xfId="6904"/>
    <cellStyle name="40% - Accent6 5 4 2" xfId="6905"/>
    <cellStyle name="40% - Accent6 5 4 2 2" xfId="6906"/>
    <cellStyle name="40% - Accent6 5 4 2 2 2" xfId="6907"/>
    <cellStyle name="40% - Accent6 5 4 2 3" xfId="6908"/>
    <cellStyle name="40% - Accent6 5 4 3" xfId="6909"/>
    <cellStyle name="40% - Accent6 5 4 3 2" xfId="6910"/>
    <cellStyle name="40% - Accent6 5 4 4" xfId="6911"/>
    <cellStyle name="40% - Accent6 5 5" xfId="6912"/>
    <cellStyle name="40% - Accent6 5 5 2" xfId="6913"/>
    <cellStyle name="40% - Accent6 5 5 2 2" xfId="6914"/>
    <cellStyle name="40% - Accent6 5 5 3" xfId="6915"/>
    <cellStyle name="40% - Accent6 5 6" xfId="6916"/>
    <cellStyle name="40% - Accent6 5 6 2" xfId="6917"/>
    <cellStyle name="40% - Accent6 5 7" xfId="6918"/>
    <cellStyle name="40% - Accent6 6" xfId="6919"/>
    <cellStyle name="40% - Accent6 6 2" xfId="6920"/>
    <cellStyle name="40% - Accent6 6 2 2" xfId="6921"/>
    <cellStyle name="40% - Accent6 6 2 2 2" xfId="6922"/>
    <cellStyle name="40% - Accent6 6 2 2 2 2" xfId="6923"/>
    <cellStyle name="40% - Accent6 6 2 2 2 2 2" xfId="6924"/>
    <cellStyle name="40% - Accent6 6 2 2 2 3" xfId="6925"/>
    <cellStyle name="40% - Accent6 6 2 2 3" xfId="6926"/>
    <cellStyle name="40% - Accent6 6 2 2 3 2" xfId="6927"/>
    <cellStyle name="40% - Accent6 6 2 2 4" xfId="6928"/>
    <cellStyle name="40% - Accent6 6 2 3" xfId="6929"/>
    <cellStyle name="40% - Accent6 6 2 3 2" xfId="6930"/>
    <cellStyle name="40% - Accent6 6 2 3 2 2" xfId="6931"/>
    <cellStyle name="40% - Accent6 6 2 3 3" xfId="6932"/>
    <cellStyle name="40% - Accent6 6 2 4" xfId="6933"/>
    <cellStyle name="40% - Accent6 6 2 4 2" xfId="6934"/>
    <cellStyle name="40% - Accent6 6 2 5" xfId="6935"/>
    <cellStyle name="40% - Accent6 6 3" xfId="6936"/>
    <cellStyle name="40% - Accent6 6 3 2" xfId="6937"/>
    <cellStyle name="40% - Accent6 6 3 2 2" xfId="6938"/>
    <cellStyle name="40% - Accent6 6 3 2 2 2" xfId="6939"/>
    <cellStyle name="40% - Accent6 6 3 2 3" xfId="6940"/>
    <cellStyle name="40% - Accent6 6 3 3" xfId="6941"/>
    <cellStyle name="40% - Accent6 6 3 3 2" xfId="6942"/>
    <cellStyle name="40% - Accent6 6 3 4" xfId="6943"/>
    <cellStyle name="40% - Accent6 6 4" xfId="6944"/>
    <cellStyle name="40% - Accent6 6 4 2" xfId="6945"/>
    <cellStyle name="40% - Accent6 6 4 2 2" xfId="6946"/>
    <cellStyle name="40% - Accent6 6 4 3" xfId="6947"/>
    <cellStyle name="40% - Accent6 6 5" xfId="6948"/>
    <cellStyle name="40% - Accent6 6 5 2" xfId="6949"/>
    <cellStyle name="40% - Accent6 6 6" xfId="6950"/>
    <cellStyle name="40% - Accent6 7" xfId="6951"/>
    <cellStyle name="40% - Accent6 7 2" xfId="6952"/>
    <cellStyle name="40% - Accent6 7 2 2" xfId="6953"/>
    <cellStyle name="40% - Accent6 7 2 2 2" xfId="6954"/>
    <cellStyle name="40% - Accent6 7 2 2 2 2" xfId="6955"/>
    <cellStyle name="40% - Accent6 7 2 2 3" xfId="6956"/>
    <cellStyle name="40% - Accent6 7 2 3" xfId="6957"/>
    <cellStyle name="40% - Accent6 7 2 3 2" xfId="6958"/>
    <cellStyle name="40% - Accent6 7 2 4" xfId="6959"/>
    <cellStyle name="40% - Accent6 7 3" xfId="6960"/>
    <cellStyle name="40% - Accent6 7 3 2" xfId="6961"/>
    <cellStyle name="40% - Accent6 7 3 2 2" xfId="6962"/>
    <cellStyle name="40% - Accent6 7 3 3" xfId="6963"/>
    <cellStyle name="40% - Accent6 7 4" xfId="6964"/>
    <cellStyle name="40% - Accent6 7 4 2" xfId="6965"/>
    <cellStyle name="40% - Accent6 7 5" xfId="6966"/>
    <cellStyle name="40% - Accent6 8" xfId="6967"/>
    <cellStyle name="40% - Accent6 8 2" xfId="6968"/>
    <cellStyle name="40% - Accent6 8 2 2" xfId="6969"/>
    <cellStyle name="40% - Accent6 8 2 2 2" xfId="6970"/>
    <cellStyle name="40% - Accent6 8 2 3" xfId="6971"/>
    <cellStyle name="40% - Accent6 8 3" xfId="6972"/>
    <cellStyle name="40% - Accent6 8 3 2" xfId="6973"/>
    <cellStyle name="40% - Accent6 8 4" xfId="6974"/>
    <cellStyle name="40% - Accent6 9" xfId="6975"/>
    <cellStyle name="40% - Accent6 9 2" xfId="6976"/>
    <cellStyle name="40% - Accent6 9 2 2" xfId="6977"/>
    <cellStyle name="40% - Accent6 9 3" xfId="6978"/>
    <cellStyle name="60% - Accent1 2" xfId="160"/>
    <cellStyle name="60% - Accent2 2" xfId="161"/>
    <cellStyle name="60% - Accent3 2" xfId="162"/>
    <cellStyle name="60% - Accent4 2" xfId="163"/>
    <cellStyle name="60% - Accent5 2" xfId="164"/>
    <cellStyle name="60% - Accent6 2" xfId="165"/>
    <cellStyle name="Accent1 2" xfId="166"/>
    <cellStyle name="Accent2 2" xfId="167"/>
    <cellStyle name="Accent3 2" xfId="168"/>
    <cellStyle name="Accent4 2" xfId="169"/>
    <cellStyle name="Accent5 2" xfId="170"/>
    <cellStyle name="Accent6 2" xfId="171"/>
    <cellStyle name="Bad 2" xfId="172"/>
    <cellStyle name="Calculation 2" xfId="173"/>
    <cellStyle name="Check Cell 2" xfId="174"/>
    <cellStyle name="Comma" xfId="1" builtinId="3"/>
    <cellStyle name="Comma 2" xfId="9"/>
    <cellStyle name="Comma 2 2" xfId="9085"/>
    <cellStyle name="Comma 2 2 2" xfId="9086"/>
    <cellStyle name="Comma 3" xfId="10"/>
    <cellStyle name="Comma 3 10" xfId="6979"/>
    <cellStyle name="Comma 3 2" xfId="6980"/>
    <cellStyle name="Comma 3 2 2" xfId="6981"/>
    <cellStyle name="Comma 3 2 2 2" xfId="6982"/>
    <cellStyle name="Comma 3 2 2 2 2" xfId="6983"/>
    <cellStyle name="Comma 3 2 2 2 2 2" xfId="6984"/>
    <cellStyle name="Comma 3 2 2 2 2 2 2" xfId="6985"/>
    <cellStyle name="Comma 3 2 2 2 2 2 2 2" xfId="6986"/>
    <cellStyle name="Comma 3 2 2 2 2 2 2 2 2" xfId="6987"/>
    <cellStyle name="Comma 3 2 2 2 2 2 2 3" xfId="6988"/>
    <cellStyle name="Comma 3 2 2 2 2 2 3" xfId="6989"/>
    <cellStyle name="Comma 3 2 2 2 2 2 3 2" xfId="6990"/>
    <cellStyle name="Comma 3 2 2 2 2 2 4" xfId="6991"/>
    <cellStyle name="Comma 3 2 2 2 2 3" xfId="6992"/>
    <cellStyle name="Comma 3 2 2 2 2 3 2" xfId="6993"/>
    <cellStyle name="Comma 3 2 2 2 2 3 2 2" xfId="6994"/>
    <cellStyle name="Comma 3 2 2 2 2 3 3" xfId="6995"/>
    <cellStyle name="Comma 3 2 2 2 2 4" xfId="6996"/>
    <cellStyle name="Comma 3 2 2 2 2 4 2" xfId="6997"/>
    <cellStyle name="Comma 3 2 2 2 2 5" xfId="6998"/>
    <cellStyle name="Comma 3 2 2 2 3" xfId="6999"/>
    <cellStyle name="Comma 3 2 2 2 3 2" xfId="7000"/>
    <cellStyle name="Comma 3 2 2 2 3 2 2" xfId="7001"/>
    <cellStyle name="Comma 3 2 2 2 3 2 2 2" xfId="7002"/>
    <cellStyle name="Comma 3 2 2 2 3 2 3" xfId="7003"/>
    <cellStyle name="Comma 3 2 2 2 3 3" xfId="7004"/>
    <cellStyle name="Comma 3 2 2 2 3 3 2" xfId="7005"/>
    <cellStyle name="Comma 3 2 2 2 3 4" xfId="7006"/>
    <cellStyle name="Comma 3 2 2 2 4" xfId="7007"/>
    <cellStyle name="Comma 3 2 2 2 4 2" xfId="7008"/>
    <cellStyle name="Comma 3 2 2 2 4 2 2" xfId="7009"/>
    <cellStyle name="Comma 3 2 2 2 4 3" xfId="7010"/>
    <cellStyle name="Comma 3 2 2 2 5" xfId="7011"/>
    <cellStyle name="Comma 3 2 2 2 5 2" xfId="7012"/>
    <cellStyle name="Comma 3 2 2 2 6" xfId="7013"/>
    <cellStyle name="Comma 3 2 2 3" xfId="7014"/>
    <cellStyle name="Comma 3 2 2 3 2" xfId="7015"/>
    <cellStyle name="Comma 3 2 2 3 2 2" xfId="7016"/>
    <cellStyle name="Comma 3 2 2 3 2 2 2" xfId="7017"/>
    <cellStyle name="Comma 3 2 2 3 2 2 2 2" xfId="7018"/>
    <cellStyle name="Comma 3 2 2 3 2 2 3" xfId="7019"/>
    <cellStyle name="Comma 3 2 2 3 2 3" xfId="7020"/>
    <cellStyle name="Comma 3 2 2 3 2 3 2" xfId="7021"/>
    <cellStyle name="Comma 3 2 2 3 2 4" xfId="7022"/>
    <cellStyle name="Comma 3 2 2 3 3" xfId="7023"/>
    <cellStyle name="Comma 3 2 2 3 3 2" xfId="7024"/>
    <cellStyle name="Comma 3 2 2 3 3 2 2" xfId="7025"/>
    <cellStyle name="Comma 3 2 2 3 3 3" xfId="7026"/>
    <cellStyle name="Comma 3 2 2 3 4" xfId="7027"/>
    <cellStyle name="Comma 3 2 2 3 4 2" xfId="7028"/>
    <cellStyle name="Comma 3 2 2 3 5" xfId="7029"/>
    <cellStyle name="Comma 3 2 2 4" xfId="7030"/>
    <cellStyle name="Comma 3 2 2 4 2" xfId="7031"/>
    <cellStyle name="Comma 3 2 2 4 2 2" xfId="7032"/>
    <cellStyle name="Comma 3 2 2 4 2 2 2" xfId="7033"/>
    <cellStyle name="Comma 3 2 2 4 2 3" xfId="7034"/>
    <cellStyle name="Comma 3 2 2 4 3" xfId="7035"/>
    <cellStyle name="Comma 3 2 2 4 3 2" xfId="7036"/>
    <cellStyle name="Comma 3 2 2 4 4" xfId="7037"/>
    <cellStyle name="Comma 3 2 2 5" xfId="7038"/>
    <cellStyle name="Comma 3 2 2 5 2" xfId="7039"/>
    <cellStyle name="Comma 3 2 2 5 2 2" xfId="7040"/>
    <cellStyle name="Comma 3 2 2 5 3" xfId="7041"/>
    <cellStyle name="Comma 3 2 2 6" xfId="7042"/>
    <cellStyle name="Comma 3 2 2 6 2" xfId="7043"/>
    <cellStyle name="Comma 3 2 2 7" xfId="7044"/>
    <cellStyle name="Comma 3 2 3" xfId="7045"/>
    <cellStyle name="Comma 3 2 3 2" xfId="7046"/>
    <cellStyle name="Comma 3 2 3 2 2" xfId="7047"/>
    <cellStyle name="Comma 3 2 3 2 2 2" xfId="7048"/>
    <cellStyle name="Comma 3 2 3 2 2 2 2" xfId="7049"/>
    <cellStyle name="Comma 3 2 3 2 2 2 2 2" xfId="7050"/>
    <cellStyle name="Comma 3 2 3 2 2 2 3" xfId="7051"/>
    <cellStyle name="Comma 3 2 3 2 2 3" xfId="7052"/>
    <cellStyle name="Comma 3 2 3 2 2 3 2" xfId="7053"/>
    <cellStyle name="Comma 3 2 3 2 2 4" xfId="7054"/>
    <cellStyle name="Comma 3 2 3 2 3" xfId="7055"/>
    <cellStyle name="Comma 3 2 3 2 3 2" xfId="7056"/>
    <cellStyle name="Comma 3 2 3 2 3 2 2" xfId="7057"/>
    <cellStyle name="Comma 3 2 3 2 3 3" xfId="7058"/>
    <cellStyle name="Comma 3 2 3 2 4" xfId="7059"/>
    <cellStyle name="Comma 3 2 3 2 4 2" xfId="7060"/>
    <cellStyle name="Comma 3 2 3 2 5" xfId="7061"/>
    <cellStyle name="Comma 3 2 3 3" xfId="7062"/>
    <cellStyle name="Comma 3 2 3 3 2" xfId="7063"/>
    <cellStyle name="Comma 3 2 3 3 2 2" xfId="7064"/>
    <cellStyle name="Comma 3 2 3 3 2 2 2" xfId="7065"/>
    <cellStyle name="Comma 3 2 3 3 2 3" xfId="7066"/>
    <cellStyle name="Comma 3 2 3 3 3" xfId="7067"/>
    <cellStyle name="Comma 3 2 3 3 3 2" xfId="7068"/>
    <cellStyle name="Comma 3 2 3 3 4" xfId="7069"/>
    <cellStyle name="Comma 3 2 3 4" xfId="7070"/>
    <cellStyle name="Comma 3 2 3 4 2" xfId="7071"/>
    <cellStyle name="Comma 3 2 3 4 2 2" xfId="7072"/>
    <cellStyle name="Comma 3 2 3 4 3" xfId="7073"/>
    <cellStyle name="Comma 3 2 3 5" xfId="7074"/>
    <cellStyle name="Comma 3 2 3 5 2" xfId="7075"/>
    <cellStyle name="Comma 3 2 3 6" xfId="7076"/>
    <cellStyle name="Comma 3 2 4" xfId="7077"/>
    <cellStyle name="Comma 3 2 4 2" xfId="7078"/>
    <cellStyle name="Comma 3 2 4 2 2" xfId="7079"/>
    <cellStyle name="Comma 3 2 4 2 2 2" xfId="7080"/>
    <cellStyle name="Comma 3 2 4 2 2 2 2" xfId="7081"/>
    <cellStyle name="Comma 3 2 4 2 2 3" xfId="7082"/>
    <cellStyle name="Comma 3 2 4 2 3" xfId="7083"/>
    <cellStyle name="Comma 3 2 4 2 3 2" xfId="7084"/>
    <cellStyle name="Comma 3 2 4 2 4" xfId="7085"/>
    <cellStyle name="Comma 3 2 4 3" xfId="7086"/>
    <cellStyle name="Comma 3 2 4 3 2" xfId="7087"/>
    <cellStyle name="Comma 3 2 4 3 2 2" xfId="7088"/>
    <cellStyle name="Comma 3 2 4 3 3" xfId="7089"/>
    <cellStyle name="Comma 3 2 4 4" xfId="7090"/>
    <cellStyle name="Comma 3 2 4 4 2" xfId="7091"/>
    <cellStyle name="Comma 3 2 4 5" xfId="7092"/>
    <cellStyle name="Comma 3 2 5" xfId="7093"/>
    <cellStyle name="Comma 3 2 5 2" xfId="7094"/>
    <cellStyle name="Comma 3 2 5 2 2" xfId="7095"/>
    <cellStyle name="Comma 3 2 5 2 2 2" xfId="7096"/>
    <cellStyle name="Comma 3 2 5 2 3" xfId="7097"/>
    <cellStyle name="Comma 3 2 5 3" xfId="7098"/>
    <cellStyle name="Comma 3 2 5 3 2" xfId="7099"/>
    <cellStyle name="Comma 3 2 5 4" xfId="7100"/>
    <cellStyle name="Comma 3 2 6" xfId="7101"/>
    <cellStyle name="Comma 3 2 6 2" xfId="7102"/>
    <cellStyle name="Comma 3 2 6 2 2" xfId="7103"/>
    <cellStyle name="Comma 3 2 6 3" xfId="7104"/>
    <cellStyle name="Comma 3 2 7" xfId="7105"/>
    <cellStyle name="Comma 3 2 7 2" xfId="7106"/>
    <cellStyle name="Comma 3 2 8" xfId="7107"/>
    <cellStyle name="Comma 3 3" xfId="7108"/>
    <cellStyle name="Comma 3 3 2" xfId="7109"/>
    <cellStyle name="Comma 3 3 2 2" xfId="7110"/>
    <cellStyle name="Comma 3 3 2 2 2" xfId="7111"/>
    <cellStyle name="Comma 3 3 2 2 2 2" xfId="7112"/>
    <cellStyle name="Comma 3 3 2 2 2 2 2" xfId="7113"/>
    <cellStyle name="Comma 3 3 2 2 2 2 2 2" xfId="7114"/>
    <cellStyle name="Comma 3 3 2 2 2 2 3" xfId="7115"/>
    <cellStyle name="Comma 3 3 2 2 2 3" xfId="7116"/>
    <cellStyle name="Comma 3 3 2 2 2 3 2" xfId="7117"/>
    <cellStyle name="Comma 3 3 2 2 2 4" xfId="7118"/>
    <cellStyle name="Comma 3 3 2 2 3" xfId="7119"/>
    <cellStyle name="Comma 3 3 2 2 3 2" xfId="7120"/>
    <cellStyle name="Comma 3 3 2 2 3 2 2" xfId="7121"/>
    <cellStyle name="Comma 3 3 2 2 3 3" xfId="7122"/>
    <cellStyle name="Comma 3 3 2 2 4" xfId="7123"/>
    <cellStyle name="Comma 3 3 2 2 4 2" xfId="7124"/>
    <cellStyle name="Comma 3 3 2 2 5" xfId="7125"/>
    <cellStyle name="Comma 3 3 2 3" xfId="7126"/>
    <cellStyle name="Comma 3 3 2 3 2" xfId="7127"/>
    <cellStyle name="Comma 3 3 2 3 2 2" xfId="7128"/>
    <cellStyle name="Comma 3 3 2 3 2 2 2" xfId="7129"/>
    <cellStyle name="Comma 3 3 2 3 2 3" xfId="7130"/>
    <cellStyle name="Comma 3 3 2 3 3" xfId="7131"/>
    <cellStyle name="Comma 3 3 2 3 3 2" xfId="7132"/>
    <cellStyle name="Comma 3 3 2 3 4" xfId="7133"/>
    <cellStyle name="Comma 3 3 2 4" xfId="7134"/>
    <cellStyle name="Comma 3 3 2 4 2" xfId="7135"/>
    <cellStyle name="Comma 3 3 2 4 2 2" xfId="7136"/>
    <cellStyle name="Comma 3 3 2 4 3" xfId="7137"/>
    <cellStyle name="Comma 3 3 2 5" xfId="7138"/>
    <cellStyle name="Comma 3 3 2 5 2" xfId="7139"/>
    <cellStyle name="Comma 3 3 2 6" xfId="7140"/>
    <cellStyle name="Comma 3 3 3" xfId="7141"/>
    <cellStyle name="Comma 3 3 3 2" xfId="7142"/>
    <cellStyle name="Comma 3 3 3 2 2" xfId="7143"/>
    <cellStyle name="Comma 3 3 3 2 2 2" xfId="7144"/>
    <cellStyle name="Comma 3 3 3 2 2 2 2" xfId="7145"/>
    <cellStyle name="Comma 3 3 3 2 2 3" xfId="7146"/>
    <cellStyle name="Comma 3 3 3 2 3" xfId="7147"/>
    <cellStyle name="Comma 3 3 3 2 3 2" xfId="7148"/>
    <cellStyle name="Comma 3 3 3 2 4" xfId="7149"/>
    <cellStyle name="Comma 3 3 3 3" xfId="7150"/>
    <cellStyle name="Comma 3 3 3 3 2" xfId="7151"/>
    <cellStyle name="Comma 3 3 3 3 2 2" xfId="7152"/>
    <cellStyle name="Comma 3 3 3 3 3" xfId="7153"/>
    <cellStyle name="Comma 3 3 3 4" xfId="7154"/>
    <cellStyle name="Comma 3 3 3 4 2" xfId="7155"/>
    <cellStyle name="Comma 3 3 3 5" xfId="7156"/>
    <cellStyle name="Comma 3 3 4" xfId="7157"/>
    <cellStyle name="Comma 3 3 4 2" xfId="7158"/>
    <cellStyle name="Comma 3 3 4 2 2" xfId="7159"/>
    <cellStyle name="Comma 3 3 4 2 2 2" xfId="7160"/>
    <cellStyle name="Comma 3 3 4 2 3" xfId="7161"/>
    <cellStyle name="Comma 3 3 4 3" xfId="7162"/>
    <cellStyle name="Comma 3 3 4 3 2" xfId="7163"/>
    <cellStyle name="Comma 3 3 4 4" xfId="7164"/>
    <cellStyle name="Comma 3 3 5" xfId="7165"/>
    <cellStyle name="Comma 3 3 5 2" xfId="7166"/>
    <cellStyle name="Comma 3 3 5 2 2" xfId="7167"/>
    <cellStyle name="Comma 3 3 5 3" xfId="7168"/>
    <cellStyle name="Comma 3 3 6" xfId="7169"/>
    <cellStyle name="Comma 3 3 6 2" xfId="7170"/>
    <cellStyle name="Comma 3 3 7" xfId="7171"/>
    <cellStyle name="Comma 3 4" xfId="7172"/>
    <cellStyle name="Comma 3 4 2" xfId="7173"/>
    <cellStyle name="Comma 3 4 2 2" xfId="7174"/>
    <cellStyle name="Comma 3 4 2 2 2" xfId="7175"/>
    <cellStyle name="Comma 3 4 2 2 2 2" xfId="7176"/>
    <cellStyle name="Comma 3 4 2 2 2 2 2" xfId="7177"/>
    <cellStyle name="Comma 3 4 2 2 2 2 2 2" xfId="7178"/>
    <cellStyle name="Comma 3 4 2 2 2 2 3" xfId="7179"/>
    <cellStyle name="Comma 3 4 2 2 2 3" xfId="7180"/>
    <cellStyle name="Comma 3 4 2 2 2 3 2" xfId="7181"/>
    <cellStyle name="Comma 3 4 2 2 2 4" xfId="7182"/>
    <cellStyle name="Comma 3 4 2 2 3" xfId="7183"/>
    <cellStyle name="Comma 3 4 2 2 3 2" xfId="7184"/>
    <cellStyle name="Comma 3 4 2 2 3 2 2" xfId="7185"/>
    <cellStyle name="Comma 3 4 2 2 3 3" xfId="7186"/>
    <cellStyle name="Comma 3 4 2 2 4" xfId="7187"/>
    <cellStyle name="Comma 3 4 2 2 4 2" xfId="7188"/>
    <cellStyle name="Comma 3 4 2 2 5" xfId="7189"/>
    <cellStyle name="Comma 3 4 2 3" xfId="7190"/>
    <cellStyle name="Comma 3 4 2 3 2" xfId="7191"/>
    <cellStyle name="Comma 3 4 2 3 2 2" xfId="7192"/>
    <cellStyle name="Comma 3 4 2 3 2 2 2" xfId="7193"/>
    <cellStyle name="Comma 3 4 2 3 2 3" xfId="7194"/>
    <cellStyle name="Comma 3 4 2 3 3" xfId="7195"/>
    <cellStyle name="Comma 3 4 2 3 3 2" xfId="7196"/>
    <cellStyle name="Comma 3 4 2 3 4" xfId="7197"/>
    <cellStyle name="Comma 3 4 2 4" xfId="7198"/>
    <cellStyle name="Comma 3 4 2 4 2" xfId="7199"/>
    <cellStyle name="Comma 3 4 2 4 2 2" xfId="7200"/>
    <cellStyle name="Comma 3 4 2 4 3" xfId="7201"/>
    <cellStyle name="Comma 3 4 2 5" xfId="7202"/>
    <cellStyle name="Comma 3 4 2 5 2" xfId="7203"/>
    <cellStyle name="Comma 3 4 2 6" xfId="7204"/>
    <cellStyle name="Comma 3 4 3" xfId="7205"/>
    <cellStyle name="Comma 3 4 3 2" xfId="7206"/>
    <cellStyle name="Comma 3 4 3 2 2" xfId="7207"/>
    <cellStyle name="Comma 3 4 3 2 2 2" xfId="7208"/>
    <cellStyle name="Comma 3 4 3 2 2 2 2" xfId="7209"/>
    <cellStyle name="Comma 3 4 3 2 2 3" xfId="7210"/>
    <cellStyle name="Comma 3 4 3 2 3" xfId="7211"/>
    <cellStyle name="Comma 3 4 3 2 3 2" xfId="7212"/>
    <cellStyle name="Comma 3 4 3 2 4" xfId="7213"/>
    <cellStyle name="Comma 3 4 3 3" xfId="7214"/>
    <cellStyle name="Comma 3 4 3 3 2" xfId="7215"/>
    <cellStyle name="Comma 3 4 3 3 2 2" xfId="7216"/>
    <cellStyle name="Comma 3 4 3 3 3" xfId="7217"/>
    <cellStyle name="Comma 3 4 3 4" xfId="7218"/>
    <cellStyle name="Comma 3 4 3 4 2" xfId="7219"/>
    <cellStyle name="Comma 3 4 3 5" xfId="7220"/>
    <cellStyle name="Comma 3 4 4" xfId="7221"/>
    <cellStyle name="Comma 3 4 4 2" xfId="7222"/>
    <cellStyle name="Comma 3 4 4 2 2" xfId="7223"/>
    <cellStyle name="Comma 3 4 4 2 2 2" xfId="7224"/>
    <cellStyle name="Comma 3 4 4 2 3" xfId="7225"/>
    <cellStyle name="Comma 3 4 4 3" xfId="7226"/>
    <cellStyle name="Comma 3 4 4 3 2" xfId="7227"/>
    <cellStyle name="Comma 3 4 4 4" xfId="7228"/>
    <cellStyle name="Comma 3 4 5" xfId="7229"/>
    <cellStyle name="Comma 3 4 5 2" xfId="7230"/>
    <cellStyle name="Comma 3 4 5 2 2" xfId="7231"/>
    <cellStyle name="Comma 3 4 5 3" xfId="7232"/>
    <cellStyle name="Comma 3 4 6" xfId="7233"/>
    <cellStyle name="Comma 3 4 6 2" xfId="7234"/>
    <cellStyle name="Comma 3 4 7" xfId="7235"/>
    <cellStyle name="Comma 3 5" xfId="7236"/>
    <cellStyle name="Comma 3 5 2" xfId="7237"/>
    <cellStyle name="Comma 3 5 2 2" xfId="7238"/>
    <cellStyle name="Comma 3 5 2 2 2" xfId="7239"/>
    <cellStyle name="Comma 3 5 2 2 2 2" xfId="7240"/>
    <cellStyle name="Comma 3 5 2 2 2 2 2" xfId="7241"/>
    <cellStyle name="Comma 3 5 2 2 2 3" xfId="7242"/>
    <cellStyle name="Comma 3 5 2 2 3" xfId="7243"/>
    <cellStyle name="Comma 3 5 2 2 3 2" xfId="7244"/>
    <cellStyle name="Comma 3 5 2 2 4" xfId="7245"/>
    <cellStyle name="Comma 3 5 2 3" xfId="7246"/>
    <cellStyle name="Comma 3 5 2 3 2" xfId="7247"/>
    <cellStyle name="Comma 3 5 2 3 2 2" xfId="7248"/>
    <cellStyle name="Comma 3 5 2 3 3" xfId="7249"/>
    <cellStyle name="Comma 3 5 2 4" xfId="7250"/>
    <cellStyle name="Comma 3 5 2 4 2" xfId="7251"/>
    <cellStyle name="Comma 3 5 2 5" xfId="7252"/>
    <cellStyle name="Comma 3 5 3" xfId="7253"/>
    <cellStyle name="Comma 3 5 3 2" xfId="7254"/>
    <cellStyle name="Comma 3 5 3 2 2" xfId="7255"/>
    <cellStyle name="Comma 3 5 3 2 2 2" xfId="7256"/>
    <cellStyle name="Comma 3 5 3 2 3" xfId="7257"/>
    <cellStyle name="Comma 3 5 3 3" xfId="7258"/>
    <cellStyle name="Comma 3 5 3 3 2" xfId="7259"/>
    <cellStyle name="Comma 3 5 3 4" xfId="7260"/>
    <cellStyle name="Comma 3 5 4" xfId="7261"/>
    <cellStyle name="Comma 3 5 4 2" xfId="7262"/>
    <cellStyle name="Comma 3 5 4 2 2" xfId="7263"/>
    <cellStyle name="Comma 3 5 4 3" xfId="7264"/>
    <cellStyle name="Comma 3 5 5" xfId="7265"/>
    <cellStyle name="Comma 3 5 5 2" xfId="7266"/>
    <cellStyle name="Comma 3 5 6" xfId="7267"/>
    <cellStyle name="Comma 3 6" xfId="7268"/>
    <cellStyle name="Comma 3 6 2" xfId="7269"/>
    <cellStyle name="Comma 3 6 2 2" xfId="7270"/>
    <cellStyle name="Comma 3 6 2 2 2" xfId="7271"/>
    <cellStyle name="Comma 3 6 2 2 2 2" xfId="7272"/>
    <cellStyle name="Comma 3 6 2 2 3" xfId="7273"/>
    <cellStyle name="Comma 3 6 2 3" xfId="7274"/>
    <cellStyle name="Comma 3 6 2 3 2" xfId="7275"/>
    <cellStyle name="Comma 3 6 2 4" xfId="7276"/>
    <cellStyle name="Comma 3 6 3" xfId="7277"/>
    <cellStyle name="Comma 3 6 3 2" xfId="7278"/>
    <cellStyle name="Comma 3 6 3 2 2" xfId="7279"/>
    <cellStyle name="Comma 3 6 3 3" xfId="7280"/>
    <cellStyle name="Comma 3 6 4" xfId="7281"/>
    <cellStyle name="Comma 3 6 4 2" xfId="7282"/>
    <cellStyle name="Comma 3 6 5" xfId="7283"/>
    <cellStyle name="Comma 3 7" xfId="7284"/>
    <cellStyle name="Comma 3 7 2" xfId="7285"/>
    <cellStyle name="Comma 3 7 2 2" xfId="7286"/>
    <cellStyle name="Comma 3 7 2 2 2" xfId="7287"/>
    <cellStyle name="Comma 3 7 2 3" xfId="7288"/>
    <cellStyle name="Comma 3 7 3" xfId="7289"/>
    <cellStyle name="Comma 3 7 3 2" xfId="7290"/>
    <cellStyle name="Comma 3 7 4" xfId="7291"/>
    <cellStyle name="Comma 3 8" xfId="7292"/>
    <cellStyle name="Comma 3 8 2" xfId="7293"/>
    <cellStyle name="Comma 3 8 2 2" xfId="7294"/>
    <cellStyle name="Comma 3 8 3" xfId="7295"/>
    <cellStyle name="Comma 3 9" xfId="7296"/>
    <cellStyle name="Comma 3 9 2" xfId="7297"/>
    <cellStyle name="Comma 4" xfId="175"/>
    <cellStyle name="Comma 4 2" xfId="7298"/>
    <cellStyle name="Comma 4 2 2" xfId="7299"/>
    <cellStyle name="Comma 4 2 2 2" xfId="7300"/>
    <cellStyle name="Comma 4 2 2 2 2" xfId="7301"/>
    <cellStyle name="Comma 4 2 2 2 2 2" xfId="7302"/>
    <cellStyle name="Comma 4 2 2 2 2 2 2" xfId="7303"/>
    <cellStyle name="Comma 4 2 2 2 2 2 2 2" xfId="7304"/>
    <cellStyle name="Comma 4 2 2 2 2 2 3" xfId="7305"/>
    <cellStyle name="Comma 4 2 2 2 2 3" xfId="7306"/>
    <cellStyle name="Comma 4 2 2 2 2 3 2" xfId="7307"/>
    <cellStyle name="Comma 4 2 2 2 2 4" xfId="7308"/>
    <cellStyle name="Comma 4 2 2 2 3" xfId="7309"/>
    <cellStyle name="Comma 4 2 2 2 3 2" xfId="7310"/>
    <cellStyle name="Comma 4 2 2 2 3 2 2" xfId="7311"/>
    <cellStyle name="Comma 4 2 2 2 3 3" xfId="7312"/>
    <cellStyle name="Comma 4 2 2 2 4" xfId="7313"/>
    <cellStyle name="Comma 4 2 2 2 4 2" xfId="7314"/>
    <cellStyle name="Comma 4 2 2 2 5" xfId="7315"/>
    <cellStyle name="Comma 4 2 2 3" xfId="7316"/>
    <cellStyle name="Comma 4 2 2 3 2" xfId="7317"/>
    <cellStyle name="Comma 4 2 2 3 2 2" xfId="7318"/>
    <cellStyle name="Comma 4 2 2 3 2 2 2" xfId="7319"/>
    <cellStyle name="Comma 4 2 2 3 2 3" xfId="7320"/>
    <cellStyle name="Comma 4 2 2 3 3" xfId="7321"/>
    <cellStyle name="Comma 4 2 2 3 3 2" xfId="7322"/>
    <cellStyle name="Comma 4 2 2 3 4" xfId="7323"/>
    <cellStyle name="Comma 4 2 2 4" xfId="7324"/>
    <cellStyle name="Comma 4 2 2 4 2" xfId="7325"/>
    <cellStyle name="Comma 4 2 2 4 2 2" xfId="7326"/>
    <cellStyle name="Comma 4 2 2 4 3" xfId="7327"/>
    <cellStyle name="Comma 4 2 2 5" xfId="7328"/>
    <cellStyle name="Comma 4 2 2 5 2" xfId="7329"/>
    <cellStyle name="Comma 4 2 2 6" xfId="7330"/>
    <cellStyle name="Comma 4 2 3" xfId="7331"/>
    <cellStyle name="Comma 4 2 3 2" xfId="7332"/>
    <cellStyle name="Comma 4 2 3 2 2" xfId="7333"/>
    <cellStyle name="Comma 4 2 3 2 2 2" xfId="7334"/>
    <cellStyle name="Comma 4 2 3 2 2 2 2" xfId="7335"/>
    <cellStyle name="Comma 4 2 3 2 2 3" xfId="7336"/>
    <cellStyle name="Comma 4 2 3 2 3" xfId="7337"/>
    <cellStyle name="Comma 4 2 3 2 3 2" xfId="7338"/>
    <cellStyle name="Comma 4 2 3 2 4" xfId="7339"/>
    <cellStyle name="Comma 4 2 3 3" xfId="7340"/>
    <cellStyle name="Comma 4 2 3 3 2" xfId="7341"/>
    <cellStyle name="Comma 4 2 3 3 2 2" xfId="7342"/>
    <cellStyle name="Comma 4 2 3 3 3" xfId="7343"/>
    <cellStyle name="Comma 4 2 3 4" xfId="7344"/>
    <cellStyle name="Comma 4 2 3 4 2" xfId="7345"/>
    <cellStyle name="Comma 4 2 3 5" xfId="7346"/>
    <cellStyle name="Comma 4 2 4" xfId="7347"/>
    <cellStyle name="Comma 4 2 4 2" xfId="7348"/>
    <cellStyle name="Comma 4 2 4 2 2" xfId="7349"/>
    <cellStyle name="Comma 4 2 4 2 2 2" xfId="7350"/>
    <cellStyle name="Comma 4 2 4 2 3" xfId="7351"/>
    <cellStyle name="Comma 4 2 4 3" xfId="7352"/>
    <cellStyle name="Comma 4 2 4 3 2" xfId="7353"/>
    <cellStyle name="Comma 4 2 4 4" xfId="7354"/>
    <cellStyle name="Comma 4 2 5" xfId="7355"/>
    <cellStyle name="Comma 4 2 5 2" xfId="7356"/>
    <cellStyle name="Comma 4 2 5 2 2" xfId="7357"/>
    <cellStyle name="Comma 4 2 5 3" xfId="7358"/>
    <cellStyle name="Comma 4 2 6" xfId="7359"/>
    <cellStyle name="Comma 4 2 6 2" xfId="7360"/>
    <cellStyle name="Comma 4 2 7" xfId="7361"/>
    <cellStyle name="Comma 4 3" xfId="7362"/>
    <cellStyle name="Comma 4 3 2" xfId="7363"/>
    <cellStyle name="Comma 4 3 2 2" xfId="7364"/>
    <cellStyle name="Comma 4 3 2 2 2" xfId="7365"/>
    <cellStyle name="Comma 4 3 2 2 2 2" xfId="7366"/>
    <cellStyle name="Comma 4 3 2 2 2 2 2" xfId="7367"/>
    <cellStyle name="Comma 4 3 2 2 2 2 2 2" xfId="7368"/>
    <cellStyle name="Comma 4 3 2 2 2 2 3" xfId="7369"/>
    <cellStyle name="Comma 4 3 2 2 2 3" xfId="7370"/>
    <cellStyle name="Comma 4 3 2 2 2 3 2" xfId="7371"/>
    <cellStyle name="Comma 4 3 2 2 2 4" xfId="7372"/>
    <cellStyle name="Comma 4 3 2 2 3" xfId="7373"/>
    <cellStyle name="Comma 4 3 2 2 3 2" xfId="7374"/>
    <cellStyle name="Comma 4 3 2 2 3 2 2" xfId="7375"/>
    <cellStyle name="Comma 4 3 2 2 3 3" xfId="7376"/>
    <cellStyle name="Comma 4 3 2 2 4" xfId="7377"/>
    <cellStyle name="Comma 4 3 2 2 4 2" xfId="7378"/>
    <cellStyle name="Comma 4 3 2 2 5" xfId="7379"/>
    <cellStyle name="Comma 4 3 2 3" xfId="7380"/>
    <cellStyle name="Comma 4 3 2 3 2" xfId="7381"/>
    <cellStyle name="Comma 4 3 2 3 2 2" xfId="7382"/>
    <cellStyle name="Comma 4 3 2 3 2 2 2" xfId="7383"/>
    <cellStyle name="Comma 4 3 2 3 2 3" xfId="7384"/>
    <cellStyle name="Comma 4 3 2 3 3" xfId="7385"/>
    <cellStyle name="Comma 4 3 2 3 3 2" xfId="7386"/>
    <cellStyle name="Comma 4 3 2 3 4" xfId="7387"/>
    <cellStyle name="Comma 4 3 2 4" xfId="7388"/>
    <cellStyle name="Comma 4 3 2 4 2" xfId="7389"/>
    <cellStyle name="Comma 4 3 2 4 2 2" xfId="7390"/>
    <cellStyle name="Comma 4 3 2 4 3" xfId="7391"/>
    <cellStyle name="Comma 4 3 2 5" xfId="7392"/>
    <cellStyle name="Comma 4 3 2 5 2" xfId="7393"/>
    <cellStyle name="Comma 4 3 2 6" xfId="7394"/>
    <cellStyle name="Comma 4 3 3" xfId="7395"/>
    <cellStyle name="Comma 4 3 3 2" xfId="7396"/>
    <cellStyle name="Comma 4 3 3 2 2" xfId="7397"/>
    <cellStyle name="Comma 4 3 3 2 2 2" xfId="7398"/>
    <cellStyle name="Comma 4 3 3 2 2 2 2" xfId="7399"/>
    <cellStyle name="Comma 4 3 3 2 2 3" xfId="7400"/>
    <cellStyle name="Comma 4 3 3 2 3" xfId="7401"/>
    <cellStyle name="Comma 4 3 3 2 3 2" xfId="7402"/>
    <cellStyle name="Comma 4 3 3 2 4" xfId="7403"/>
    <cellStyle name="Comma 4 3 3 3" xfId="7404"/>
    <cellStyle name="Comma 4 3 3 3 2" xfId="7405"/>
    <cellStyle name="Comma 4 3 3 3 2 2" xfId="7406"/>
    <cellStyle name="Comma 4 3 3 3 3" xfId="7407"/>
    <cellStyle name="Comma 4 3 3 4" xfId="7408"/>
    <cellStyle name="Comma 4 3 3 4 2" xfId="7409"/>
    <cellStyle name="Comma 4 3 3 5" xfId="7410"/>
    <cellStyle name="Comma 4 3 4" xfId="7411"/>
    <cellStyle name="Comma 4 3 4 2" xfId="7412"/>
    <cellStyle name="Comma 4 3 4 2 2" xfId="7413"/>
    <cellStyle name="Comma 4 3 4 2 2 2" xfId="7414"/>
    <cellStyle name="Comma 4 3 4 2 3" xfId="7415"/>
    <cellStyle name="Comma 4 3 4 3" xfId="7416"/>
    <cellStyle name="Comma 4 3 4 3 2" xfId="7417"/>
    <cellStyle name="Comma 4 3 4 4" xfId="7418"/>
    <cellStyle name="Comma 4 3 5" xfId="7419"/>
    <cellStyle name="Comma 4 3 5 2" xfId="7420"/>
    <cellStyle name="Comma 4 3 5 2 2" xfId="7421"/>
    <cellStyle name="Comma 4 3 5 3" xfId="7422"/>
    <cellStyle name="Comma 4 3 6" xfId="7423"/>
    <cellStyle name="Comma 4 3 6 2" xfId="7424"/>
    <cellStyle name="Comma 4 3 7" xfId="7425"/>
    <cellStyle name="Comma 4 4" xfId="7426"/>
    <cellStyle name="Comma 4 4 2" xfId="7427"/>
    <cellStyle name="Comma 4 4 2 2" xfId="7428"/>
    <cellStyle name="Comma 4 4 2 2 2" xfId="7429"/>
    <cellStyle name="Comma 4 4 2 2 2 2" xfId="7430"/>
    <cellStyle name="Comma 4 4 2 2 2 2 2" xfId="7431"/>
    <cellStyle name="Comma 4 4 2 2 2 3" xfId="7432"/>
    <cellStyle name="Comma 4 4 2 2 3" xfId="7433"/>
    <cellStyle name="Comma 4 4 2 2 3 2" xfId="7434"/>
    <cellStyle name="Comma 4 4 2 2 4" xfId="7435"/>
    <cellStyle name="Comma 4 4 2 3" xfId="7436"/>
    <cellStyle name="Comma 4 4 2 3 2" xfId="7437"/>
    <cellStyle name="Comma 4 4 2 3 2 2" xfId="7438"/>
    <cellStyle name="Comma 4 4 2 3 3" xfId="7439"/>
    <cellStyle name="Comma 4 4 2 4" xfId="7440"/>
    <cellStyle name="Comma 4 4 2 4 2" xfId="7441"/>
    <cellStyle name="Comma 4 4 2 5" xfId="7442"/>
    <cellStyle name="Comma 4 4 3" xfId="7443"/>
    <cellStyle name="Comma 4 4 3 2" xfId="7444"/>
    <cellStyle name="Comma 4 4 3 2 2" xfId="7445"/>
    <cellStyle name="Comma 4 4 3 2 2 2" xfId="7446"/>
    <cellStyle name="Comma 4 4 3 2 3" xfId="7447"/>
    <cellStyle name="Comma 4 4 3 3" xfId="7448"/>
    <cellStyle name="Comma 4 4 3 3 2" xfId="7449"/>
    <cellStyle name="Comma 4 4 3 4" xfId="7450"/>
    <cellStyle name="Comma 4 4 4" xfId="7451"/>
    <cellStyle name="Comma 4 4 4 2" xfId="7452"/>
    <cellStyle name="Comma 4 4 4 2 2" xfId="7453"/>
    <cellStyle name="Comma 4 4 4 3" xfId="7454"/>
    <cellStyle name="Comma 4 4 5" xfId="7455"/>
    <cellStyle name="Comma 4 4 5 2" xfId="7456"/>
    <cellStyle name="Comma 4 4 6" xfId="7457"/>
    <cellStyle name="Comma 4 5" xfId="7458"/>
    <cellStyle name="Comma 4 5 2" xfId="7459"/>
    <cellStyle name="Comma 4 5 2 2" xfId="7460"/>
    <cellStyle name="Comma 4 5 2 2 2" xfId="7461"/>
    <cellStyle name="Comma 4 5 2 2 2 2" xfId="7462"/>
    <cellStyle name="Comma 4 5 2 2 3" xfId="7463"/>
    <cellStyle name="Comma 4 5 2 3" xfId="7464"/>
    <cellStyle name="Comma 4 5 2 3 2" xfId="7465"/>
    <cellStyle name="Comma 4 5 2 4" xfId="7466"/>
    <cellStyle name="Comma 4 5 3" xfId="7467"/>
    <cellStyle name="Comma 4 5 3 2" xfId="7468"/>
    <cellStyle name="Comma 4 5 3 2 2" xfId="7469"/>
    <cellStyle name="Comma 4 5 3 3" xfId="7470"/>
    <cellStyle name="Comma 4 5 4" xfId="7471"/>
    <cellStyle name="Comma 4 5 4 2" xfId="7472"/>
    <cellStyle name="Comma 4 5 5" xfId="7473"/>
    <cellStyle name="Comma 4 6" xfId="7474"/>
    <cellStyle name="Comma 4 6 2" xfId="7475"/>
    <cellStyle name="Comma 4 6 2 2" xfId="7476"/>
    <cellStyle name="Comma 4 6 2 2 2" xfId="7477"/>
    <cellStyle name="Comma 4 6 2 3" xfId="7478"/>
    <cellStyle name="Comma 4 6 3" xfId="7479"/>
    <cellStyle name="Comma 4 6 3 2" xfId="7480"/>
    <cellStyle name="Comma 4 6 4" xfId="7481"/>
    <cellStyle name="Comma 4 7" xfId="7482"/>
    <cellStyle name="Comma 4 7 2" xfId="7483"/>
    <cellStyle name="Comma 4 7 2 2" xfId="7484"/>
    <cellStyle name="Comma 4 7 3" xfId="7485"/>
    <cellStyle name="Comma 4 8" xfId="7486"/>
    <cellStyle name="Comma 4 8 2" xfId="7487"/>
    <cellStyle name="Comma 4 9" xfId="7488"/>
    <cellStyle name="Comma 5" xfId="176"/>
    <cellStyle name="Comma 5 2" xfId="7489"/>
    <cellStyle name="Comma 5 2 2" xfId="7490"/>
    <cellStyle name="Comma 5 2 2 2" xfId="7491"/>
    <cellStyle name="Comma 5 2 2 2 2" xfId="7492"/>
    <cellStyle name="Comma 5 2 2 2 2 2" xfId="7493"/>
    <cellStyle name="Comma 5 2 2 2 2 2 2" xfId="7494"/>
    <cellStyle name="Comma 5 2 2 2 2 2 2 2" xfId="7495"/>
    <cellStyle name="Comma 5 2 2 2 2 2 3" xfId="7496"/>
    <cellStyle name="Comma 5 2 2 2 2 3" xfId="7497"/>
    <cellStyle name="Comma 5 2 2 2 2 3 2" xfId="7498"/>
    <cellStyle name="Comma 5 2 2 2 2 4" xfId="7499"/>
    <cellStyle name="Comma 5 2 2 2 3" xfId="7500"/>
    <cellStyle name="Comma 5 2 2 2 3 2" xfId="7501"/>
    <cellStyle name="Comma 5 2 2 2 3 2 2" xfId="7502"/>
    <cellStyle name="Comma 5 2 2 2 3 3" xfId="7503"/>
    <cellStyle name="Comma 5 2 2 2 4" xfId="7504"/>
    <cellStyle name="Comma 5 2 2 2 4 2" xfId="7505"/>
    <cellStyle name="Comma 5 2 2 2 5" xfId="7506"/>
    <cellStyle name="Comma 5 2 2 3" xfId="7507"/>
    <cellStyle name="Comma 5 2 2 3 2" xfId="7508"/>
    <cellStyle name="Comma 5 2 2 3 2 2" xfId="7509"/>
    <cellStyle name="Comma 5 2 2 3 2 2 2" xfId="7510"/>
    <cellStyle name="Comma 5 2 2 3 2 3" xfId="7511"/>
    <cellStyle name="Comma 5 2 2 3 3" xfId="7512"/>
    <cellStyle name="Comma 5 2 2 3 3 2" xfId="7513"/>
    <cellStyle name="Comma 5 2 2 3 4" xfId="7514"/>
    <cellStyle name="Comma 5 2 2 4" xfId="7515"/>
    <cellStyle name="Comma 5 2 2 4 2" xfId="7516"/>
    <cellStyle name="Comma 5 2 2 4 2 2" xfId="7517"/>
    <cellStyle name="Comma 5 2 2 4 3" xfId="7518"/>
    <cellStyle name="Comma 5 2 2 5" xfId="7519"/>
    <cellStyle name="Comma 5 2 2 5 2" xfId="7520"/>
    <cellStyle name="Comma 5 2 2 6" xfId="7521"/>
    <cellStyle name="Comma 5 2 3" xfId="7522"/>
    <cellStyle name="Comma 5 2 3 2" xfId="7523"/>
    <cellStyle name="Comma 5 2 3 2 2" xfId="7524"/>
    <cellStyle name="Comma 5 2 3 2 2 2" xfId="7525"/>
    <cellStyle name="Comma 5 2 3 2 2 2 2" xfId="7526"/>
    <cellStyle name="Comma 5 2 3 2 2 3" xfId="7527"/>
    <cellStyle name="Comma 5 2 3 2 3" xfId="7528"/>
    <cellStyle name="Comma 5 2 3 2 3 2" xfId="7529"/>
    <cellStyle name="Comma 5 2 3 2 4" xfId="7530"/>
    <cellStyle name="Comma 5 2 3 3" xfId="7531"/>
    <cellStyle name="Comma 5 2 3 3 2" xfId="7532"/>
    <cellStyle name="Comma 5 2 3 3 2 2" xfId="7533"/>
    <cellStyle name="Comma 5 2 3 3 3" xfId="7534"/>
    <cellStyle name="Comma 5 2 3 4" xfId="7535"/>
    <cellStyle name="Comma 5 2 3 4 2" xfId="7536"/>
    <cellStyle name="Comma 5 2 3 5" xfId="7537"/>
    <cellStyle name="Comma 5 2 4" xfId="7538"/>
    <cellStyle name="Comma 5 2 4 2" xfId="7539"/>
    <cellStyle name="Comma 5 2 4 2 2" xfId="7540"/>
    <cellStyle name="Comma 5 2 4 2 2 2" xfId="7541"/>
    <cellStyle name="Comma 5 2 4 2 3" xfId="7542"/>
    <cellStyle name="Comma 5 2 4 3" xfId="7543"/>
    <cellStyle name="Comma 5 2 4 3 2" xfId="7544"/>
    <cellStyle name="Comma 5 2 4 4" xfId="7545"/>
    <cellStyle name="Comma 5 2 5" xfId="7546"/>
    <cellStyle name="Comma 5 2 5 2" xfId="7547"/>
    <cellStyle name="Comma 5 2 5 2 2" xfId="7548"/>
    <cellStyle name="Comma 5 2 5 3" xfId="7549"/>
    <cellStyle name="Comma 5 2 6" xfId="7550"/>
    <cellStyle name="Comma 5 2 6 2" xfId="7551"/>
    <cellStyle name="Comma 5 2 7" xfId="7552"/>
    <cellStyle name="Comma 5 3" xfId="7553"/>
    <cellStyle name="Comma 5 3 2" xfId="7554"/>
    <cellStyle name="Comma 5 3 2 2" xfId="7555"/>
    <cellStyle name="Comma 5 3 2 2 2" xfId="7556"/>
    <cellStyle name="Comma 5 3 2 2 2 2" xfId="7557"/>
    <cellStyle name="Comma 5 3 2 2 2 2 2" xfId="7558"/>
    <cellStyle name="Comma 5 3 2 2 2 3" xfId="7559"/>
    <cellStyle name="Comma 5 3 2 2 3" xfId="7560"/>
    <cellStyle name="Comma 5 3 2 2 3 2" xfId="7561"/>
    <cellStyle name="Comma 5 3 2 2 4" xfId="7562"/>
    <cellStyle name="Comma 5 3 2 3" xfId="7563"/>
    <cellStyle name="Comma 5 3 2 3 2" xfId="7564"/>
    <cellStyle name="Comma 5 3 2 3 2 2" xfId="7565"/>
    <cellStyle name="Comma 5 3 2 3 3" xfId="7566"/>
    <cellStyle name="Comma 5 3 2 4" xfId="7567"/>
    <cellStyle name="Comma 5 3 2 4 2" xfId="7568"/>
    <cellStyle name="Comma 5 3 2 5" xfId="7569"/>
    <cellStyle name="Comma 5 3 3" xfId="7570"/>
    <cellStyle name="Comma 5 3 3 2" xfId="7571"/>
    <cellStyle name="Comma 5 3 3 2 2" xfId="7572"/>
    <cellStyle name="Comma 5 3 3 2 2 2" xfId="7573"/>
    <cellStyle name="Comma 5 3 3 2 3" xfId="7574"/>
    <cellStyle name="Comma 5 3 3 3" xfId="7575"/>
    <cellStyle name="Comma 5 3 3 3 2" xfId="7576"/>
    <cellStyle name="Comma 5 3 3 4" xfId="7577"/>
    <cellStyle name="Comma 5 3 4" xfId="7578"/>
    <cellStyle name="Comma 5 3 4 2" xfId="7579"/>
    <cellStyle name="Comma 5 3 4 2 2" xfId="7580"/>
    <cellStyle name="Comma 5 3 4 3" xfId="7581"/>
    <cellStyle name="Comma 5 3 5" xfId="7582"/>
    <cellStyle name="Comma 5 3 5 2" xfId="7583"/>
    <cellStyle name="Comma 5 3 6" xfId="7584"/>
    <cellStyle name="Comma 5 4" xfId="7585"/>
    <cellStyle name="Comma 5 4 2" xfId="7586"/>
    <cellStyle name="Comma 5 4 2 2" xfId="7587"/>
    <cellStyle name="Comma 5 4 2 2 2" xfId="7588"/>
    <cellStyle name="Comma 5 4 2 2 2 2" xfId="7589"/>
    <cellStyle name="Comma 5 4 2 2 3" xfId="7590"/>
    <cellStyle name="Comma 5 4 2 3" xfId="7591"/>
    <cellStyle name="Comma 5 4 2 3 2" xfId="7592"/>
    <cellStyle name="Comma 5 4 2 4" xfId="7593"/>
    <cellStyle name="Comma 5 4 3" xfId="7594"/>
    <cellStyle name="Comma 5 4 3 2" xfId="7595"/>
    <cellStyle name="Comma 5 4 3 2 2" xfId="7596"/>
    <cellStyle name="Comma 5 4 3 3" xfId="7597"/>
    <cellStyle name="Comma 5 4 4" xfId="7598"/>
    <cellStyle name="Comma 5 4 4 2" xfId="7599"/>
    <cellStyle name="Comma 5 4 5" xfId="7600"/>
    <cellStyle name="Comma 5 5" xfId="7601"/>
    <cellStyle name="Comma 5 5 2" xfId="7602"/>
    <cellStyle name="Comma 5 5 2 2" xfId="7603"/>
    <cellStyle name="Comma 5 5 2 2 2" xfId="7604"/>
    <cellStyle name="Comma 5 5 2 3" xfId="7605"/>
    <cellStyle name="Comma 5 5 3" xfId="7606"/>
    <cellStyle name="Comma 5 5 3 2" xfId="7607"/>
    <cellStyle name="Comma 5 5 4" xfId="7608"/>
    <cellStyle name="Comma 5 6" xfId="7609"/>
    <cellStyle name="Comma 5 6 2" xfId="7610"/>
    <cellStyle name="Comma 5 6 2 2" xfId="7611"/>
    <cellStyle name="Comma 5 6 3" xfId="7612"/>
    <cellStyle name="Comma 5 7" xfId="7613"/>
    <cellStyle name="Comma 5 7 2" xfId="7614"/>
    <cellStyle name="Comma 5 8" xfId="7615"/>
    <cellStyle name="Comma 6" xfId="177"/>
    <cellStyle name="Comma 6 2" xfId="7616"/>
    <cellStyle name="Comma 6 2 2" xfId="7617"/>
    <cellStyle name="Comma 6 2 2 2" xfId="7618"/>
    <cellStyle name="Comma 6 2 2 2 2" xfId="7619"/>
    <cellStyle name="Comma 6 2 2 2 2 2" xfId="7620"/>
    <cellStyle name="Comma 6 2 2 2 2 2 2" xfId="7621"/>
    <cellStyle name="Comma 6 2 2 2 2 3" xfId="7622"/>
    <cellStyle name="Comma 6 2 2 2 3" xfId="7623"/>
    <cellStyle name="Comma 6 2 2 2 3 2" xfId="7624"/>
    <cellStyle name="Comma 6 2 2 2 4" xfId="7625"/>
    <cellStyle name="Comma 6 2 2 3" xfId="7626"/>
    <cellStyle name="Comma 6 2 2 3 2" xfId="7627"/>
    <cellStyle name="Comma 6 2 2 3 2 2" xfId="7628"/>
    <cellStyle name="Comma 6 2 2 3 3" xfId="7629"/>
    <cellStyle name="Comma 6 2 2 4" xfId="7630"/>
    <cellStyle name="Comma 6 2 2 4 2" xfId="7631"/>
    <cellStyle name="Comma 6 2 2 5" xfId="7632"/>
    <cellStyle name="Comma 6 2 3" xfId="7633"/>
    <cellStyle name="Comma 6 2 3 2" xfId="7634"/>
    <cellStyle name="Comma 6 2 3 2 2" xfId="7635"/>
    <cellStyle name="Comma 6 2 3 2 2 2" xfId="7636"/>
    <cellStyle name="Comma 6 2 3 2 3" xfId="7637"/>
    <cellStyle name="Comma 6 2 3 3" xfId="7638"/>
    <cellStyle name="Comma 6 2 3 3 2" xfId="7639"/>
    <cellStyle name="Comma 6 2 3 4" xfId="7640"/>
    <cellStyle name="Comma 6 2 4" xfId="7641"/>
    <cellStyle name="Comma 6 2 4 2" xfId="7642"/>
    <cellStyle name="Comma 6 2 4 2 2" xfId="7643"/>
    <cellStyle name="Comma 6 2 4 3" xfId="7644"/>
    <cellStyle name="Comma 6 2 5" xfId="7645"/>
    <cellStyle name="Comma 6 2 5 2" xfId="7646"/>
    <cellStyle name="Comma 6 2 6" xfId="7647"/>
    <cellStyle name="Comma 6 3" xfId="7648"/>
    <cellStyle name="Comma 6 3 2" xfId="7649"/>
    <cellStyle name="Comma 6 3 2 2" xfId="7650"/>
    <cellStyle name="Comma 6 3 2 2 2" xfId="7651"/>
    <cellStyle name="Comma 6 3 2 2 2 2" xfId="7652"/>
    <cellStyle name="Comma 6 3 2 2 3" xfId="7653"/>
    <cellStyle name="Comma 6 3 2 3" xfId="7654"/>
    <cellStyle name="Comma 6 3 2 3 2" xfId="7655"/>
    <cellStyle name="Comma 6 3 2 4" xfId="7656"/>
    <cellStyle name="Comma 6 3 3" xfId="7657"/>
    <cellStyle name="Comma 6 3 3 2" xfId="7658"/>
    <cellStyle name="Comma 6 3 3 2 2" xfId="7659"/>
    <cellStyle name="Comma 6 3 3 3" xfId="7660"/>
    <cellStyle name="Comma 6 3 4" xfId="7661"/>
    <cellStyle name="Comma 6 3 4 2" xfId="7662"/>
    <cellStyle name="Comma 6 3 5" xfId="7663"/>
    <cellStyle name="Comma 6 4" xfId="7664"/>
    <cellStyle name="Comma 6 4 2" xfId="7665"/>
    <cellStyle name="Comma 6 4 2 2" xfId="7666"/>
    <cellStyle name="Comma 6 4 2 2 2" xfId="7667"/>
    <cellStyle name="Comma 6 4 2 3" xfId="7668"/>
    <cellStyle name="Comma 6 4 3" xfId="7669"/>
    <cellStyle name="Comma 6 4 3 2" xfId="7670"/>
    <cellStyle name="Comma 6 4 4" xfId="7671"/>
    <cellStyle name="Comma 6 5" xfId="7672"/>
    <cellStyle name="Comma 6 5 2" xfId="7673"/>
    <cellStyle name="Comma 6 5 2 2" xfId="7674"/>
    <cellStyle name="Comma 6 5 3" xfId="7675"/>
    <cellStyle name="Comma 6 6" xfId="7676"/>
    <cellStyle name="Comma 6 6 2" xfId="7677"/>
    <cellStyle name="Comma 6 7" xfId="7678"/>
    <cellStyle name="Explanatory Text 2" xfId="178"/>
    <cellStyle name="Good 2" xfId="179"/>
    <cellStyle name="Heading 1 2" xfId="180"/>
    <cellStyle name="Heading 2 2" xfId="181"/>
    <cellStyle name="Heading 3 2" xfId="182"/>
    <cellStyle name="Heading 4 2" xfId="183"/>
    <cellStyle name="Input 2" xfId="184"/>
    <cellStyle name="Linked Cell 2" xfId="185"/>
    <cellStyle name="Neutral 2" xfId="186"/>
    <cellStyle name="Normal" xfId="0" builtinId="0"/>
    <cellStyle name="Normal 10" xfId="11"/>
    <cellStyle name="Normal 10 10" xfId="12"/>
    <cellStyle name="Normal 10 10 2" xfId="187"/>
    <cellStyle name="Normal 10 10 2 2" xfId="188"/>
    <cellStyle name="Normal 10 10 2 3" xfId="189"/>
    <cellStyle name="Normal 10 10 2 4" xfId="190"/>
    <cellStyle name="Normal 10 10 3" xfId="191"/>
    <cellStyle name="Normal 10 10 4" xfId="192"/>
    <cellStyle name="Normal 10 11" xfId="193"/>
    <cellStyle name="Normal 10 11 2" xfId="194"/>
    <cellStyle name="Normal 10 11 3" xfId="195"/>
    <cellStyle name="Normal 10 12" xfId="196"/>
    <cellStyle name="Normal 10 12 2" xfId="197"/>
    <cellStyle name="Normal 10 12 3" xfId="198"/>
    <cellStyle name="Normal 10 13" xfId="199"/>
    <cellStyle name="Normal 10 13 2" xfId="200"/>
    <cellStyle name="Normal 10 13 3" xfId="201"/>
    <cellStyle name="Normal 10 13 4" xfId="202"/>
    <cellStyle name="Normal 10 13 5" xfId="203"/>
    <cellStyle name="Normal 10 14" xfId="204"/>
    <cellStyle name="Normal 10 14 2" xfId="205"/>
    <cellStyle name="Normal 10 14 3" xfId="206"/>
    <cellStyle name="Normal 10 14 4" xfId="207"/>
    <cellStyle name="Normal 10 15" xfId="208"/>
    <cellStyle name="Normal 10 15 2" xfId="209"/>
    <cellStyle name="Normal 10 15 3" xfId="210"/>
    <cellStyle name="Normal 10 15 4" xfId="211"/>
    <cellStyle name="Normal 10 16" xfId="212"/>
    <cellStyle name="Normal 10 2" xfId="13"/>
    <cellStyle name="Normal 10 2 10" xfId="213"/>
    <cellStyle name="Normal 10 2 10 2" xfId="214"/>
    <cellStyle name="Normal 10 2 10 3" xfId="215"/>
    <cellStyle name="Normal 10 2 10 4" xfId="216"/>
    <cellStyle name="Normal 10 2 11" xfId="217"/>
    <cellStyle name="Normal 10 2 11 2" xfId="218"/>
    <cellStyle name="Normal 10 2 11 3" xfId="219"/>
    <cellStyle name="Normal 10 2 11 4" xfId="220"/>
    <cellStyle name="Normal 10 2 12" xfId="221"/>
    <cellStyle name="Normal 10 2 2" xfId="14"/>
    <cellStyle name="Normal 10 2 2 10" xfId="222"/>
    <cellStyle name="Normal 10 2 2 10 2" xfId="223"/>
    <cellStyle name="Normal 10 2 2 10 3" xfId="224"/>
    <cellStyle name="Normal 10 2 2 10 4" xfId="225"/>
    <cellStyle name="Normal 10 2 2 11" xfId="226"/>
    <cellStyle name="Normal 10 2 2 2" xfId="15"/>
    <cellStyle name="Normal 10 2 2 2 10" xfId="227"/>
    <cellStyle name="Normal 10 2 2 2 2" xfId="16"/>
    <cellStyle name="Normal 10 2 2 2 2 2" xfId="228"/>
    <cellStyle name="Normal 10 2 2 2 2 2 2" xfId="229"/>
    <cellStyle name="Normal 10 2 2 2 2 2 3" xfId="230"/>
    <cellStyle name="Normal 10 2 2 2 2 3" xfId="231"/>
    <cellStyle name="Normal 10 2 2 2 2 3 2" xfId="232"/>
    <cellStyle name="Normal 10 2 2 2 2 3 3" xfId="233"/>
    <cellStyle name="Normal 10 2 2 2 2 4" xfId="234"/>
    <cellStyle name="Normal 10 2 2 2 2 4 2" xfId="235"/>
    <cellStyle name="Normal 10 2 2 2 2 4 3" xfId="236"/>
    <cellStyle name="Normal 10 2 2 2 2 4 4" xfId="237"/>
    <cellStyle name="Normal 10 2 2 2 2 5" xfId="238"/>
    <cellStyle name="Normal 10 2 2 2 2 6" xfId="239"/>
    <cellStyle name="Normal 10 2 2 2 3" xfId="17"/>
    <cellStyle name="Normal 10 2 2 2 3 2" xfId="240"/>
    <cellStyle name="Normal 10 2 2 2 3 2 2" xfId="241"/>
    <cellStyle name="Normal 10 2 2 2 3 2 3" xfId="242"/>
    <cellStyle name="Normal 10 2 2 2 3 3" xfId="243"/>
    <cellStyle name="Normal 10 2 2 2 3 3 2" xfId="244"/>
    <cellStyle name="Normal 10 2 2 2 3 3 3" xfId="245"/>
    <cellStyle name="Normal 10 2 2 2 3 3 4" xfId="246"/>
    <cellStyle name="Normal 10 2 2 2 3 4" xfId="247"/>
    <cellStyle name="Normal 10 2 2 2 3 5" xfId="248"/>
    <cellStyle name="Normal 10 2 2 2 4" xfId="249"/>
    <cellStyle name="Normal 10 2 2 2 4 2" xfId="250"/>
    <cellStyle name="Normal 10 2 2 2 4 3" xfId="251"/>
    <cellStyle name="Normal 10 2 2 2 5" xfId="252"/>
    <cellStyle name="Normal 10 2 2 2 5 2" xfId="253"/>
    <cellStyle name="Normal 10 2 2 2 5 3" xfId="254"/>
    <cellStyle name="Normal 10 2 2 2 6" xfId="255"/>
    <cellStyle name="Normal 10 2 2 2 6 2" xfId="256"/>
    <cellStyle name="Normal 10 2 2 2 6 3" xfId="257"/>
    <cellStyle name="Normal 10 2 2 2 7" xfId="258"/>
    <cellStyle name="Normal 10 2 2 2 7 2" xfId="259"/>
    <cellStyle name="Normal 10 2 2 2 7 3" xfId="260"/>
    <cellStyle name="Normal 10 2 2 2 7 4" xfId="261"/>
    <cellStyle name="Normal 10 2 2 2 7 5" xfId="262"/>
    <cellStyle name="Normal 10 2 2 2 8" xfId="263"/>
    <cellStyle name="Normal 10 2 2 2 8 2" xfId="264"/>
    <cellStyle name="Normal 10 2 2 2 8 3" xfId="265"/>
    <cellStyle name="Normal 10 2 2 2 8 4" xfId="266"/>
    <cellStyle name="Normal 10 2 2 2 9" xfId="267"/>
    <cellStyle name="Normal 10 2 2 2 9 2" xfId="268"/>
    <cellStyle name="Normal 10 2 2 2 9 3" xfId="269"/>
    <cellStyle name="Normal 10 2 2 2 9 4" xfId="270"/>
    <cellStyle name="Normal 10 2 2 3" xfId="18"/>
    <cellStyle name="Normal 10 2 2 3 2" xfId="19"/>
    <cellStyle name="Normal 10 2 2 3 2 2" xfId="271"/>
    <cellStyle name="Normal 10 2 2 3 2 2 2" xfId="272"/>
    <cellStyle name="Normal 10 2 2 3 2 2 3" xfId="273"/>
    <cellStyle name="Normal 10 2 2 3 2 3" xfId="274"/>
    <cellStyle name="Normal 10 2 2 3 2 3 2" xfId="275"/>
    <cellStyle name="Normal 10 2 2 3 2 3 3" xfId="276"/>
    <cellStyle name="Normal 10 2 2 3 2 3 4" xfId="277"/>
    <cellStyle name="Normal 10 2 2 3 2 4" xfId="278"/>
    <cellStyle name="Normal 10 2 2 3 2 5" xfId="279"/>
    <cellStyle name="Normal 10 2 2 3 3" xfId="20"/>
    <cellStyle name="Normal 10 2 2 3 3 2" xfId="280"/>
    <cellStyle name="Normal 10 2 2 3 3 2 2" xfId="281"/>
    <cellStyle name="Normal 10 2 2 3 3 2 3" xfId="282"/>
    <cellStyle name="Normal 10 2 2 3 3 2 4" xfId="283"/>
    <cellStyle name="Normal 10 2 2 3 3 3" xfId="284"/>
    <cellStyle name="Normal 10 2 2 3 3 4" xfId="285"/>
    <cellStyle name="Normal 10 2 2 3 4" xfId="286"/>
    <cellStyle name="Normal 10 2 2 3 4 2" xfId="287"/>
    <cellStyle name="Normal 10 2 2 3 4 3" xfId="288"/>
    <cellStyle name="Normal 10 2 2 3 4 4" xfId="289"/>
    <cellStyle name="Normal 10 2 2 3 4 5" xfId="290"/>
    <cellStyle name="Normal 10 2 2 3 5" xfId="291"/>
    <cellStyle name="Normal 10 2 2 3 5 2" xfId="292"/>
    <cellStyle name="Normal 10 2 2 3 5 3" xfId="293"/>
    <cellStyle name="Normal 10 2 2 3 5 4" xfId="294"/>
    <cellStyle name="Normal 10 2 2 3 6" xfId="295"/>
    <cellStyle name="Normal 10 2 2 3 7" xfId="296"/>
    <cellStyle name="Normal 10 2 2 4" xfId="21"/>
    <cellStyle name="Normal 10 2 2 4 2" xfId="297"/>
    <cellStyle name="Normal 10 2 2 4 2 2" xfId="298"/>
    <cellStyle name="Normal 10 2 2 4 2 3" xfId="299"/>
    <cellStyle name="Normal 10 2 2 4 3" xfId="300"/>
    <cellStyle name="Normal 10 2 2 4 3 2" xfId="301"/>
    <cellStyle name="Normal 10 2 2 4 3 3" xfId="302"/>
    <cellStyle name="Normal 10 2 2 4 3 4" xfId="303"/>
    <cellStyle name="Normal 10 2 2 4 4" xfId="304"/>
    <cellStyle name="Normal 10 2 2 4 5" xfId="305"/>
    <cellStyle name="Normal 10 2 2 5" xfId="22"/>
    <cellStyle name="Normal 10 2 2 5 2" xfId="306"/>
    <cellStyle name="Normal 10 2 2 5 2 2" xfId="307"/>
    <cellStyle name="Normal 10 2 2 5 2 3" xfId="308"/>
    <cellStyle name="Normal 10 2 2 5 2 4" xfId="309"/>
    <cellStyle name="Normal 10 2 2 5 3" xfId="310"/>
    <cellStyle name="Normal 10 2 2 5 4" xfId="311"/>
    <cellStyle name="Normal 10 2 2 6" xfId="312"/>
    <cellStyle name="Normal 10 2 2 6 2" xfId="313"/>
    <cellStyle name="Normal 10 2 2 6 3" xfId="314"/>
    <cellStyle name="Normal 10 2 2 7" xfId="315"/>
    <cellStyle name="Normal 10 2 2 7 2" xfId="316"/>
    <cellStyle name="Normal 10 2 2 7 3" xfId="317"/>
    <cellStyle name="Normal 10 2 2 8" xfId="318"/>
    <cellStyle name="Normal 10 2 2 8 2" xfId="319"/>
    <cellStyle name="Normal 10 2 2 8 3" xfId="320"/>
    <cellStyle name="Normal 10 2 2 8 4" xfId="321"/>
    <cellStyle name="Normal 10 2 2 8 5" xfId="322"/>
    <cellStyle name="Normal 10 2 2 9" xfId="323"/>
    <cellStyle name="Normal 10 2 2 9 2" xfId="324"/>
    <cellStyle name="Normal 10 2 2 9 3" xfId="325"/>
    <cellStyle name="Normal 10 2 2 9 4" xfId="326"/>
    <cellStyle name="Normal 10 2 3" xfId="23"/>
    <cellStyle name="Normal 10 2 3 10" xfId="327"/>
    <cellStyle name="Normal 10 2 3 2" xfId="24"/>
    <cellStyle name="Normal 10 2 3 2 2" xfId="328"/>
    <cellStyle name="Normal 10 2 3 2 2 2" xfId="329"/>
    <cellStyle name="Normal 10 2 3 2 2 3" xfId="330"/>
    <cellStyle name="Normal 10 2 3 2 3" xfId="331"/>
    <cellStyle name="Normal 10 2 3 2 3 2" xfId="332"/>
    <cellStyle name="Normal 10 2 3 2 3 3" xfId="333"/>
    <cellStyle name="Normal 10 2 3 2 4" xfId="334"/>
    <cellStyle name="Normal 10 2 3 2 4 2" xfId="335"/>
    <cellStyle name="Normal 10 2 3 2 4 3" xfId="336"/>
    <cellStyle name="Normal 10 2 3 2 4 4" xfId="337"/>
    <cellStyle name="Normal 10 2 3 2 5" xfId="338"/>
    <cellStyle name="Normal 10 2 3 2 6" xfId="339"/>
    <cellStyle name="Normal 10 2 3 3" xfId="25"/>
    <cellStyle name="Normal 10 2 3 3 2" xfId="340"/>
    <cellStyle name="Normal 10 2 3 3 2 2" xfId="341"/>
    <cellStyle name="Normal 10 2 3 3 2 3" xfId="342"/>
    <cellStyle name="Normal 10 2 3 3 3" xfId="343"/>
    <cellStyle name="Normal 10 2 3 3 3 2" xfId="344"/>
    <cellStyle name="Normal 10 2 3 3 3 3" xfId="345"/>
    <cellStyle name="Normal 10 2 3 3 3 4" xfId="346"/>
    <cellStyle name="Normal 10 2 3 3 4" xfId="347"/>
    <cellStyle name="Normal 10 2 3 3 5" xfId="348"/>
    <cellStyle name="Normal 10 2 3 4" xfId="349"/>
    <cellStyle name="Normal 10 2 3 4 2" xfId="350"/>
    <cellStyle name="Normal 10 2 3 4 3" xfId="351"/>
    <cellStyle name="Normal 10 2 3 5" xfId="352"/>
    <cellStyle name="Normal 10 2 3 5 2" xfId="353"/>
    <cellStyle name="Normal 10 2 3 5 3" xfId="354"/>
    <cellStyle name="Normal 10 2 3 6" xfId="355"/>
    <cellStyle name="Normal 10 2 3 6 2" xfId="356"/>
    <cellStyle name="Normal 10 2 3 6 3" xfId="357"/>
    <cellStyle name="Normal 10 2 3 7" xfId="358"/>
    <cellStyle name="Normal 10 2 3 7 2" xfId="359"/>
    <cellStyle name="Normal 10 2 3 7 3" xfId="360"/>
    <cellStyle name="Normal 10 2 3 7 4" xfId="361"/>
    <cellStyle name="Normal 10 2 3 7 5" xfId="362"/>
    <cellStyle name="Normal 10 2 3 8" xfId="363"/>
    <cellStyle name="Normal 10 2 3 8 2" xfId="364"/>
    <cellStyle name="Normal 10 2 3 8 3" xfId="365"/>
    <cellStyle name="Normal 10 2 3 8 4" xfId="366"/>
    <cellStyle name="Normal 10 2 3 9" xfId="367"/>
    <cellStyle name="Normal 10 2 3 9 2" xfId="368"/>
    <cellStyle name="Normal 10 2 3 9 3" xfId="369"/>
    <cellStyle name="Normal 10 2 3 9 4" xfId="370"/>
    <cellStyle name="Normal 10 2 4" xfId="26"/>
    <cellStyle name="Normal 10 2 4 2" xfId="27"/>
    <cellStyle name="Normal 10 2 4 2 2" xfId="371"/>
    <cellStyle name="Normal 10 2 4 2 2 2" xfId="372"/>
    <cellStyle name="Normal 10 2 4 2 2 3" xfId="373"/>
    <cellStyle name="Normal 10 2 4 2 3" xfId="374"/>
    <cellStyle name="Normal 10 2 4 2 3 2" xfId="375"/>
    <cellStyle name="Normal 10 2 4 2 3 3" xfId="376"/>
    <cellStyle name="Normal 10 2 4 2 3 4" xfId="377"/>
    <cellStyle name="Normal 10 2 4 2 4" xfId="378"/>
    <cellStyle name="Normal 10 2 4 2 5" xfId="379"/>
    <cellStyle name="Normal 10 2 4 3" xfId="28"/>
    <cellStyle name="Normal 10 2 4 3 2" xfId="380"/>
    <cellStyle name="Normal 10 2 4 3 2 2" xfId="381"/>
    <cellStyle name="Normal 10 2 4 3 2 3" xfId="382"/>
    <cellStyle name="Normal 10 2 4 3 2 4" xfId="383"/>
    <cellStyle name="Normal 10 2 4 3 3" xfId="384"/>
    <cellStyle name="Normal 10 2 4 3 4" xfId="385"/>
    <cellStyle name="Normal 10 2 4 4" xfId="386"/>
    <cellStyle name="Normal 10 2 4 4 2" xfId="387"/>
    <cellStyle name="Normal 10 2 4 4 3" xfId="388"/>
    <cellStyle name="Normal 10 2 4 4 4" xfId="389"/>
    <cellStyle name="Normal 10 2 4 4 5" xfId="390"/>
    <cellStyle name="Normal 10 2 4 5" xfId="391"/>
    <cellStyle name="Normal 10 2 4 5 2" xfId="392"/>
    <cellStyle name="Normal 10 2 4 5 3" xfId="393"/>
    <cellStyle name="Normal 10 2 4 5 4" xfId="394"/>
    <cellStyle name="Normal 10 2 4 6" xfId="395"/>
    <cellStyle name="Normal 10 2 4 7" xfId="396"/>
    <cellStyle name="Normal 10 2 5" xfId="29"/>
    <cellStyle name="Normal 10 2 5 2" xfId="397"/>
    <cellStyle name="Normal 10 2 5 2 2" xfId="398"/>
    <cellStyle name="Normal 10 2 5 2 3" xfId="399"/>
    <cellStyle name="Normal 10 2 5 3" xfId="400"/>
    <cellStyle name="Normal 10 2 5 3 2" xfId="401"/>
    <cellStyle name="Normal 10 2 5 3 3" xfId="402"/>
    <cellStyle name="Normal 10 2 5 3 4" xfId="403"/>
    <cellStyle name="Normal 10 2 5 4" xfId="404"/>
    <cellStyle name="Normal 10 2 5 5" xfId="405"/>
    <cellStyle name="Normal 10 2 6" xfId="30"/>
    <cellStyle name="Normal 10 2 6 2" xfId="406"/>
    <cellStyle name="Normal 10 2 6 2 2" xfId="407"/>
    <cellStyle name="Normal 10 2 6 2 3" xfId="408"/>
    <cellStyle name="Normal 10 2 6 2 4" xfId="409"/>
    <cellStyle name="Normal 10 2 6 3" xfId="410"/>
    <cellStyle name="Normal 10 2 6 4" xfId="411"/>
    <cellStyle name="Normal 10 2 7" xfId="412"/>
    <cellStyle name="Normal 10 2 7 2" xfId="413"/>
    <cellStyle name="Normal 10 2 7 3" xfId="414"/>
    <cellStyle name="Normal 10 2 8" xfId="415"/>
    <cellStyle name="Normal 10 2 8 2" xfId="416"/>
    <cellStyle name="Normal 10 2 8 3" xfId="417"/>
    <cellStyle name="Normal 10 2 9" xfId="418"/>
    <cellStyle name="Normal 10 2 9 2" xfId="419"/>
    <cellStyle name="Normal 10 2 9 3" xfId="420"/>
    <cellStyle name="Normal 10 2 9 4" xfId="421"/>
    <cellStyle name="Normal 10 2 9 5" xfId="422"/>
    <cellStyle name="Normal 10 3" xfId="31"/>
    <cellStyle name="Normal 10 3 10" xfId="423"/>
    <cellStyle name="Normal 10 3 10 2" xfId="424"/>
    <cellStyle name="Normal 10 3 10 3" xfId="425"/>
    <cellStyle name="Normal 10 3 10 4" xfId="426"/>
    <cellStyle name="Normal 10 3 11" xfId="427"/>
    <cellStyle name="Normal 10 3 2" xfId="32"/>
    <cellStyle name="Normal 10 3 2 10" xfId="428"/>
    <cellStyle name="Normal 10 3 2 2" xfId="33"/>
    <cellStyle name="Normal 10 3 2 2 2" xfId="429"/>
    <cellStyle name="Normal 10 3 2 2 2 2" xfId="430"/>
    <cellStyle name="Normal 10 3 2 2 2 3" xfId="431"/>
    <cellStyle name="Normal 10 3 2 2 3" xfId="432"/>
    <cellStyle name="Normal 10 3 2 2 3 2" xfId="433"/>
    <cellStyle name="Normal 10 3 2 2 3 3" xfId="434"/>
    <cellStyle name="Normal 10 3 2 2 4" xfId="435"/>
    <cellStyle name="Normal 10 3 2 2 4 2" xfId="436"/>
    <cellStyle name="Normal 10 3 2 2 4 3" xfId="437"/>
    <cellStyle name="Normal 10 3 2 2 4 4" xfId="438"/>
    <cellStyle name="Normal 10 3 2 2 5" xfId="439"/>
    <cellStyle name="Normal 10 3 2 2 6" xfId="440"/>
    <cellStyle name="Normal 10 3 2 3" xfId="34"/>
    <cellStyle name="Normal 10 3 2 3 2" xfId="441"/>
    <cellStyle name="Normal 10 3 2 3 2 2" xfId="442"/>
    <cellStyle name="Normal 10 3 2 3 2 3" xfId="443"/>
    <cellStyle name="Normal 10 3 2 3 3" xfId="444"/>
    <cellStyle name="Normal 10 3 2 3 3 2" xfId="445"/>
    <cellStyle name="Normal 10 3 2 3 3 3" xfId="446"/>
    <cellStyle name="Normal 10 3 2 3 3 4" xfId="447"/>
    <cellStyle name="Normal 10 3 2 3 4" xfId="448"/>
    <cellStyle name="Normal 10 3 2 3 5" xfId="449"/>
    <cellStyle name="Normal 10 3 2 4" xfId="450"/>
    <cellStyle name="Normal 10 3 2 4 2" xfId="451"/>
    <cellStyle name="Normal 10 3 2 4 3" xfId="452"/>
    <cellStyle name="Normal 10 3 2 5" xfId="453"/>
    <cellStyle name="Normal 10 3 2 5 2" xfId="454"/>
    <cellStyle name="Normal 10 3 2 5 3" xfId="455"/>
    <cellStyle name="Normal 10 3 2 6" xfId="456"/>
    <cellStyle name="Normal 10 3 2 6 2" xfId="457"/>
    <cellStyle name="Normal 10 3 2 6 3" xfId="458"/>
    <cellStyle name="Normal 10 3 2 7" xfId="459"/>
    <cellStyle name="Normal 10 3 2 7 2" xfId="460"/>
    <cellStyle name="Normal 10 3 2 7 3" xfId="461"/>
    <cellStyle name="Normal 10 3 2 7 4" xfId="462"/>
    <cellStyle name="Normal 10 3 2 7 5" xfId="463"/>
    <cellStyle name="Normal 10 3 2 8" xfId="464"/>
    <cellStyle name="Normal 10 3 2 8 2" xfId="465"/>
    <cellStyle name="Normal 10 3 2 8 3" xfId="466"/>
    <cellStyle name="Normal 10 3 2 8 4" xfId="467"/>
    <cellStyle name="Normal 10 3 2 9" xfId="468"/>
    <cellStyle name="Normal 10 3 2 9 2" xfId="469"/>
    <cellStyle name="Normal 10 3 2 9 3" xfId="470"/>
    <cellStyle name="Normal 10 3 2 9 4" xfId="471"/>
    <cellStyle name="Normal 10 3 3" xfId="35"/>
    <cellStyle name="Normal 10 3 3 2" xfId="36"/>
    <cellStyle name="Normal 10 3 3 2 2" xfId="472"/>
    <cellStyle name="Normal 10 3 3 2 2 2" xfId="473"/>
    <cellStyle name="Normal 10 3 3 2 2 3" xfId="474"/>
    <cellStyle name="Normal 10 3 3 2 3" xfId="475"/>
    <cellStyle name="Normal 10 3 3 2 3 2" xfId="476"/>
    <cellStyle name="Normal 10 3 3 2 3 3" xfId="477"/>
    <cellStyle name="Normal 10 3 3 2 3 4" xfId="478"/>
    <cellStyle name="Normal 10 3 3 2 4" xfId="479"/>
    <cellStyle name="Normal 10 3 3 2 5" xfId="480"/>
    <cellStyle name="Normal 10 3 3 3" xfId="37"/>
    <cellStyle name="Normal 10 3 3 3 2" xfId="481"/>
    <cellStyle name="Normal 10 3 3 3 2 2" xfId="482"/>
    <cellStyle name="Normal 10 3 3 3 2 3" xfId="483"/>
    <cellStyle name="Normal 10 3 3 3 2 4" xfId="484"/>
    <cellStyle name="Normal 10 3 3 3 3" xfId="485"/>
    <cellStyle name="Normal 10 3 3 3 4" xfId="486"/>
    <cellStyle name="Normal 10 3 3 4" xfId="487"/>
    <cellStyle name="Normal 10 3 3 4 2" xfId="488"/>
    <cellStyle name="Normal 10 3 3 4 3" xfId="489"/>
    <cellStyle name="Normal 10 3 3 4 4" xfId="490"/>
    <cellStyle name="Normal 10 3 3 4 5" xfId="491"/>
    <cellStyle name="Normal 10 3 3 5" xfId="492"/>
    <cellStyle name="Normal 10 3 3 5 2" xfId="493"/>
    <cellStyle name="Normal 10 3 3 5 3" xfId="494"/>
    <cellStyle name="Normal 10 3 3 5 4" xfId="495"/>
    <cellStyle name="Normal 10 3 3 6" xfId="496"/>
    <cellStyle name="Normal 10 3 3 7" xfId="497"/>
    <cellStyle name="Normal 10 3 4" xfId="38"/>
    <cellStyle name="Normal 10 3 4 2" xfId="498"/>
    <cellStyle name="Normal 10 3 4 2 2" xfId="499"/>
    <cellStyle name="Normal 10 3 4 2 3" xfId="500"/>
    <cellStyle name="Normal 10 3 4 3" xfId="501"/>
    <cellStyle name="Normal 10 3 4 3 2" xfId="502"/>
    <cellStyle name="Normal 10 3 4 3 3" xfId="503"/>
    <cellStyle name="Normal 10 3 4 3 4" xfId="504"/>
    <cellStyle name="Normal 10 3 4 4" xfId="505"/>
    <cellStyle name="Normal 10 3 4 5" xfId="506"/>
    <cellStyle name="Normal 10 3 5" xfId="39"/>
    <cellStyle name="Normal 10 3 5 2" xfId="507"/>
    <cellStyle name="Normal 10 3 5 2 2" xfId="508"/>
    <cellStyle name="Normal 10 3 5 2 3" xfId="509"/>
    <cellStyle name="Normal 10 3 5 2 4" xfId="510"/>
    <cellStyle name="Normal 10 3 5 3" xfId="511"/>
    <cellStyle name="Normal 10 3 5 4" xfId="512"/>
    <cellStyle name="Normal 10 3 6" xfId="513"/>
    <cellStyle name="Normal 10 3 6 2" xfId="514"/>
    <cellStyle name="Normal 10 3 6 3" xfId="515"/>
    <cellStyle name="Normal 10 3 7" xfId="516"/>
    <cellStyle name="Normal 10 3 7 2" xfId="517"/>
    <cellStyle name="Normal 10 3 7 3" xfId="518"/>
    <cellStyle name="Normal 10 3 8" xfId="519"/>
    <cellStyle name="Normal 10 3 8 2" xfId="520"/>
    <cellStyle name="Normal 10 3 8 3" xfId="521"/>
    <cellStyle name="Normal 10 3 8 4" xfId="522"/>
    <cellStyle name="Normal 10 3 8 5" xfId="523"/>
    <cellStyle name="Normal 10 3 9" xfId="524"/>
    <cellStyle name="Normal 10 3 9 2" xfId="525"/>
    <cellStyle name="Normal 10 3 9 3" xfId="526"/>
    <cellStyle name="Normal 10 3 9 4" xfId="527"/>
    <cellStyle name="Normal 10 4" xfId="40"/>
    <cellStyle name="Normal 10 4 10" xfId="528"/>
    <cellStyle name="Normal 10 4 10 2" xfId="529"/>
    <cellStyle name="Normal 10 4 10 3" xfId="530"/>
    <cellStyle name="Normal 10 4 10 4" xfId="531"/>
    <cellStyle name="Normal 10 4 11" xfId="532"/>
    <cellStyle name="Normal 10 4 2" xfId="41"/>
    <cellStyle name="Normal 10 4 2 10" xfId="533"/>
    <cellStyle name="Normal 10 4 2 2" xfId="42"/>
    <cellStyle name="Normal 10 4 2 2 2" xfId="534"/>
    <cellStyle name="Normal 10 4 2 2 2 2" xfId="535"/>
    <cellStyle name="Normal 10 4 2 2 2 3" xfId="536"/>
    <cellStyle name="Normal 10 4 2 2 3" xfId="537"/>
    <cellStyle name="Normal 10 4 2 2 3 2" xfId="538"/>
    <cellStyle name="Normal 10 4 2 2 3 3" xfId="539"/>
    <cellStyle name="Normal 10 4 2 2 4" xfId="540"/>
    <cellStyle name="Normal 10 4 2 2 4 2" xfId="541"/>
    <cellStyle name="Normal 10 4 2 2 4 3" xfId="542"/>
    <cellStyle name="Normal 10 4 2 2 4 4" xfId="543"/>
    <cellStyle name="Normal 10 4 2 2 5" xfId="544"/>
    <cellStyle name="Normal 10 4 2 2 6" xfId="545"/>
    <cellStyle name="Normal 10 4 2 3" xfId="43"/>
    <cellStyle name="Normal 10 4 2 3 2" xfId="546"/>
    <cellStyle name="Normal 10 4 2 3 2 2" xfId="547"/>
    <cellStyle name="Normal 10 4 2 3 2 3" xfId="548"/>
    <cellStyle name="Normal 10 4 2 3 3" xfId="549"/>
    <cellStyle name="Normal 10 4 2 3 3 2" xfId="550"/>
    <cellStyle name="Normal 10 4 2 3 3 3" xfId="551"/>
    <cellStyle name="Normal 10 4 2 3 3 4" xfId="552"/>
    <cellStyle name="Normal 10 4 2 3 4" xfId="553"/>
    <cellStyle name="Normal 10 4 2 3 5" xfId="554"/>
    <cellStyle name="Normal 10 4 2 4" xfId="555"/>
    <cellStyle name="Normal 10 4 2 4 2" xfId="556"/>
    <cellStyle name="Normal 10 4 2 4 3" xfId="557"/>
    <cellStyle name="Normal 10 4 2 5" xfId="558"/>
    <cellStyle name="Normal 10 4 2 5 2" xfId="559"/>
    <cellStyle name="Normal 10 4 2 5 3" xfId="560"/>
    <cellStyle name="Normal 10 4 2 6" xfId="561"/>
    <cellStyle name="Normal 10 4 2 6 2" xfId="562"/>
    <cellStyle name="Normal 10 4 2 6 3" xfId="563"/>
    <cellStyle name="Normal 10 4 2 7" xfId="564"/>
    <cellStyle name="Normal 10 4 2 7 2" xfId="565"/>
    <cellStyle name="Normal 10 4 2 7 3" xfId="566"/>
    <cellStyle name="Normal 10 4 2 7 4" xfId="567"/>
    <cellStyle name="Normal 10 4 2 7 5" xfId="568"/>
    <cellStyle name="Normal 10 4 2 8" xfId="569"/>
    <cellStyle name="Normal 10 4 2 8 2" xfId="570"/>
    <cellStyle name="Normal 10 4 2 8 3" xfId="571"/>
    <cellStyle name="Normal 10 4 2 8 4" xfId="572"/>
    <cellStyle name="Normal 10 4 2 9" xfId="573"/>
    <cellStyle name="Normal 10 4 2 9 2" xfId="574"/>
    <cellStyle name="Normal 10 4 2 9 3" xfId="575"/>
    <cellStyle name="Normal 10 4 2 9 4" xfId="576"/>
    <cellStyle name="Normal 10 4 3" xfId="44"/>
    <cellStyle name="Normal 10 4 3 2" xfId="45"/>
    <cellStyle name="Normal 10 4 3 2 2" xfId="577"/>
    <cellStyle name="Normal 10 4 3 2 2 2" xfId="578"/>
    <cellStyle name="Normal 10 4 3 2 2 3" xfId="579"/>
    <cellStyle name="Normal 10 4 3 2 3" xfId="580"/>
    <cellStyle name="Normal 10 4 3 2 3 2" xfId="581"/>
    <cellStyle name="Normal 10 4 3 2 3 3" xfId="582"/>
    <cellStyle name="Normal 10 4 3 2 3 4" xfId="583"/>
    <cellStyle name="Normal 10 4 3 2 4" xfId="584"/>
    <cellStyle name="Normal 10 4 3 2 5" xfId="585"/>
    <cellStyle name="Normal 10 4 3 3" xfId="46"/>
    <cellStyle name="Normal 10 4 3 3 2" xfId="586"/>
    <cellStyle name="Normal 10 4 3 3 2 2" xfId="587"/>
    <cellStyle name="Normal 10 4 3 3 2 3" xfId="588"/>
    <cellStyle name="Normal 10 4 3 3 2 4" xfId="589"/>
    <cellStyle name="Normal 10 4 3 3 3" xfId="590"/>
    <cellStyle name="Normal 10 4 3 3 4" xfId="591"/>
    <cellStyle name="Normal 10 4 3 4" xfId="592"/>
    <cellStyle name="Normal 10 4 3 4 2" xfId="593"/>
    <cellStyle name="Normal 10 4 3 4 3" xfId="594"/>
    <cellStyle name="Normal 10 4 3 4 4" xfId="595"/>
    <cellStyle name="Normal 10 4 3 4 5" xfId="596"/>
    <cellStyle name="Normal 10 4 3 5" xfId="597"/>
    <cellStyle name="Normal 10 4 3 5 2" xfId="598"/>
    <cellStyle name="Normal 10 4 3 5 3" xfId="599"/>
    <cellStyle name="Normal 10 4 3 5 4" xfId="600"/>
    <cellStyle name="Normal 10 4 3 6" xfId="601"/>
    <cellStyle name="Normal 10 4 3 7" xfId="602"/>
    <cellStyle name="Normal 10 4 4" xfId="47"/>
    <cellStyle name="Normal 10 4 4 2" xfId="603"/>
    <cellStyle name="Normal 10 4 4 2 2" xfId="604"/>
    <cellStyle name="Normal 10 4 4 2 3" xfId="605"/>
    <cellStyle name="Normal 10 4 4 3" xfId="606"/>
    <cellStyle name="Normal 10 4 4 3 2" xfId="607"/>
    <cellStyle name="Normal 10 4 4 3 3" xfId="608"/>
    <cellStyle name="Normal 10 4 4 3 4" xfId="609"/>
    <cellStyle name="Normal 10 4 4 4" xfId="610"/>
    <cellStyle name="Normal 10 4 4 5" xfId="611"/>
    <cellStyle name="Normal 10 4 5" xfId="48"/>
    <cellStyle name="Normal 10 4 5 2" xfId="612"/>
    <cellStyle name="Normal 10 4 5 2 2" xfId="613"/>
    <cellStyle name="Normal 10 4 5 2 3" xfId="614"/>
    <cellStyle name="Normal 10 4 5 2 4" xfId="615"/>
    <cellStyle name="Normal 10 4 5 3" xfId="616"/>
    <cellStyle name="Normal 10 4 5 4" xfId="617"/>
    <cellStyle name="Normal 10 4 6" xfId="618"/>
    <cellStyle name="Normal 10 4 6 2" xfId="619"/>
    <cellStyle name="Normal 10 4 6 3" xfId="620"/>
    <cellStyle name="Normal 10 4 7" xfId="621"/>
    <cellStyle name="Normal 10 4 7 2" xfId="622"/>
    <cellStyle name="Normal 10 4 7 3" xfId="623"/>
    <cellStyle name="Normal 10 4 8" xfId="624"/>
    <cellStyle name="Normal 10 4 8 2" xfId="625"/>
    <cellStyle name="Normal 10 4 8 3" xfId="626"/>
    <cellStyle name="Normal 10 4 8 4" xfId="627"/>
    <cellStyle name="Normal 10 4 8 5" xfId="628"/>
    <cellStyle name="Normal 10 4 9" xfId="629"/>
    <cellStyle name="Normal 10 4 9 2" xfId="630"/>
    <cellStyle name="Normal 10 4 9 3" xfId="631"/>
    <cellStyle name="Normal 10 4 9 4" xfId="632"/>
    <cellStyle name="Normal 10 5" xfId="49"/>
    <cellStyle name="Normal 10 5 10" xfId="633"/>
    <cellStyle name="Normal 10 5 10 2" xfId="634"/>
    <cellStyle name="Normal 10 5 10 3" xfId="635"/>
    <cellStyle name="Normal 10 5 10 4" xfId="636"/>
    <cellStyle name="Normal 10 5 11" xfId="637"/>
    <cellStyle name="Normal 10 5 2" xfId="50"/>
    <cellStyle name="Normal 10 5 2 10" xfId="638"/>
    <cellStyle name="Normal 10 5 2 2" xfId="51"/>
    <cellStyle name="Normal 10 5 2 2 2" xfId="639"/>
    <cellStyle name="Normal 10 5 2 2 2 2" xfId="640"/>
    <cellStyle name="Normal 10 5 2 2 2 3" xfId="641"/>
    <cellStyle name="Normal 10 5 2 2 3" xfId="642"/>
    <cellStyle name="Normal 10 5 2 2 3 2" xfId="643"/>
    <cellStyle name="Normal 10 5 2 2 3 3" xfId="644"/>
    <cellStyle name="Normal 10 5 2 2 4" xfId="645"/>
    <cellStyle name="Normal 10 5 2 2 4 2" xfId="646"/>
    <cellStyle name="Normal 10 5 2 2 4 3" xfId="647"/>
    <cellStyle name="Normal 10 5 2 2 4 4" xfId="648"/>
    <cellStyle name="Normal 10 5 2 2 5" xfId="649"/>
    <cellStyle name="Normal 10 5 2 2 6" xfId="650"/>
    <cellStyle name="Normal 10 5 2 3" xfId="52"/>
    <cellStyle name="Normal 10 5 2 3 2" xfId="651"/>
    <cellStyle name="Normal 10 5 2 3 2 2" xfId="652"/>
    <cellStyle name="Normal 10 5 2 3 2 3" xfId="653"/>
    <cellStyle name="Normal 10 5 2 3 3" xfId="654"/>
    <cellStyle name="Normal 10 5 2 3 3 2" xfId="655"/>
    <cellStyle name="Normal 10 5 2 3 3 3" xfId="656"/>
    <cellStyle name="Normal 10 5 2 3 3 4" xfId="657"/>
    <cellStyle name="Normal 10 5 2 3 4" xfId="658"/>
    <cellStyle name="Normal 10 5 2 3 5" xfId="659"/>
    <cellStyle name="Normal 10 5 2 4" xfId="660"/>
    <cellStyle name="Normal 10 5 2 4 2" xfId="661"/>
    <cellStyle name="Normal 10 5 2 4 3" xfId="662"/>
    <cellStyle name="Normal 10 5 2 5" xfId="663"/>
    <cellStyle name="Normal 10 5 2 5 2" xfId="664"/>
    <cellStyle name="Normal 10 5 2 5 3" xfId="665"/>
    <cellStyle name="Normal 10 5 2 6" xfId="666"/>
    <cellStyle name="Normal 10 5 2 6 2" xfId="667"/>
    <cellStyle name="Normal 10 5 2 6 3" xfId="668"/>
    <cellStyle name="Normal 10 5 2 7" xfId="669"/>
    <cellStyle name="Normal 10 5 2 7 2" xfId="670"/>
    <cellStyle name="Normal 10 5 2 7 3" xfId="671"/>
    <cellStyle name="Normal 10 5 2 7 4" xfId="672"/>
    <cellStyle name="Normal 10 5 2 7 5" xfId="673"/>
    <cellStyle name="Normal 10 5 2 8" xfId="674"/>
    <cellStyle name="Normal 10 5 2 8 2" xfId="675"/>
    <cellStyle name="Normal 10 5 2 8 3" xfId="676"/>
    <cellStyle name="Normal 10 5 2 8 4" xfId="677"/>
    <cellStyle name="Normal 10 5 2 9" xfId="678"/>
    <cellStyle name="Normal 10 5 2 9 2" xfId="679"/>
    <cellStyle name="Normal 10 5 2 9 3" xfId="680"/>
    <cellStyle name="Normal 10 5 2 9 4" xfId="681"/>
    <cellStyle name="Normal 10 5 3" xfId="53"/>
    <cellStyle name="Normal 10 5 3 2" xfId="54"/>
    <cellStyle name="Normal 10 5 3 2 2" xfId="682"/>
    <cellStyle name="Normal 10 5 3 2 2 2" xfId="683"/>
    <cellStyle name="Normal 10 5 3 2 2 3" xfId="684"/>
    <cellStyle name="Normal 10 5 3 2 3" xfId="685"/>
    <cellStyle name="Normal 10 5 3 2 3 2" xfId="686"/>
    <cellStyle name="Normal 10 5 3 2 3 3" xfId="687"/>
    <cellStyle name="Normal 10 5 3 2 3 4" xfId="688"/>
    <cellStyle name="Normal 10 5 3 2 4" xfId="689"/>
    <cellStyle name="Normal 10 5 3 2 5" xfId="690"/>
    <cellStyle name="Normal 10 5 3 3" xfId="55"/>
    <cellStyle name="Normal 10 5 3 3 2" xfId="691"/>
    <cellStyle name="Normal 10 5 3 3 2 2" xfId="692"/>
    <cellStyle name="Normal 10 5 3 3 2 3" xfId="693"/>
    <cellStyle name="Normal 10 5 3 3 2 4" xfId="694"/>
    <cellStyle name="Normal 10 5 3 3 3" xfId="695"/>
    <cellStyle name="Normal 10 5 3 3 4" xfId="696"/>
    <cellStyle name="Normal 10 5 3 4" xfId="697"/>
    <cellStyle name="Normal 10 5 3 4 2" xfId="698"/>
    <cellStyle name="Normal 10 5 3 4 3" xfId="699"/>
    <cellStyle name="Normal 10 5 3 4 4" xfId="700"/>
    <cellStyle name="Normal 10 5 3 4 5" xfId="701"/>
    <cellStyle name="Normal 10 5 3 5" xfId="702"/>
    <cellStyle name="Normal 10 5 3 5 2" xfId="703"/>
    <cellStyle name="Normal 10 5 3 5 3" xfId="704"/>
    <cellStyle name="Normal 10 5 3 5 4" xfId="705"/>
    <cellStyle name="Normal 10 5 3 6" xfId="706"/>
    <cellStyle name="Normal 10 5 3 7" xfId="707"/>
    <cellStyle name="Normal 10 5 4" xfId="56"/>
    <cellStyle name="Normal 10 5 4 2" xfId="708"/>
    <cellStyle name="Normal 10 5 4 2 2" xfId="709"/>
    <cellStyle name="Normal 10 5 4 2 3" xfId="710"/>
    <cellStyle name="Normal 10 5 4 3" xfId="711"/>
    <cellStyle name="Normal 10 5 4 3 2" xfId="712"/>
    <cellStyle name="Normal 10 5 4 3 3" xfId="713"/>
    <cellStyle name="Normal 10 5 4 3 4" xfId="714"/>
    <cellStyle name="Normal 10 5 4 4" xfId="715"/>
    <cellStyle name="Normal 10 5 4 5" xfId="716"/>
    <cellStyle name="Normal 10 5 5" xfId="57"/>
    <cellStyle name="Normal 10 5 5 2" xfId="717"/>
    <cellStyle name="Normal 10 5 5 2 2" xfId="718"/>
    <cellStyle name="Normal 10 5 5 2 3" xfId="719"/>
    <cellStyle name="Normal 10 5 5 2 4" xfId="720"/>
    <cellStyle name="Normal 10 5 5 3" xfId="721"/>
    <cellStyle name="Normal 10 5 5 4" xfId="722"/>
    <cellStyle name="Normal 10 5 6" xfId="723"/>
    <cellStyle name="Normal 10 5 6 2" xfId="724"/>
    <cellStyle name="Normal 10 5 6 3" xfId="725"/>
    <cellStyle name="Normal 10 5 7" xfId="726"/>
    <cellStyle name="Normal 10 5 7 2" xfId="727"/>
    <cellStyle name="Normal 10 5 7 3" xfId="728"/>
    <cellStyle name="Normal 10 5 8" xfId="729"/>
    <cellStyle name="Normal 10 5 8 2" xfId="730"/>
    <cellStyle name="Normal 10 5 8 3" xfId="731"/>
    <cellStyle name="Normal 10 5 8 4" xfId="732"/>
    <cellStyle name="Normal 10 5 8 5" xfId="733"/>
    <cellStyle name="Normal 10 5 9" xfId="734"/>
    <cellStyle name="Normal 10 5 9 2" xfId="735"/>
    <cellStyle name="Normal 10 5 9 3" xfId="736"/>
    <cellStyle name="Normal 10 5 9 4" xfId="737"/>
    <cellStyle name="Normal 10 6" xfId="58"/>
    <cellStyle name="Normal 10 6 10" xfId="738"/>
    <cellStyle name="Normal 10 6 2" xfId="59"/>
    <cellStyle name="Normal 10 6 2 2" xfId="60"/>
    <cellStyle name="Normal 10 6 2 2 2" xfId="739"/>
    <cellStyle name="Normal 10 6 2 2 2 2" xfId="740"/>
    <cellStyle name="Normal 10 6 2 2 2 3" xfId="741"/>
    <cellStyle name="Normal 10 6 2 2 3" xfId="742"/>
    <cellStyle name="Normal 10 6 2 2 3 2" xfId="743"/>
    <cellStyle name="Normal 10 6 2 2 3 3" xfId="744"/>
    <cellStyle name="Normal 10 6 2 2 3 4" xfId="745"/>
    <cellStyle name="Normal 10 6 2 2 4" xfId="746"/>
    <cellStyle name="Normal 10 6 2 2 5" xfId="747"/>
    <cellStyle name="Normal 10 6 2 3" xfId="61"/>
    <cellStyle name="Normal 10 6 2 3 2" xfId="748"/>
    <cellStyle name="Normal 10 6 2 3 2 2" xfId="749"/>
    <cellStyle name="Normal 10 6 2 3 2 3" xfId="750"/>
    <cellStyle name="Normal 10 6 2 3 2 4" xfId="751"/>
    <cellStyle name="Normal 10 6 2 3 3" xfId="752"/>
    <cellStyle name="Normal 10 6 2 3 4" xfId="753"/>
    <cellStyle name="Normal 10 6 2 4" xfId="754"/>
    <cellStyle name="Normal 10 6 2 4 2" xfId="755"/>
    <cellStyle name="Normal 10 6 2 4 3" xfId="756"/>
    <cellStyle name="Normal 10 6 2 4 4" xfId="757"/>
    <cellStyle name="Normal 10 6 2 4 5" xfId="758"/>
    <cellStyle name="Normal 10 6 2 5" xfId="759"/>
    <cellStyle name="Normal 10 6 2 5 2" xfId="760"/>
    <cellStyle name="Normal 10 6 2 5 3" xfId="761"/>
    <cellStyle name="Normal 10 6 2 5 4" xfId="762"/>
    <cellStyle name="Normal 10 6 2 6" xfId="763"/>
    <cellStyle name="Normal 10 6 2 7" xfId="764"/>
    <cellStyle name="Normal 10 6 3" xfId="62"/>
    <cellStyle name="Normal 10 6 3 2" xfId="765"/>
    <cellStyle name="Normal 10 6 3 2 2" xfId="766"/>
    <cellStyle name="Normal 10 6 3 2 3" xfId="767"/>
    <cellStyle name="Normal 10 6 3 3" xfId="768"/>
    <cellStyle name="Normal 10 6 3 3 2" xfId="769"/>
    <cellStyle name="Normal 10 6 3 3 3" xfId="770"/>
    <cellStyle name="Normal 10 6 3 3 4" xfId="771"/>
    <cellStyle name="Normal 10 6 3 4" xfId="772"/>
    <cellStyle name="Normal 10 6 3 5" xfId="773"/>
    <cellStyle name="Normal 10 6 4" xfId="63"/>
    <cellStyle name="Normal 10 6 4 2" xfId="774"/>
    <cellStyle name="Normal 10 6 4 2 2" xfId="775"/>
    <cellStyle name="Normal 10 6 4 2 3" xfId="776"/>
    <cellStyle name="Normal 10 6 4 2 4" xfId="777"/>
    <cellStyle name="Normal 10 6 4 3" xfId="778"/>
    <cellStyle name="Normal 10 6 4 4" xfId="779"/>
    <cellStyle name="Normal 10 6 5" xfId="780"/>
    <cellStyle name="Normal 10 6 5 2" xfId="781"/>
    <cellStyle name="Normal 10 6 5 3" xfId="782"/>
    <cellStyle name="Normal 10 6 6" xfId="783"/>
    <cellStyle name="Normal 10 6 6 2" xfId="784"/>
    <cellStyle name="Normal 10 6 6 3" xfId="785"/>
    <cellStyle name="Normal 10 6 7" xfId="786"/>
    <cellStyle name="Normal 10 6 7 2" xfId="787"/>
    <cellStyle name="Normal 10 6 7 3" xfId="788"/>
    <cellStyle name="Normal 10 6 7 4" xfId="789"/>
    <cellStyle name="Normal 10 6 7 5" xfId="790"/>
    <cellStyle name="Normal 10 6 8" xfId="791"/>
    <cellStyle name="Normal 10 6 8 2" xfId="792"/>
    <cellStyle name="Normal 10 6 8 3" xfId="793"/>
    <cellStyle name="Normal 10 6 8 4" xfId="794"/>
    <cellStyle name="Normal 10 6 9" xfId="795"/>
    <cellStyle name="Normal 10 6 9 2" xfId="796"/>
    <cellStyle name="Normal 10 6 9 3" xfId="797"/>
    <cellStyle name="Normal 10 6 9 4" xfId="798"/>
    <cellStyle name="Normal 10 7" xfId="64"/>
    <cellStyle name="Normal 10 7 10" xfId="799"/>
    <cellStyle name="Normal 10 7 2" xfId="65"/>
    <cellStyle name="Normal 10 7 2 2" xfId="800"/>
    <cellStyle name="Normal 10 7 2 2 2" xfId="801"/>
    <cellStyle name="Normal 10 7 2 2 3" xfId="802"/>
    <cellStyle name="Normal 10 7 2 3" xfId="803"/>
    <cellStyle name="Normal 10 7 2 3 2" xfId="804"/>
    <cellStyle name="Normal 10 7 2 3 3" xfId="805"/>
    <cellStyle name="Normal 10 7 2 4" xfId="806"/>
    <cellStyle name="Normal 10 7 2 4 2" xfId="807"/>
    <cellStyle name="Normal 10 7 2 4 3" xfId="808"/>
    <cellStyle name="Normal 10 7 2 4 4" xfId="809"/>
    <cellStyle name="Normal 10 7 2 5" xfId="810"/>
    <cellStyle name="Normal 10 7 2 6" xfId="811"/>
    <cellStyle name="Normal 10 7 3" xfId="66"/>
    <cellStyle name="Normal 10 7 3 2" xfId="812"/>
    <cellStyle name="Normal 10 7 3 2 2" xfId="813"/>
    <cellStyle name="Normal 10 7 3 2 3" xfId="814"/>
    <cellStyle name="Normal 10 7 3 3" xfId="815"/>
    <cellStyle name="Normal 10 7 3 3 2" xfId="816"/>
    <cellStyle name="Normal 10 7 3 3 3" xfId="817"/>
    <cellStyle name="Normal 10 7 3 3 4" xfId="818"/>
    <cellStyle name="Normal 10 7 3 4" xfId="819"/>
    <cellStyle name="Normal 10 7 3 5" xfId="820"/>
    <cellStyle name="Normal 10 7 4" xfId="821"/>
    <cellStyle name="Normal 10 7 4 2" xfId="822"/>
    <cellStyle name="Normal 10 7 4 3" xfId="823"/>
    <cellStyle name="Normal 10 7 5" xfId="824"/>
    <cellStyle name="Normal 10 7 5 2" xfId="825"/>
    <cellStyle name="Normal 10 7 5 3" xfId="826"/>
    <cellStyle name="Normal 10 7 6" xfId="827"/>
    <cellStyle name="Normal 10 7 6 2" xfId="828"/>
    <cellStyle name="Normal 10 7 6 3" xfId="829"/>
    <cellStyle name="Normal 10 7 7" xfId="830"/>
    <cellStyle name="Normal 10 7 7 2" xfId="831"/>
    <cellStyle name="Normal 10 7 7 3" xfId="832"/>
    <cellStyle name="Normal 10 7 7 4" xfId="833"/>
    <cellStyle name="Normal 10 7 7 5" xfId="834"/>
    <cellStyle name="Normal 10 7 8" xfId="835"/>
    <cellStyle name="Normal 10 7 8 2" xfId="836"/>
    <cellStyle name="Normal 10 7 8 3" xfId="837"/>
    <cellStyle name="Normal 10 7 8 4" xfId="838"/>
    <cellStyle name="Normal 10 7 9" xfId="839"/>
    <cellStyle name="Normal 10 7 9 2" xfId="840"/>
    <cellStyle name="Normal 10 7 9 3" xfId="841"/>
    <cellStyle name="Normal 10 7 9 4" xfId="842"/>
    <cellStyle name="Normal 10 8" xfId="67"/>
    <cellStyle name="Normal 10 8 2" xfId="68"/>
    <cellStyle name="Normal 10 8 2 2" xfId="843"/>
    <cellStyle name="Normal 10 8 2 2 2" xfId="844"/>
    <cellStyle name="Normal 10 8 2 2 3" xfId="845"/>
    <cellStyle name="Normal 10 8 2 3" xfId="846"/>
    <cellStyle name="Normal 10 8 2 3 2" xfId="847"/>
    <cellStyle name="Normal 10 8 2 3 3" xfId="848"/>
    <cellStyle name="Normal 10 8 2 3 4" xfId="849"/>
    <cellStyle name="Normal 10 8 2 4" xfId="850"/>
    <cellStyle name="Normal 10 8 2 5" xfId="851"/>
    <cellStyle name="Normal 10 8 3" xfId="69"/>
    <cellStyle name="Normal 10 8 3 2" xfId="852"/>
    <cellStyle name="Normal 10 8 3 2 2" xfId="853"/>
    <cellStyle name="Normal 10 8 3 2 3" xfId="854"/>
    <cellStyle name="Normal 10 8 3 2 4" xfId="855"/>
    <cellStyle name="Normal 10 8 3 3" xfId="856"/>
    <cellStyle name="Normal 10 8 3 4" xfId="857"/>
    <cellStyle name="Normal 10 8 4" xfId="858"/>
    <cellStyle name="Normal 10 8 4 2" xfId="859"/>
    <cellStyle name="Normal 10 8 4 3" xfId="860"/>
    <cellStyle name="Normal 10 8 4 4" xfId="861"/>
    <cellStyle name="Normal 10 8 4 5" xfId="862"/>
    <cellStyle name="Normal 10 8 5" xfId="863"/>
    <cellStyle name="Normal 10 8 5 2" xfId="864"/>
    <cellStyle name="Normal 10 8 5 3" xfId="865"/>
    <cellStyle name="Normal 10 8 5 4" xfId="866"/>
    <cellStyle name="Normal 10 8 6" xfId="867"/>
    <cellStyle name="Normal 10 8 7" xfId="868"/>
    <cellStyle name="Normal 10 9" xfId="70"/>
    <cellStyle name="Normal 10 9 2" xfId="869"/>
    <cellStyle name="Normal 10 9 2 2" xfId="870"/>
    <cellStyle name="Normal 10 9 2 3" xfId="871"/>
    <cellStyle name="Normal 10 9 3" xfId="872"/>
    <cellStyle name="Normal 10 9 3 2" xfId="873"/>
    <cellStyle name="Normal 10 9 3 3" xfId="874"/>
    <cellStyle name="Normal 10 9 3 4" xfId="875"/>
    <cellStyle name="Normal 10 9 4" xfId="876"/>
    <cellStyle name="Normal 10 9 5" xfId="877"/>
    <cellStyle name="Normal 11" xfId="878"/>
    <cellStyle name="Normal 11 2" xfId="879"/>
    <cellStyle name="Normal 11 3" xfId="880"/>
    <cellStyle name="Normal 11 4" xfId="881"/>
    <cellStyle name="Normal 11 5" xfId="882"/>
    <cellStyle name="Normal 11 6" xfId="883"/>
    <cellStyle name="Normal 12" xfId="884"/>
    <cellStyle name="Normal 12 2" xfId="885"/>
    <cellStyle name="Normal 12 3" xfId="886"/>
    <cellStyle name="Normal 12 4" xfId="887"/>
    <cellStyle name="Normal 12 5" xfId="888"/>
    <cellStyle name="Normal 13" xfId="889"/>
    <cellStyle name="Normal 14" xfId="890"/>
    <cellStyle name="Normal 14 2" xfId="891"/>
    <cellStyle name="Normal 15" xfId="905"/>
    <cellStyle name="Normal 16" xfId="9084"/>
    <cellStyle name="Normal 2" xfId="3"/>
    <cellStyle name="Normal 2 2" xfId="9087"/>
    <cellStyle name="Normal 2 2 2" xfId="9088"/>
    <cellStyle name="Normal 3" xfId="4"/>
    <cellStyle name="Normal 3 2" xfId="7679"/>
    <cellStyle name="Normal 3 2 2" xfId="9089"/>
    <cellStyle name="Normal 3 2 2 2" xfId="9090"/>
    <cellStyle name="Normal 3 2 2 2 2" xfId="9095"/>
    <cellStyle name="Normal 3 2 2 2 2 2" xfId="9096"/>
    <cellStyle name="Normal 3 2 2 2 2 2 2" xfId="9097"/>
    <cellStyle name="Normal 3 2 2 2 2 2 2 2" xfId="9098"/>
    <cellStyle name="Normal 3 2 2 2 2 2 3" xfId="9099"/>
    <cellStyle name="Normal 3 2 2 2 2 3" xfId="9100"/>
    <cellStyle name="Normal 3 2 2 2 2 3 2" xfId="9101"/>
    <cellStyle name="Normal 3 2 2 2 2 4" xfId="9102"/>
    <cellStyle name="Normal 3 2 2 2 3" xfId="9103"/>
    <cellStyle name="Normal 3 2 2 2 3 2" xfId="9104"/>
    <cellStyle name="Normal 3 2 2 2 3 2 2" xfId="9105"/>
    <cellStyle name="Normal 3 2 2 2 3 3" xfId="9106"/>
    <cellStyle name="Normal 3 2 2 2 4" xfId="9107"/>
    <cellStyle name="Normal 3 2 2 2 4 2" xfId="9108"/>
    <cellStyle name="Normal 3 2 2 2 5" xfId="9109"/>
    <cellStyle name="Normal 3 2 2 3" xfId="9110"/>
    <cellStyle name="Normal 3 2 2 3 2" xfId="9111"/>
    <cellStyle name="Normal 3 2 2 3 2 2" xfId="9112"/>
    <cellStyle name="Normal 3 2 2 3 2 2 2" xfId="9113"/>
    <cellStyle name="Normal 3 2 2 3 2 3" xfId="9114"/>
    <cellStyle name="Normal 3 2 2 3 3" xfId="9115"/>
    <cellStyle name="Normal 3 2 2 3 3 2" xfId="9116"/>
    <cellStyle name="Normal 3 2 2 3 4" xfId="9117"/>
    <cellStyle name="Normal 3 2 2 4" xfId="9118"/>
    <cellStyle name="Normal 3 2 2 4 2" xfId="9119"/>
    <cellStyle name="Normal 3 2 2 4 2 2" xfId="9120"/>
    <cellStyle name="Normal 3 2 2 4 3" xfId="9121"/>
    <cellStyle name="Normal 3 2 2 5" xfId="9122"/>
    <cellStyle name="Normal 3 2 2 5 2" xfId="9123"/>
    <cellStyle name="Normal 3 2 2 6" xfId="9124"/>
    <cellStyle name="Normal 3 2 3" xfId="9091"/>
    <cellStyle name="Normal 3 2 3 2" xfId="9125"/>
    <cellStyle name="Normal 3 2 3 2 2" xfId="9126"/>
    <cellStyle name="Normal 3 2 3 2 2 2" xfId="9127"/>
    <cellStyle name="Normal 3 2 3 2 2 2 2" xfId="9128"/>
    <cellStyle name="Normal 3 2 3 2 2 3" xfId="9129"/>
    <cellStyle name="Normal 3 2 3 2 3" xfId="9130"/>
    <cellStyle name="Normal 3 2 3 2 3 2" xfId="9131"/>
    <cellStyle name="Normal 3 2 3 2 4" xfId="9132"/>
    <cellStyle name="Normal 3 2 3 3" xfId="9133"/>
    <cellStyle name="Normal 3 2 3 3 2" xfId="9134"/>
    <cellStyle name="Normal 3 2 3 3 2 2" xfId="9135"/>
    <cellStyle name="Normal 3 2 3 3 3" xfId="9136"/>
    <cellStyle name="Normal 3 2 3 4" xfId="9137"/>
    <cellStyle name="Normal 3 2 3 4 2" xfId="9138"/>
    <cellStyle name="Normal 3 2 3 5" xfId="9139"/>
    <cellStyle name="Normal 3 2 4" xfId="9140"/>
    <cellStyle name="Normal 3 2 4 2" xfId="9141"/>
    <cellStyle name="Normal 3 2 4 2 2" xfId="9142"/>
    <cellStyle name="Normal 3 2 4 2 2 2" xfId="9143"/>
    <cellStyle name="Normal 3 2 4 2 3" xfId="9144"/>
    <cellStyle name="Normal 3 2 4 3" xfId="9145"/>
    <cellStyle name="Normal 3 2 4 3 2" xfId="9146"/>
    <cellStyle name="Normal 3 2 4 4" xfId="9147"/>
    <cellStyle name="Normal 3 2 5" xfId="9148"/>
    <cellStyle name="Normal 3 2 5 2" xfId="9149"/>
    <cellStyle name="Normal 3 2 5 2 2" xfId="9150"/>
    <cellStyle name="Normal 3 2 5 3" xfId="9151"/>
    <cellStyle name="Normal 3 2 6" xfId="9152"/>
    <cellStyle name="Normal 3 2 6 2" xfId="9153"/>
    <cellStyle name="Normal 3 2 7" xfId="9154"/>
    <cellStyle name="Normal 3 3" xfId="9092"/>
    <cellStyle name="Normal 3 3 2" xfId="9093"/>
    <cellStyle name="Normal 3 3 2 2" xfId="9155"/>
    <cellStyle name="Normal 3 3 2 2 2" xfId="9156"/>
    <cellStyle name="Normal 3 3 2 2 2 2" xfId="9157"/>
    <cellStyle name="Normal 3 3 2 2 2 2 2" xfId="9158"/>
    <cellStyle name="Normal 3 3 2 2 2 3" xfId="9159"/>
    <cellStyle name="Normal 3 3 2 2 3" xfId="9160"/>
    <cellStyle name="Normal 3 3 2 2 3 2" xfId="9161"/>
    <cellStyle name="Normal 3 3 2 2 4" xfId="9162"/>
    <cellStyle name="Normal 3 3 2 3" xfId="9163"/>
    <cellStyle name="Normal 3 3 2 3 2" xfId="9164"/>
    <cellStyle name="Normal 3 3 2 3 2 2" xfId="9165"/>
    <cellStyle name="Normal 3 3 2 3 3" xfId="9166"/>
    <cellStyle name="Normal 3 3 2 4" xfId="9167"/>
    <cellStyle name="Normal 3 3 2 4 2" xfId="9168"/>
    <cellStyle name="Normal 3 3 2 5" xfId="9169"/>
    <cellStyle name="Normal 3 3 3" xfId="9170"/>
    <cellStyle name="Normal 3 3 3 2" xfId="9171"/>
    <cellStyle name="Normal 3 3 3 2 2" xfId="9172"/>
    <cellStyle name="Normal 3 3 3 2 2 2" xfId="9173"/>
    <cellStyle name="Normal 3 3 3 2 3" xfId="9174"/>
    <cellStyle name="Normal 3 3 3 3" xfId="9175"/>
    <cellStyle name="Normal 3 3 3 3 2" xfId="9176"/>
    <cellStyle name="Normal 3 3 3 4" xfId="9177"/>
    <cellStyle name="Normal 3 3 4" xfId="9178"/>
    <cellStyle name="Normal 3 3 4 2" xfId="9179"/>
    <cellStyle name="Normal 3 3 4 2 2" xfId="9180"/>
    <cellStyle name="Normal 3 3 4 3" xfId="9181"/>
    <cellStyle name="Normal 3 3 5" xfId="9182"/>
    <cellStyle name="Normal 3 3 5 2" xfId="9183"/>
    <cellStyle name="Normal 3 3 6" xfId="9184"/>
    <cellStyle name="Normal 3 4" xfId="9094"/>
    <cellStyle name="Normal 3 4 2" xfId="9185"/>
    <cellStyle name="Normal 3 4 2 2" xfId="9186"/>
    <cellStyle name="Normal 3 4 2 2 2" xfId="9187"/>
    <cellStyle name="Normal 3 4 2 2 2 2" xfId="9188"/>
    <cellStyle name="Normal 3 4 2 2 3" xfId="9189"/>
    <cellStyle name="Normal 3 4 2 3" xfId="9190"/>
    <cellStyle name="Normal 3 4 2 3 2" xfId="9191"/>
    <cellStyle name="Normal 3 4 2 4" xfId="9192"/>
    <cellStyle name="Normal 3 4 3" xfId="9193"/>
    <cellStyle name="Normal 3 4 3 2" xfId="9194"/>
    <cellStyle name="Normal 3 4 3 2 2" xfId="9195"/>
    <cellStyle name="Normal 3 4 3 3" xfId="9196"/>
    <cellStyle name="Normal 3 4 4" xfId="9197"/>
    <cellStyle name="Normal 3 4 4 2" xfId="9198"/>
    <cellStyle name="Normal 3 4 5" xfId="9199"/>
    <cellStyle name="Normal 3 5" xfId="9200"/>
    <cellStyle name="Normal 3 5 2" xfId="9201"/>
    <cellStyle name="Normal 3 5 2 2" xfId="9202"/>
    <cellStyle name="Normal 3 5 2 2 2" xfId="9203"/>
    <cellStyle name="Normal 3 5 2 3" xfId="9204"/>
    <cellStyle name="Normal 3 5 3" xfId="9205"/>
    <cellStyle name="Normal 3 5 3 2" xfId="9206"/>
    <cellStyle name="Normal 3 5 4" xfId="9207"/>
    <cellStyle name="Normal 3 6" xfId="9208"/>
    <cellStyle name="Normal 3 6 2" xfId="9209"/>
    <cellStyle name="Normal 3 6 2 2" xfId="9210"/>
    <cellStyle name="Normal 3 6 3" xfId="9211"/>
    <cellStyle name="Normal 3 7" xfId="9212"/>
    <cellStyle name="Normal 3 7 2" xfId="9213"/>
    <cellStyle name="Normal 3 8" xfId="9214"/>
    <cellStyle name="Normal 4" xfId="6"/>
    <cellStyle name="Normal 4 10" xfId="7680"/>
    <cellStyle name="Normal 4 2" xfId="906"/>
    <cellStyle name="Normal 4 2 2" xfId="7681"/>
    <cellStyle name="Normal 4 2 2 2" xfId="7682"/>
    <cellStyle name="Normal 4 2 2 2 2" xfId="7683"/>
    <cellStyle name="Normal 4 2 2 2 2 2" xfId="7684"/>
    <cellStyle name="Normal 4 2 2 2 2 2 2" xfId="7685"/>
    <cellStyle name="Normal 4 2 2 2 2 2 2 2" xfId="7686"/>
    <cellStyle name="Normal 4 2 2 2 2 2 2 2 2" xfId="7687"/>
    <cellStyle name="Normal 4 2 2 2 2 2 2 3" xfId="7688"/>
    <cellStyle name="Normal 4 2 2 2 2 2 3" xfId="7689"/>
    <cellStyle name="Normal 4 2 2 2 2 2 3 2" xfId="7690"/>
    <cellStyle name="Normal 4 2 2 2 2 2 4" xfId="7691"/>
    <cellStyle name="Normal 4 2 2 2 2 3" xfId="7692"/>
    <cellStyle name="Normal 4 2 2 2 2 3 2" xfId="7693"/>
    <cellStyle name="Normal 4 2 2 2 2 3 2 2" xfId="7694"/>
    <cellStyle name="Normal 4 2 2 2 2 3 3" xfId="7695"/>
    <cellStyle name="Normal 4 2 2 2 2 4" xfId="7696"/>
    <cellStyle name="Normal 4 2 2 2 2 4 2" xfId="7697"/>
    <cellStyle name="Normal 4 2 2 2 2 5" xfId="7698"/>
    <cellStyle name="Normal 4 2 2 2 3" xfId="7699"/>
    <cellStyle name="Normal 4 2 2 2 3 2" xfId="7700"/>
    <cellStyle name="Normal 4 2 2 2 3 2 2" xfId="7701"/>
    <cellStyle name="Normal 4 2 2 2 3 2 2 2" xfId="7702"/>
    <cellStyle name="Normal 4 2 2 2 3 2 3" xfId="7703"/>
    <cellStyle name="Normal 4 2 2 2 3 3" xfId="7704"/>
    <cellStyle name="Normal 4 2 2 2 3 3 2" xfId="7705"/>
    <cellStyle name="Normal 4 2 2 2 3 4" xfId="7706"/>
    <cellStyle name="Normal 4 2 2 2 4" xfId="7707"/>
    <cellStyle name="Normal 4 2 2 2 4 2" xfId="7708"/>
    <cellStyle name="Normal 4 2 2 2 4 2 2" xfId="7709"/>
    <cellStyle name="Normal 4 2 2 2 4 3" xfId="7710"/>
    <cellStyle name="Normal 4 2 2 2 5" xfId="7711"/>
    <cellStyle name="Normal 4 2 2 2 5 2" xfId="7712"/>
    <cellStyle name="Normal 4 2 2 2 6" xfId="7713"/>
    <cellStyle name="Normal 4 2 2 3" xfId="7714"/>
    <cellStyle name="Normal 4 2 2 3 2" xfId="7715"/>
    <cellStyle name="Normal 4 2 2 3 2 2" xfId="7716"/>
    <cellStyle name="Normal 4 2 2 3 2 2 2" xfId="7717"/>
    <cellStyle name="Normal 4 2 2 3 2 2 2 2" xfId="7718"/>
    <cellStyle name="Normal 4 2 2 3 2 2 3" xfId="7719"/>
    <cellStyle name="Normal 4 2 2 3 2 3" xfId="7720"/>
    <cellStyle name="Normal 4 2 2 3 2 3 2" xfId="7721"/>
    <cellStyle name="Normal 4 2 2 3 2 4" xfId="7722"/>
    <cellStyle name="Normal 4 2 2 3 3" xfId="7723"/>
    <cellStyle name="Normal 4 2 2 3 3 2" xfId="7724"/>
    <cellStyle name="Normal 4 2 2 3 3 2 2" xfId="7725"/>
    <cellStyle name="Normal 4 2 2 3 3 3" xfId="7726"/>
    <cellStyle name="Normal 4 2 2 3 4" xfId="7727"/>
    <cellStyle name="Normal 4 2 2 3 4 2" xfId="7728"/>
    <cellStyle name="Normal 4 2 2 3 5" xfId="7729"/>
    <cellStyle name="Normal 4 2 2 4" xfId="7730"/>
    <cellStyle name="Normal 4 2 2 4 2" xfId="7731"/>
    <cellStyle name="Normal 4 2 2 4 2 2" xfId="7732"/>
    <cellStyle name="Normal 4 2 2 4 2 2 2" xfId="7733"/>
    <cellStyle name="Normal 4 2 2 4 2 3" xfId="7734"/>
    <cellStyle name="Normal 4 2 2 4 3" xfId="7735"/>
    <cellStyle name="Normal 4 2 2 4 3 2" xfId="7736"/>
    <cellStyle name="Normal 4 2 2 4 4" xfId="7737"/>
    <cellStyle name="Normal 4 2 2 5" xfId="7738"/>
    <cellStyle name="Normal 4 2 2 5 2" xfId="7739"/>
    <cellStyle name="Normal 4 2 2 5 2 2" xfId="7740"/>
    <cellStyle name="Normal 4 2 2 5 3" xfId="7741"/>
    <cellStyle name="Normal 4 2 2 6" xfId="7742"/>
    <cellStyle name="Normal 4 2 2 6 2" xfId="7743"/>
    <cellStyle name="Normal 4 2 2 7" xfId="7744"/>
    <cellStyle name="Normal 4 2 3" xfId="7745"/>
    <cellStyle name="Normal 4 2 3 2" xfId="7746"/>
    <cellStyle name="Normal 4 2 3 2 2" xfId="7747"/>
    <cellStyle name="Normal 4 2 3 2 2 2" xfId="7748"/>
    <cellStyle name="Normal 4 2 3 2 2 2 2" xfId="7749"/>
    <cellStyle name="Normal 4 2 3 2 2 2 2 2" xfId="7750"/>
    <cellStyle name="Normal 4 2 3 2 2 2 3" xfId="7751"/>
    <cellStyle name="Normal 4 2 3 2 2 3" xfId="7752"/>
    <cellStyle name="Normal 4 2 3 2 2 3 2" xfId="7753"/>
    <cellStyle name="Normal 4 2 3 2 2 4" xfId="7754"/>
    <cellStyle name="Normal 4 2 3 2 3" xfId="7755"/>
    <cellStyle name="Normal 4 2 3 2 3 2" xfId="7756"/>
    <cellStyle name="Normal 4 2 3 2 3 2 2" xfId="7757"/>
    <cellStyle name="Normal 4 2 3 2 3 3" xfId="7758"/>
    <cellStyle name="Normal 4 2 3 2 4" xfId="7759"/>
    <cellStyle name="Normal 4 2 3 2 4 2" xfId="7760"/>
    <cellStyle name="Normal 4 2 3 2 5" xfId="7761"/>
    <cellStyle name="Normal 4 2 3 3" xfId="7762"/>
    <cellStyle name="Normal 4 2 3 3 2" xfId="7763"/>
    <cellStyle name="Normal 4 2 3 3 2 2" xfId="7764"/>
    <cellStyle name="Normal 4 2 3 3 2 2 2" xfId="7765"/>
    <cellStyle name="Normal 4 2 3 3 2 3" xfId="7766"/>
    <cellStyle name="Normal 4 2 3 3 3" xfId="7767"/>
    <cellStyle name="Normal 4 2 3 3 3 2" xfId="7768"/>
    <cellStyle name="Normal 4 2 3 3 4" xfId="7769"/>
    <cellStyle name="Normal 4 2 3 4" xfId="7770"/>
    <cellStyle name="Normal 4 2 3 4 2" xfId="7771"/>
    <cellStyle name="Normal 4 2 3 4 2 2" xfId="7772"/>
    <cellStyle name="Normal 4 2 3 4 3" xfId="7773"/>
    <cellStyle name="Normal 4 2 3 5" xfId="7774"/>
    <cellStyle name="Normal 4 2 3 5 2" xfId="7775"/>
    <cellStyle name="Normal 4 2 3 6" xfId="7776"/>
    <cellStyle name="Normal 4 2 4" xfId="7777"/>
    <cellStyle name="Normal 4 2 4 2" xfId="7778"/>
    <cellStyle name="Normal 4 2 4 2 2" xfId="7779"/>
    <cellStyle name="Normal 4 2 4 2 2 2" xfId="7780"/>
    <cellStyle name="Normal 4 2 4 2 2 2 2" xfId="7781"/>
    <cellStyle name="Normal 4 2 4 2 2 3" xfId="7782"/>
    <cellStyle name="Normal 4 2 4 2 3" xfId="7783"/>
    <cellStyle name="Normal 4 2 4 2 3 2" xfId="7784"/>
    <cellStyle name="Normal 4 2 4 2 4" xfId="7785"/>
    <cellStyle name="Normal 4 2 4 3" xfId="7786"/>
    <cellStyle name="Normal 4 2 4 3 2" xfId="7787"/>
    <cellStyle name="Normal 4 2 4 3 2 2" xfId="7788"/>
    <cellStyle name="Normal 4 2 4 3 3" xfId="7789"/>
    <cellStyle name="Normal 4 2 4 4" xfId="7790"/>
    <cellStyle name="Normal 4 2 4 4 2" xfId="7791"/>
    <cellStyle name="Normal 4 2 4 5" xfId="7792"/>
    <cellStyle name="Normal 4 2 5" xfId="7793"/>
    <cellStyle name="Normal 4 2 5 2" xfId="7794"/>
    <cellStyle name="Normal 4 2 5 2 2" xfId="7795"/>
    <cellStyle name="Normal 4 2 5 2 2 2" xfId="7796"/>
    <cellStyle name="Normal 4 2 5 2 3" xfId="7797"/>
    <cellStyle name="Normal 4 2 5 3" xfId="7798"/>
    <cellStyle name="Normal 4 2 5 3 2" xfId="7799"/>
    <cellStyle name="Normal 4 2 5 4" xfId="7800"/>
    <cellStyle name="Normal 4 2 6" xfId="7801"/>
    <cellStyle name="Normal 4 2 6 2" xfId="7802"/>
    <cellStyle name="Normal 4 2 6 2 2" xfId="7803"/>
    <cellStyle name="Normal 4 2 6 3" xfId="7804"/>
    <cellStyle name="Normal 4 2 7" xfId="7805"/>
    <cellStyle name="Normal 4 2 7 2" xfId="7806"/>
    <cellStyle name="Normal 4 2 8" xfId="7807"/>
    <cellStyle name="Normal 4 3" xfId="7808"/>
    <cellStyle name="Normal 4 3 2" xfId="7809"/>
    <cellStyle name="Normal 4 3 2 2" xfId="7810"/>
    <cellStyle name="Normal 4 3 2 2 2" xfId="7811"/>
    <cellStyle name="Normal 4 3 2 2 2 2" xfId="7812"/>
    <cellStyle name="Normal 4 3 2 2 2 2 2" xfId="7813"/>
    <cellStyle name="Normal 4 3 2 2 2 2 2 2" xfId="7814"/>
    <cellStyle name="Normal 4 3 2 2 2 2 3" xfId="7815"/>
    <cellStyle name="Normal 4 3 2 2 2 3" xfId="7816"/>
    <cellStyle name="Normal 4 3 2 2 2 3 2" xfId="7817"/>
    <cellStyle name="Normal 4 3 2 2 2 4" xfId="7818"/>
    <cellStyle name="Normal 4 3 2 2 3" xfId="7819"/>
    <cellStyle name="Normal 4 3 2 2 3 2" xfId="7820"/>
    <cellStyle name="Normal 4 3 2 2 3 2 2" xfId="7821"/>
    <cellStyle name="Normal 4 3 2 2 3 3" xfId="7822"/>
    <cellStyle name="Normal 4 3 2 2 4" xfId="7823"/>
    <cellStyle name="Normal 4 3 2 2 4 2" xfId="7824"/>
    <cellStyle name="Normal 4 3 2 2 5" xfId="7825"/>
    <cellStyle name="Normal 4 3 2 3" xfId="7826"/>
    <cellStyle name="Normal 4 3 2 3 2" xfId="7827"/>
    <cellStyle name="Normal 4 3 2 3 2 2" xfId="7828"/>
    <cellStyle name="Normal 4 3 2 3 2 2 2" xfId="7829"/>
    <cellStyle name="Normal 4 3 2 3 2 3" xfId="7830"/>
    <cellStyle name="Normal 4 3 2 3 3" xfId="7831"/>
    <cellStyle name="Normal 4 3 2 3 3 2" xfId="7832"/>
    <cellStyle name="Normal 4 3 2 3 4" xfId="7833"/>
    <cellStyle name="Normal 4 3 2 4" xfId="7834"/>
    <cellStyle name="Normal 4 3 2 4 2" xfId="7835"/>
    <cellStyle name="Normal 4 3 2 4 2 2" xfId="7836"/>
    <cellStyle name="Normal 4 3 2 4 3" xfId="7837"/>
    <cellStyle name="Normal 4 3 2 5" xfId="7838"/>
    <cellStyle name="Normal 4 3 2 5 2" xfId="7839"/>
    <cellStyle name="Normal 4 3 2 6" xfId="7840"/>
    <cellStyle name="Normal 4 3 3" xfId="7841"/>
    <cellStyle name="Normal 4 3 3 2" xfId="7842"/>
    <cellStyle name="Normal 4 3 3 2 2" xfId="7843"/>
    <cellStyle name="Normal 4 3 3 2 2 2" xfId="7844"/>
    <cellStyle name="Normal 4 3 3 2 2 2 2" xfId="7845"/>
    <cellStyle name="Normal 4 3 3 2 2 3" xfId="7846"/>
    <cellStyle name="Normal 4 3 3 2 3" xfId="7847"/>
    <cellStyle name="Normal 4 3 3 2 3 2" xfId="7848"/>
    <cellStyle name="Normal 4 3 3 2 4" xfId="7849"/>
    <cellStyle name="Normal 4 3 3 3" xfId="7850"/>
    <cellStyle name="Normal 4 3 3 3 2" xfId="7851"/>
    <cellStyle name="Normal 4 3 3 3 2 2" xfId="7852"/>
    <cellStyle name="Normal 4 3 3 3 3" xfId="7853"/>
    <cellStyle name="Normal 4 3 3 4" xfId="7854"/>
    <cellStyle name="Normal 4 3 3 4 2" xfId="7855"/>
    <cellStyle name="Normal 4 3 3 5" xfId="7856"/>
    <cellStyle name="Normal 4 3 4" xfId="7857"/>
    <cellStyle name="Normal 4 3 4 2" xfId="7858"/>
    <cellStyle name="Normal 4 3 4 2 2" xfId="7859"/>
    <cellStyle name="Normal 4 3 4 2 2 2" xfId="7860"/>
    <cellStyle name="Normal 4 3 4 2 3" xfId="7861"/>
    <cellStyle name="Normal 4 3 4 3" xfId="7862"/>
    <cellStyle name="Normal 4 3 4 3 2" xfId="7863"/>
    <cellStyle name="Normal 4 3 4 4" xfId="7864"/>
    <cellStyle name="Normal 4 3 5" xfId="7865"/>
    <cellStyle name="Normal 4 3 5 2" xfId="7866"/>
    <cellStyle name="Normal 4 3 5 2 2" xfId="7867"/>
    <cellStyle name="Normal 4 3 5 3" xfId="7868"/>
    <cellStyle name="Normal 4 3 6" xfId="7869"/>
    <cellStyle name="Normal 4 3 6 2" xfId="7870"/>
    <cellStyle name="Normal 4 3 7" xfId="7871"/>
    <cellStyle name="Normal 4 4" xfId="7872"/>
    <cellStyle name="Normal 4 4 2" xfId="7873"/>
    <cellStyle name="Normal 4 4 2 2" xfId="7874"/>
    <cellStyle name="Normal 4 4 2 2 2" xfId="7875"/>
    <cellStyle name="Normal 4 4 2 2 2 2" xfId="7876"/>
    <cellStyle name="Normal 4 4 2 2 2 2 2" xfId="7877"/>
    <cellStyle name="Normal 4 4 2 2 2 2 2 2" xfId="7878"/>
    <cellStyle name="Normal 4 4 2 2 2 2 3" xfId="7879"/>
    <cellStyle name="Normal 4 4 2 2 2 3" xfId="7880"/>
    <cellStyle name="Normal 4 4 2 2 2 3 2" xfId="7881"/>
    <cellStyle name="Normal 4 4 2 2 2 4" xfId="7882"/>
    <cellStyle name="Normal 4 4 2 2 3" xfId="7883"/>
    <cellStyle name="Normal 4 4 2 2 3 2" xfId="7884"/>
    <cellStyle name="Normal 4 4 2 2 3 2 2" xfId="7885"/>
    <cellStyle name="Normal 4 4 2 2 3 3" xfId="7886"/>
    <cellStyle name="Normal 4 4 2 2 4" xfId="7887"/>
    <cellStyle name="Normal 4 4 2 2 4 2" xfId="7888"/>
    <cellStyle name="Normal 4 4 2 2 5" xfId="7889"/>
    <cellStyle name="Normal 4 4 2 3" xfId="7890"/>
    <cellStyle name="Normal 4 4 2 3 2" xfId="7891"/>
    <cellStyle name="Normal 4 4 2 3 2 2" xfId="7892"/>
    <cellStyle name="Normal 4 4 2 3 2 2 2" xfId="7893"/>
    <cellStyle name="Normal 4 4 2 3 2 3" xfId="7894"/>
    <cellStyle name="Normal 4 4 2 3 3" xfId="7895"/>
    <cellStyle name="Normal 4 4 2 3 3 2" xfId="7896"/>
    <cellStyle name="Normal 4 4 2 3 4" xfId="7897"/>
    <cellStyle name="Normal 4 4 2 4" xfId="7898"/>
    <cellStyle name="Normal 4 4 2 4 2" xfId="7899"/>
    <cellStyle name="Normal 4 4 2 4 2 2" xfId="7900"/>
    <cellStyle name="Normal 4 4 2 4 3" xfId="7901"/>
    <cellStyle name="Normal 4 4 2 5" xfId="7902"/>
    <cellStyle name="Normal 4 4 2 5 2" xfId="7903"/>
    <cellStyle name="Normal 4 4 2 6" xfId="7904"/>
    <cellStyle name="Normal 4 4 3" xfId="7905"/>
    <cellStyle name="Normal 4 4 3 2" xfId="7906"/>
    <cellStyle name="Normal 4 4 3 2 2" xfId="7907"/>
    <cellStyle name="Normal 4 4 3 2 2 2" xfId="7908"/>
    <cellStyle name="Normal 4 4 3 2 2 2 2" xfId="7909"/>
    <cellStyle name="Normal 4 4 3 2 2 3" xfId="7910"/>
    <cellStyle name="Normal 4 4 3 2 3" xfId="7911"/>
    <cellStyle name="Normal 4 4 3 2 3 2" xfId="7912"/>
    <cellStyle name="Normal 4 4 3 2 4" xfId="7913"/>
    <cellStyle name="Normal 4 4 3 3" xfId="7914"/>
    <cellStyle name="Normal 4 4 3 3 2" xfId="7915"/>
    <cellStyle name="Normal 4 4 3 3 2 2" xfId="7916"/>
    <cellStyle name="Normal 4 4 3 3 3" xfId="7917"/>
    <cellStyle name="Normal 4 4 3 4" xfId="7918"/>
    <cellStyle name="Normal 4 4 3 4 2" xfId="7919"/>
    <cellStyle name="Normal 4 4 3 5" xfId="7920"/>
    <cellStyle name="Normal 4 4 4" xfId="7921"/>
    <cellStyle name="Normal 4 4 4 2" xfId="7922"/>
    <cellStyle name="Normal 4 4 4 2 2" xfId="7923"/>
    <cellStyle name="Normal 4 4 4 2 2 2" xfId="7924"/>
    <cellStyle name="Normal 4 4 4 2 3" xfId="7925"/>
    <cellStyle name="Normal 4 4 4 3" xfId="7926"/>
    <cellStyle name="Normal 4 4 4 3 2" xfId="7927"/>
    <cellStyle name="Normal 4 4 4 4" xfId="7928"/>
    <cellStyle name="Normal 4 4 5" xfId="7929"/>
    <cellStyle name="Normal 4 4 5 2" xfId="7930"/>
    <cellStyle name="Normal 4 4 5 2 2" xfId="7931"/>
    <cellStyle name="Normal 4 4 5 3" xfId="7932"/>
    <cellStyle name="Normal 4 4 6" xfId="7933"/>
    <cellStyle name="Normal 4 4 6 2" xfId="7934"/>
    <cellStyle name="Normal 4 4 7" xfId="7935"/>
    <cellStyle name="Normal 4 5" xfId="7936"/>
    <cellStyle name="Normal 4 5 2" xfId="7937"/>
    <cellStyle name="Normal 4 5 2 2" xfId="7938"/>
    <cellStyle name="Normal 4 5 2 2 2" xfId="7939"/>
    <cellStyle name="Normal 4 5 2 2 2 2" xfId="7940"/>
    <cellStyle name="Normal 4 5 2 2 2 2 2" xfId="7941"/>
    <cellStyle name="Normal 4 5 2 2 2 3" xfId="7942"/>
    <cellStyle name="Normal 4 5 2 2 3" xfId="7943"/>
    <cellStyle name="Normal 4 5 2 2 3 2" xfId="7944"/>
    <cellStyle name="Normal 4 5 2 2 4" xfId="7945"/>
    <cellStyle name="Normal 4 5 2 3" xfId="7946"/>
    <cellStyle name="Normal 4 5 2 3 2" xfId="7947"/>
    <cellStyle name="Normal 4 5 2 3 2 2" xfId="7948"/>
    <cellStyle name="Normal 4 5 2 3 3" xfId="7949"/>
    <cellStyle name="Normal 4 5 2 4" xfId="7950"/>
    <cellStyle name="Normal 4 5 2 4 2" xfId="7951"/>
    <cellStyle name="Normal 4 5 2 5" xfId="7952"/>
    <cellStyle name="Normal 4 5 3" xfId="7953"/>
    <cellStyle name="Normal 4 5 3 2" xfId="7954"/>
    <cellStyle name="Normal 4 5 3 2 2" xfId="7955"/>
    <cellStyle name="Normal 4 5 3 2 2 2" xfId="7956"/>
    <cellStyle name="Normal 4 5 3 2 3" xfId="7957"/>
    <cellStyle name="Normal 4 5 3 3" xfId="7958"/>
    <cellStyle name="Normal 4 5 3 3 2" xfId="7959"/>
    <cellStyle name="Normal 4 5 3 4" xfId="7960"/>
    <cellStyle name="Normal 4 5 4" xfId="7961"/>
    <cellStyle name="Normal 4 5 4 2" xfId="7962"/>
    <cellStyle name="Normal 4 5 4 2 2" xfId="7963"/>
    <cellStyle name="Normal 4 5 4 3" xfId="7964"/>
    <cellStyle name="Normal 4 5 5" xfId="7965"/>
    <cellStyle name="Normal 4 5 5 2" xfId="7966"/>
    <cellStyle name="Normal 4 5 6" xfId="7967"/>
    <cellStyle name="Normal 4 6" xfId="7968"/>
    <cellStyle name="Normal 4 6 2" xfId="7969"/>
    <cellStyle name="Normal 4 6 2 2" xfId="7970"/>
    <cellStyle name="Normal 4 6 2 2 2" xfId="7971"/>
    <cellStyle name="Normal 4 6 2 2 2 2" xfId="7972"/>
    <cellStyle name="Normal 4 6 2 2 3" xfId="7973"/>
    <cellStyle name="Normal 4 6 2 3" xfId="7974"/>
    <cellStyle name="Normal 4 6 2 3 2" xfId="7975"/>
    <cellStyle name="Normal 4 6 2 4" xfId="7976"/>
    <cellStyle name="Normal 4 6 3" xfId="7977"/>
    <cellStyle name="Normal 4 6 3 2" xfId="7978"/>
    <cellStyle name="Normal 4 6 3 2 2" xfId="7979"/>
    <cellStyle name="Normal 4 6 3 3" xfId="7980"/>
    <cellStyle name="Normal 4 6 4" xfId="7981"/>
    <cellStyle name="Normal 4 6 4 2" xfId="7982"/>
    <cellStyle name="Normal 4 6 5" xfId="7983"/>
    <cellStyle name="Normal 4 7" xfId="7984"/>
    <cellStyle name="Normal 4 7 2" xfId="7985"/>
    <cellStyle name="Normal 4 7 2 2" xfId="7986"/>
    <cellStyle name="Normal 4 7 2 2 2" xfId="7987"/>
    <cellStyle name="Normal 4 7 2 3" xfId="7988"/>
    <cellStyle name="Normal 4 7 3" xfId="7989"/>
    <cellStyle name="Normal 4 7 3 2" xfId="7990"/>
    <cellStyle name="Normal 4 7 4" xfId="7991"/>
    <cellStyle name="Normal 4 8" xfId="7992"/>
    <cellStyle name="Normal 4 8 2" xfId="7993"/>
    <cellStyle name="Normal 4 8 2 2" xfId="7994"/>
    <cellStyle name="Normal 4 8 3" xfId="7995"/>
    <cellStyle name="Normal 4 9" xfId="7996"/>
    <cellStyle name="Normal 4 9 2" xfId="7997"/>
    <cellStyle name="Normal 5" xfId="71"/>
    <cellStyle name="Normal 5 2" xfId="7998"/>
    <cellStyle name="Normal 5 2 2" xfId="7999"/>
    <cellStyle name="Normal 5 2 2 2" xfId="8000"/>
    <cellStyle name="Normal 5 2 2 2 2" xfId="8001"/>
    <cellStyle name="Normal 5 2 2 2 2 2" xfId="8002"/>
    <cellStyle name="Normal 5 2 2 2 2 2 2" xfId="8003"/>
    <cellStyle name="Normal 5 2 2 2 2 2 2 2" xfId="8004"/>
    <cellStyle name="Normal 5 2 2 2 2 2 3" xfId="8005"/>
    <cellStyle name="Normal 5 2 2 2 2 3" xfId="8006"/>
    <cellStyle name="Normal 5 2 2 2 2 3 2" xfId="8007"/>
    <cellStyle name="Normal 5 2 2 2 2 4" xfId="8008"/>
    <cellStyle name="Normal 5 2 2 2 3" xfId="8009"/>
    <cellStyle name="Normal 5 2 2 2 3 2" xfId="8010"/>
    <cellStyle name="Normal 5 2 2 2 3 2 2" xfId="8011"/>
    <cellStyle name="Normal 5 2 2 2 3 3" xfId="8012"/>
    <cellStyle name="Normal 5 2 2 2 4" xfId="8013"/>
    <cellStyle name="Normal 5 2 2 2 4 2" xfId="8014"/>
    <cellStyle name="Normal 5 2 2 2 5" xfId="8015"/>
    <cellStyle name="Normal 5 2 2 3" xfId="8016"/>
    <cellStyle name="Normal 5 2 2 3 2" xfId="8017"/>
    <cellStyle name="Normal 5 2 2 3 2 2" xfId="8018"/>
    <cellStyle name="Normal 5 2 2 3 2 2 2" xfId="8019"/>
    <cellStyle name="Normal 5 2 2 3 2 3" xfId="8020"/>
    <cellStyle name="Normal 5 2 2 3 3" xfId="8021"/>
    <cellStyle name="Normal 5 2 2 3 3 2" xfId="8022"/>
    <cellStyle name="Normal 5 2 2 3 4" xfId="8023"/>
    <cellStyle name="Normal 5 2 2 4" xfId="8024"/>
    <cellStyle name="Normal 5 2 2 4 2" xfId="8025"/>
    <cellStyle name="Normal 5 2 2 4 2 2" xfId="8026"/>
    <cellStyle name="Normal 5 2 2 4 3" xfId="8027"/>
    <cellStyle name="Normal 5 2 2 5" xfId="8028"/>
    <cellStyle name="Normal 5 2 2 5 2" xfId="8029"/>
    <cellStyle name="Normal 5 2 2 6" xfId="8030"/>
    <cellStyle name="Normal 5 2 3" xfId="8031"/>
    <cellStyle name="Normal 5 2 3 2" xfId="8032"/>
    <cellStyle name="Normal 5 2 3 2 2" xfId="8033"/>
    <cellStyle name="Normal 5 2 3 2 2 2" xfId="8034"/>
    <cellStyle name="Normal 5 2 3 2 2 2 2" xfId="8035"/>
    <cellStyle name="Normal 5 2 3 2 2 3" xfId="8036"/>
    <cellStyle name="Normal 5 2 3 2 3" xfId="8037"/>
    <cellStyle name="Normal 5 2 3 2 3 2" xfId="8038"/>
    <cellStyle name="Normal 5 2 3 2 4" xfId="8039"/>
    <cellStyle name="Normal 5 2 3 3" xfId="8040"/>
    <cellStyle name="Normal 5 2 3 3 2" xfId="8041"/>
    <cellStyle name="Normal 5 2 3 3 2 2" xfId="8042"/>
    <cellStyle name="Normal 5 2 3 3 3" xfId="8043"/>
    <cellStyle name="Normal 5 2 3 4" xfId="8044"/>
    <cellStyle name="Normal 5 2 3 4 2" xfId="8045"/>
    <cellStyle name="Normal 5 2 3 5" xfId="8046"/>
    <cellStyle name="Normal 5 2 4" xfId="8047"/>
    <cellStyle name="Normal 5 2 4 2" xfId="8048"/>
    <cellStyle name="Normal 5 2 4 2 2" xfId="8049"/>
    <cellStyle name="Normal 5 2 4 2 2 2" xfId="8050"/>
    <cellStyle name="Normal 5 2 4 2 3" xfId="8051"/>
    <cellStyle name="Normal 5 2 4 3" xfId="8052"/>
    <cellStyle name="Normal 5 2 4 3 2" xfId="8053"/>
    <cellStyle name="Normal 5 2 4 4" xfId="8054"/>
    <cellStyle name="Normal 5 2 5" xfId="8055"/>
    <cellStyle name="Normal 5 2 5 2" xfId="8056"/>
    <cellStyle name="Normal 5 2 5 2 2" xfId="8057"/>
    <cellStyle name="Normal 5 2 5 3" xfId="8058"/>
    <cellStyle name="Normal 5 2 6" xfId="8059"/>
    <cellStyle name="Normal 5 2 6 2" xfId="8060"/>
    <cellStyle name="Normal 5 2 7" xfId="8061"/>
    <cellStyle name="Normal 5 3" xfId="8062"/>
    <cellStyle name="Normal 5 3 2" xfId="8063"/>
    <cellStyle name="Normal 5 3 2 2" xfId="8064"/>
    <cellStyle name="Normal 5 3 2 2 2" xfId="8065"/>
    <cellStyle name="Normal 5 3 2 2 2 2" xfId="8066"/>
    <cellStyle name="Normal 5 3 2 2 2 2 2" xfId="8067"/>
    <cellStyle name="Normal 5 3 2 2 2 2 2 2" xfId="8068"/>
    <cellStyle name="Normal 5 3 2 2 2 2 3" xfId="8069"/>
    <cellStyle name="Normal 5 3 2 2 2 3" xfId="8070"/>
    <cellStyle name="Normal 5 3 2 2 2 3 2" xfId="8071"/>
    <cellStyle name="Normal 5 3 2 2 2 4" xfId="8072"/>
    <cellStyle name="Normal 5 3 2 2 3" xfId="8073"/>
    <cellStyle name="Normal 5 3 2 2 3 2" xfId="8074"/>
    <cellStyle name="Normal 5 3 2 2 3 2 2" xfId="8075"/>
    <cellStyle name="Normal 5 3 2 2 3 3" xfId="8076"/>
    <cellStyle name="Normal 5 3 2 2 4" xfId="8077"/>
    <cellStyle name="Normal 5 3 2 2 4 2" xfId="8078"/>
    <cellStyle name="Normal 5 3 2 2 5" xfId="8079"/>
    <cellStyle name="Normal 5 3 2 3" xfId="8080"/>
    <cellStyle name="Normal 5 3 2 3 2" xfId="8081"/>
    <cellStyle name="Normal 5 3 2 3 2 2" xfId="8082"/>
    <cellStyle name="Normal 5 3 2 3 2 2 2" xfId="8083"/>
    <cellStyle name="Normal 5 3 2 3 2 3" xfId="8084"/>
    <cellStyle name="Normal 5 3 2 3 3" xfId="8085"/>
    <cellStyle name="Normal 5 3 2 3 3 2" xfId="8086"/>
    <cellStyle name="Normal 5 3 2 3 4" xfId="8087"/>
    <cellStyle name="Normal 5 3 2 4" xfId="8088"/>
    <cellStyle name="Normal 5 3 2 4 2" xfId="8089"/>
    <cellStyle name="Normal 5 3 2 4 2 2" xfId="8090"/>
    <cellStyle name="Normal 5 3 2 4 3" xfId="8091"/>
    <cellStyle name="Normal 5 3 2 5" xfId="8092"/>
    <cellStyle name="Normal 5 3 2 5 2" xfId="8093"/>
    <cellStyle name="Normal 5 3 2 6" xfId="8094"/>
    <cellStyle name="Normal 5 3 3" xfId="8095"/>
    <cellStyle name="Normal 5 3 3 2" xfId="8096"/>
    <cellStyle name="Normal 5 3 3 2 2" xfId="8097"/>
    <cellStyle name="Normal 5 3 3 2 2 2" xfId="8098"/>
    <cellStyle name="Normal 5 3 3 2 2 2 2" xfId="8099"/>
    <cellStyle name="Normal 5 3 3 2 2 3" xfId="8100"/>
    <cellStyle name="Normal 5 3 3 2 3" xfId="8101"/>
    <cellStyle name="Normal 5 3 3 2 3 2" xfId="8102"/>
    <cellStyle name="Normal 5 3 3 2 4" xfId="8103"/>
    <cellStyle name="Normal 5 3 3 3" xfId="8104"/>
    <cellStyle name="Normal 5 3 3 3 2" xfId="8105"/>
    <cellStyle name="Normal 5 3 3 3 2 2" xfId="8106"/>
    <cellStyle name="Normal 5 3 3 3 3" xfId="8107"/>
    <cellStyle name="Normal 5 3 3 4" xfId="8108"/>
    <cellStyle name="Normal 5 3 3 4 2" xfId="8109"/>
    <cellStyle name="Normal 5 3 3 5" xfId="8110"/>
    <cellStyle name="Normal 5 3 4" xfId="8111"/>
    <cellStyle name="Normal 5 3 4 2" xfId="8112"/>
    <cellStyle name="Normal 5 3 4 2 2" xfId="8113"/>
    <cellStyle name="Normal 5 3 4 2 2 2" xfId="8114"/>
    <cellStyle name="Normal 5 3 4 2 3" xfId="8115"/>
    <cellStyle name="Normal 5 3 4 3" xfId="8116"/>
    <cellStyle name="Normal 5 3 4 3 2" xfId="8117"/>
    <cellStyle name="Normal 5 3 4 4" xfId="8118"/>
    <cellStyle name="Normal 5 3 5" xfId="8119"/>
    <cellStyle name="Normal 5 3 5 2" xfId="8120"/>
    <cellStyle name="Normal 5 3 5 2 2" xfId="8121"/>
    <cellStyle name="Normal 5 3 5 3" xfId="8122"/>
    <cellStyle name="Normal 5 3 6" xfId="8123"/>
    <cellStyle name="Normal 5 3 6 2" xfId="8124"/>
    <cellStyle name="Normal 5 3 7" xfId="8125"/>
    <cellStyle name="Normal 5 4" xfId="8126"/>
    <cellStyle name="Normal 5 4 2" xfId="8127"/>
    <cellStyle name="Normal 5 4 2 2" xfId="8128"/>
    <cellStyle name="Normal 5 4 2 2 2" xfId="8129"/>
    <cellStyle name="Normal 5 4 2 2 2 2" xfId="8130"/>
    <cellStyle name="Normal 5 4 2 2 2 2 2" xfId="8131"/>
    <cellStyle name="Normal 5 4 2 2 2 3" xfId="8132"/>
    <cellStyle name="Normal 5 4 2 2 3" xfId="8133"/>
    <cellStyle name="Normal 5 4 2 2 3 2" xfId="8134"/>
    <cellStyle name="Normal 5 4 2 2 4" xfId="8135"/>
    <cellStyle name="Normal 5 4 2 3" xfId="8136"/>
    <cellStyle name="Normal 5 4 2 3 2" xfId="8137"/>
    <cellStyle name="Normal 5 4 2 3 2 2" xfId="8138"/>
    <cellStyle name="Normal 5 4 2 3 3" xfId="8139"/>
    <cellStyle name="Normal 5 4 2 4" xfId="8140"/>
    <cellStyle name="Normal 5 4 2 4 2" xfId="8141"/>
    <cellStyle name="Normal 5 4 2 5" xfId="8142"/>
    <cellStyle name="Normal 5 4 3" xfId="8143"/>
    <cellStyle name="Normal 5 4 3 2" xfId="8144"/>
    <cellStyle name="Normal 5 4 3 2 2" xfId="8145"/>
    <cellStyle name="Normal 5 4 3 2 2 2" xfId="8146"/>
    <cellStyle name="Normal 5 4 3 2 3" xfId="8147"/>
    <cellStyle name="Normal 5 4 3 3" xfId="8148"/>
    <cellStyle name="Normal 5 4 3 3 2" xfId="8149"/>
    <cellStyle name="Normal 5 4 3 4" xfId="8150"/>
    <cellStyle name="Normal 5 4 4" xfId="8151"/>
    <cellStyle name="Normal 5 4 4 2" xfId="8152"/>
    <cellStyle name="Normal 5 4 4 2 2" xfId="8153"/>
    <cellStyle name="Normal 5 4 4 3" xfId="8154"/>
    <cellStyle name="Normal 5 4 5" xfId="8155"/>
    <cellStyle name="Normal 5 4 5 2" xfId="8156"/>
    <cellStyle name="Normal 5 4 6" xfId="8157"/>
    <cellStyle name="Normal 5 5" xfId="8158"/>
    <cellStyle name="Normal 5 5 2" xfId="8159"/>
    <cellStyle name="Normal 5 5 2 2" xfId="8160"/>
    <cellStyle name="Normal 5 5 2 2 2" xfId="8161"/>
    <cellStyle name="Normal 5 5 2 2 2 2" xfId="8162"/>
    <cellStyle name="Normal 5 5 2 2 3" xfId="8163"/>
    <cellStyle name="Normal 5 5 2 3" xfId="8164"/>
    <cellStyle name="Normal 5 5 2 3 2" xfId="8165"/>
    <cellStyle name="Normal 5 5 2 4" xfId="8166"/>
    <cellStyle name="Normal 5 5 3" xfId="8167"/>
    <cellStyle name="Normal 5 5 3 2" xfId="8168"/>
    <cellStyle name="Normal 5 5 3 2 2" xfId="8169"/>
    <cellStyle name="Normal 5 5 3 3" xfId="8170"/>
    <cellStyle name="Normal 5 5 4" xfId="8171"/>
    <cellStyle name="Normal 5 5 4 2" xfId="8172"/>
    <cellStyle name="Normal 5 5 5" xfId="8173"/>
    <cellStyle name="Normal 5 6" xfId="8174"/>
    <cellStyle name="Normal 5 6 2" xfId="8175"/>
    <cellStyle name="Normal 5 6 2 2" xfId="8176"/>
    <cellStyle name="Normal 5 6 2 2 2" xfId="8177"/>
    <cellStyle name="Normal 5 6 2 3" xfId="8178"/>
    <cellStyle name="Normal 5 6 3" xfId="8179"/>
    <cellStyle name="Normal 5 6 3 2" xfId="8180"/>
    <cellStyle name="Normal 5 6 4" xfId="8181"/>
    <cellStyle name="Normal 5 7" xfId="8182"/>
    <cellStyle name="Normal 5 7 2" xfId="8183"/>
    <cellStyle name="Normal 5 7 2 2" xfId="8184"/>
    <cellStyle name="Normal 5 7 3" xfId="8185"/>
    <cellStyle name="Normal 5 8" xfId="8186"/>
    <cellStyle name="Normal 5 8 2" xfId="8187"/>
    <cellStyle name="Normal 5 9" xfId="8188"/>
    <cellStyle name="Normal 6" xfId="7"/>
    <cellStyle name="Normal 6 2" xfId="8189"/>
    <cellStyle name="Normal 6 2 2" xfId="8190"/>
    <cellStyle name="Normal 6 2 2 2" xfId="8191"/>
    <cellStyle name="Normal 6 2 2 2 2" xfId="8192"/>
    <cellStyle name="Normal 6 2 2 2 2 2" xfId="8193"/>
    <cellStyle name="Normal 6 2 2 2 2 2 2" xfId="8194"/>
    <cellStyle name="Normal 6 2 2 2 2 2 2 2" xfId="8195"/>
    <cellStyle name="Normal 6 2 2 2 2 2 3" xfId="8196"/>
    <cellStyle name="Normal 6 2 2 2 2 3" xfId="8197"/>
    <cellStyle name="Normal 6 2 2 2 2 3 2" xfId="8198"/>
    <cellStyle name="Normal 6 2 2 2 2 4" xfId="8199"/>
    <cellStyle name="Normal 6 2 2 2 3" xfId="8200"/>
    <cellStyle name="Normal 6 2 2 2 3 2" xfId="8201"/>
    <cellStyle name="Normal 6 2 2 2 3 2 2" xfId="8202"/>
    <cellStyle name="Normal 6 2 2 2 3 3" xfId="8203"/>
    <cellStyle name="Normal 6 2 2 2 4" xfId="8204"/>
    <cellStyle name="Normal 6 2 2 2 4 2" xfId="8205"/>
    <cellStyle name="Normal 6 2 2 2 5" xfId="8206"/>
    <cellStyle name="Normal 6 2 2 3" xfId="8207"/>
    <cellStyle name="Normal 6 2 2 3 2" xfId="8208"/>
    <cellStyle name="Normal 6 2 2 3 2 2" xfId="8209"/>
    <cellStyle name="Normal 6 2 2 3 2 2 2" xfId="8210"/>
    <cellStyle name="Normal 6 2 2 3 2 3" xfId="8211"/>
    <cellStyle name="Normal 6 2 2 3 3" xfId="8212"/>
    <cellStyle name="Normal 6 2 2 3 3 2" xfId="8213"/>
    <cellStyle name="Normal 6 2 2 3 4" xfId="8214"/>
    <cellStyle name="Normal 6 2 2 4" xfId="8215"/>
    <cellStyle name="Normal 6 2 2 4 2" xfId="8216"/>
    <cellStyle name="Normal 6 2 2 4 2 2" xfId="8217"/>
    <cellStyle name="Normal 6 2 2 4 3" xfId="8218"/>
    <cellStyle name="Normal 6 2 2 5" xfId="8219"/>
    <cellStyle name="Normal 6 2 2 5 2" xfId="8220"/>
    <cellStyle name="Normal 6 2 2 6" xfId="8221"/>
    <cellStyle name="Normal 6 2 3" xfId="8222"/>
    <cellStyle name="Normal 6 2 3 2" xfId="8223"/>
    <cellStyle name="Normal 6 2 3 2 2" xfId="8224"/>
    <cellStyle name="Normal 6 2 3 2 2 2" xfId="8225"/>
    <cellStyle name="Normal 6 2 3 2 2 2 2" xfId="8226"/>
    <cellStyle name="Normal 6 2 3 2 2 3" xfId="8227"/>
    <cellStyle name="Normal 6 2 3 2 3" xfId="8228"/>
    <cellStyle name="Normal 6 2 3 2 3 2" xfId="8229"/>
    <cellStyle name="Normal 6 2 3 2 4" xfId="8230"/>
    <cellStyle name="Normal 6 2 3 3" xfId="8231"/>
    <cellStyle name="Normal 6 2 3 3 2" xfId="8232"/>
    <cellStyle name="Normal 6 2 3 3 2 2" xfId="8233"/>
    <cellStyle name="Normal 6 2 3 3 3" xfId="8234"/>
    <cellStyle name="Normal 6 2 3 4" xfId="8235"/>
    <cellStyle name="Normal 6 2 3 4 2" xfId="8236"/>
    <cellStyle name="Normal 6 2 3 5" xfId="8237"/>
    <cellStyle name="Normal 6 2 4" xfId="8238"/>
    <cellStyle name="Normal 6 2 4 2" xfId="8239"/>
    <cellStyle name="Normal 6 2 4 2 2" xfId="8240"/>
    <cellStyle name="Normal 6 2 4 2 2 2" xfId="8241"/>
    <cellStyle name="Normal 6 2 4 2 3" xfId="8242"/>
    <cellStyle name="Normal 6 2 4 3" xfId="8243"/>
    <cellStyle name="Normal 6 2 4 3 2" xfId="8244"/>
    <cellStyle name="Normal 6 2 4 4" xfId="8245"/>
    <cellStyle name="Normal 6 2 5" xfId="8246"/>
    <cellStyle name="Normal 6 2 5 2" xfId="8247"/>
    <cellStyle name="Normal 6 2 5 2 2" xfId="8248"/>
    <cellStyle name="Normal 6 2 5 3" xfId="8249"/>
    <cellStyle name="Normal 6 2 6" xfId="8250"/>
    <cellStyle name="Normal 6 2 6 2" xfId="8251"/>
    <cellStyle name="Normal 6 2 7" xfId="8252"/>
    <cellStyle name="Normal 6 3" xfId="8253"/>
    <cellStyle name="Normal 6 3 2" xfId="8254"/>
    <cellStyle name="Normal 6 3 2 2" xfId="8255"/>
    <cellStyle name="Normal 6 3 2 2 2" xfId="8256"/>
    <cellStyle name="Normal 6 3 2 2 2 2" xfId="8257"/>
    <cellStyle name="Normal 6 3 2 2 2 2 2" xfId="8258"/>
    <cellStyle name="Normal 6 3 2 2 2 3" xfId="8259"/>
    <cellStyle name="Normal 6 3 2 2 3" xfId="8260"/>
    <cellStyle name="Normal 6 3 2 2 3 2" xfId="8261"/>
    <cellStyle name="Normal 6 3 2 2 4" xfId="8262"/>
    <cellStyle name="Normal 6 3 2 3" xfId="8263"/>
    <cellStyle name="Normal 6 3 2 3 2" xfId="8264"/>
    <cellStyle name="Normal 6 3 2 3 2 2" xfId="8265"/>
    <cellStyle name="Normal 6 3 2 3 3" xfId="8266"/>
    <cellStyle name="Normal 6 3 2 4" xfId="8267"/>
    <cellStyle name="Normal 6 3 2 4 2" xfId="8268"/>
    <cellStyle name="Normal 6 3 2 5" xfId="8269"/>
    <cellStyle name="Normal 6 3 3" xfId="8270"/>
    <cellStyle name="Normal 6 3 3 2" xfId="8271"/>
    <cellStyle name="Normal 6 3 3 2 2" xfId="8272"/>
    <cellStyle name="Normal 6 3 3 2 2 2" xfId="8273"/>
    <cellStyle name="Normal 6 3 3 2 3" xfId="8274"/>
    <cellStyle name="Normal 6 3 3 3" xfId="8275"/>
    <cellStyle name="Normal 6 3 3 3 2" xfId="8276"/>
    <cellStyle name="Normal 6 3 3 4" xfId="8277"/>
    <cellStyle name="Normal 6 3 4" xfId="8278"/>
    <cellStyle name="Normal 6 3 4 2" xfId="8279"/>
    <cellStyle name="Normal 6 3 4 2 2" xfId="8280"/>
    <cellStyle name="Normal 6 3 4 3" xfId="8281"/>
    <cellStyle name="Normal 6 3 5" xfId="8282"/>
    <cellStyle name="Normal 6 3 5 2" xfId="8283"/>
    <cellStyle name="Normal 6 3 6" xfId="8284"/>
    <cellStyle name="Normal 6 4" xfId="8285"/>
    <cellStyle name="Normal 6 4 2" xfId="8286"/>
    <cellStyle name="Normal 6 4 2 2" xfId="8287"/>
    <cellStyle name="Normal 6 4 2 2 2" xfId="8288"/>
    <cellStyle name="Normal 6 4 2 2 2 2" xfId="8289"/>
    <cellStyle name="Normal 6 4 2 2 3" xfId="8290"/>
    <cellStyle name="Normal 6 4 2 3" xfId="8291"/>
    <cellStyle name="Normal 6 4 2 3 2" xfId="8292"/>
    <cellStyle name="Normal 6 4 2 4" xfId="8293"/>
    <cellStyle name="Normal 6 4 3" xfId="8294"/>
    <cellStyle name="Normal 6 4 3 2" xfId="8295"/>
    <cellStyle name="Normal 6 4 3 2 2" xfId="8296"/>
    <cellStyle name="Normal 6 4 3 3" xfId="8297"/>
    <cellStyle name="Normal 6 4 4" xfId="8298"/>
    <cellStyle name="Normal 6 4 4 2" xfId="8299"/>
    <cellStyle name="Normal 6 4 5" xfId="8300"/>
    <cellStyle name="Normal 6 5" xfId="8301"/>
    <cellStyle name="Normal 6 5 2" xfId="8302"/>
    <cellStyle name="Normal 6 5 2 2" xfId="8303"/>
    <cellStyle name="Normal 6 5 2 2 2" xfId="8304"/>
    <cellStyle name="Normal 6 5 2 3" xfId="8305"/>
    <cellStyle name="Normal 6 5 3" xfId="8306"/>
    <cellStyle name="Normal 6 5 3 2" xfId="8307"/>
    <cellStyle name="Normal 6 5 4" xfId="8308"/>
    <cellStyle name="Normal 6 6" xfId="8309"/>
    <cellStyle name="Normal 6 6 2" xfId="8310"/>
    <cellStyle name="Normal 6 6 2 2" xfId="8311"/>
    <cellStyle name="Normal 6 6 3" xfId="8312"/>
    <cellStyle name="Normal 6 7" xfId="8313"/>
    <cellStyle name="Normal 6 7 2" xfId="8314"/>
    <cellStyle name="Normal 6 8" xfId="8315"/>
    <cellStyle name="Normal 7" xfId="8"/>
    <cellStyle name="Normal 7 2" xfId="8316"/>
    <cellStyle name="Normal 7 2 2" xfId="8317"/>
    <cellStyle name="Normal 7 2 2 2" xfId="8318"/>
    <cellStyle name="Normal 7 2 2 2 2" xfId="8319"/>
    <cellStyle name="Normal 7 2 2 2 2 2" xfId="8320"/>
    <cellStyle name="Normal 7 2 2 2 2 2 2" xfId="8321"/>
    <cellStyle name="Normal 7 2 2 2 2 3" xfId="8322"/>
    <cellStyle name="Normal 7 2 2 2 3" xfId="8323"/>
    <cellStyle name="Normal 7 2 2 2 3 2" xfId="8324"/>
    <cellStyle name="Normal 7 2 2 2 4" xfId="8325"/>
    <cellStyle name="Normal 7 2 2 3" xfId="8326"/>
    <cellStyle name="Normal 7 2 2 3 2" xfId="8327"/>
    <cellStyle name="Normal 7 2 2 3 2 2" xfId="8328"/>
    <cellStyle name="Normal 7 2 2 3 3" xfId="8329"/>
    <cellStyle name="Normal 7 2 2 4" xfId="8330"/>
    <cellStyle name="Normal 7 2 2 4 2" xfId="8331"/>
    <cellStyle name="Normal 7 2 2 5" xfId="8332"/>
    <cellStyle name="Normal 7 2 3" xfId="8333"/>
    <cellStyle name="Normal 7 2 3 2" xfId="8334"/>
    <cellStyle name="Normal 7 2 3 2 2" xfId="8335"/>
    <cellStyle name="Normal 7 2 3 2 2 2" xfId="8336"/>
    <cellStyle name="Normal 7 2 3 2 3" xfId="8337"/>
    <cellStyle name="Normal 7 2 3 3" xfId="8338"/>
    <cellStyle name="Normal 7 2 3 3 2" xfId="8339"/>
    <cellStyle name="Normal 7 2 3 4" xfId="8340"/>
    <cellStyle name="Normal 7 2 4" xfId="8341"/>
    <cellStyle name="Normal 7 2 4 2" xfId="8342"/>
    <cellStyle name="Normal 7 2 4 2 2" xfId="8343"/>
    <cellStyle name="Normal 7 2 4 3" xfId="8344"/>
    <cellStyle name="Normal 7 2 5" xfId="8345"/>
    <cellStyle name="Normal 7 2 5 2" xfId="8346"/>
    <cellStyle name="Normal 7 2 6" xfId="8347"/>
    <cellStyle name="Normal 7 3" xfId="8348"/>
    <cellStyle name="Normal 7 3 2" xfId="8349"/>
    <cellStyle name="Normal 7 3 2 2" xfId="8350"/>
    <cellStyle name="Normal 7 3 2 2 2" xfId="8351"/>
    <cellStyle name="Normal 7 3 2 2 2 2" xfId="8352"/>
    <cellStyle name="Normal 7 3 2 2 3" xfId="8353"/>
    <cellStyle name="Normal 7 3 2 3" xfId="8354"/>
    <cellStyle name="Normal 7 3 2 3 2" xfId="8355"/>
    <cellStyle name="Normal 7 3 2 4" xfId="8356"/>
    <cellStyle name="Normal 7 3 3" xfId="8357"/>
    <cellStyle name="Normal 7 3 3 2" xfId="8358"/>
    <cellStyle name="Normal 7 3 3 2 2" xfId="8359"/>
    <cellStyle name="Normal 7 3 3 3" xfId="8360"/>
    <cellStyle name="Normal 7 3 4" xfId="8361"/>
    <cellStyle name="Normal 7 3 4 2" xfId="8362"/>
    <cellStyle name="Normal 7 3 5" xfId="8363"/>
    <cellStyle name="Normal 7 4" xfId="8364"/>
    <cellStyle name="Normal 7 4 2" xfId="8365"/>
    <cellStyle name="Normal 7 4 2 2" xfId="8366"/>
    <cellStyle name="Normal 7 4 2 2 2" xfId="8367"/>
    <cellStyle name="Normal 7 4 2 3" xfId="8368"/>
    <cellStyle name="Normal 7 4 3" xfId="8369"/>
    <cellStyle name="Normal 7 4 3 2" xfId="8370"/>
    <cellStyle name="Normal 7 4 4" xfId="8371"/>
    <cellStyle name="Normal 7 5" xfId="8372"/>
    <cellStyle name="Normal 7 5 2" xfId="8373"/>
    <cellStyle name="Normal 7 5 2 2" xfId="8374"/>
    <cellStyle name="Normal 7 5 3" xfId="8375"/>
    <cellStyle name="Normal 7 6" xfId="8376"/>
    <cellStyle name="Normal 7 6 2" xfId="8377"/>
    <cellStyle name="Normal 7 7" xfId="8378"/>
    <cellStyle name="Normal 8" xfId="72"/>
    <cellStyle name="Normal 8 2" xfId="8379"/>
    <cellStyle name="Normal 8 2 2" xfId="8380"/>
    <cellStyle name="Normal 8 3" xfId="8381"/>
    <cellStyle name="Normal 9" xfId="73"/>
    <cellStyle name="Normal 9 2" xfId="74"/>
    <cellStyle name="Normal 9 3" xfId="9215"/>
    <cellStyle name="Note 2" xfId="892"/>
    <cellStyle name="Note 2 10" xfId="8382"/>
    <cellStyle name="Note 2 2" xfId="893"/>
    <cellStyle name="Note 2 2 2" xfId="8383"/>
    <cellStyle name="Note 2 2 2 2" xfId="8384"/>
    <cellStyle name="Note 2 2 2 2 2" xfId="8385"/>
    <cellStyle name="Note 2 2 2 2 2 2" xfId="8386"/>
    <cellStyle name="Note 2 2 2 2 2 2 2" xfId="8387"/>
    <cellStyle name="Note 2 2 2 2 2 2 2 2" xfId="8388"/>
    <cellStyle name="Note 2 2 2 2 2 2 2 2 2" xfId="8389"/>
    <cellStyle name="Note 2 2 2 2 2 2 2 3" xfId="8390"/>
    <cellStyle name="Note 2 2 2 2 2 2 3" xfId="8391"/>
    <cellStyle name="Note 2 2 2 2 2 2 3 2" xfId="8392"/>
    <cellStyle name="Note 2 2 2 2 2 2 4" xfId="8393"/>
    <cellStyle name="Note 2 2 2 2 2 3" xfId="8394"/>
    <cellStyle name="Note 2 2 2 2 2 3 2" xfId="8395"/>
    <cellStyle name="Note 2 2 2 2 2 3 2 2" xfId="8396"/>
    <cellStyle name="Note 2 2 2 2 2 3 3" xfId="8397"/>
    <cellStyle name="Note 2 2 2 2 2 4" xfId="8398"/>
    <cellStyle name="Note 2 2 2 2 2 4 2" xfId="8399"/>
    <cellStyle name="Note 2 2 2 2 2 5" xfId="8400"/>
    <cellStyle name="Note 2 2 2 2 3" xfId="8401"/>
    <cellStyle name="Note 2 2 2 2 3 2" xfId="8402"/>
    <cellStyle name="Note 2 2 2 2 3 2 2" xfId="8403"/>
    <cellStyle name="Note 2 2 2 2 3 2 2 2" xfId="8404"/>
    <cellStyle name="Note 2 2 2 2 3 2 3" xfId="8405"/>
    <cellStyle name="Note 2 2 2 2 3 3" xfId="8406"/>
    <cellStyle name="Note 2 2 2 2 3 3 2" xfId="8407"/>
    <cellStyle name="Note 2 2 2 2 3 4" xfId="8408"/>
    <cellStyle name="Note 2 2 2 2 4" xfId="8409"/>
    <cellStyle name="Note 2 2 2 2 4 2" xfId="8410"/>
    <cellStyle name="Note 2 2 2 2 4 2 2" xfId="8411"/>
    <cellStyle name="Note 2 2 2 2 4 3" xfId="8412"/>
    <cellStyle name="Note 2 2 2 2 5" xfId="8413"/>
    <cellStyle name="Note 2 2 2 2 5 2" xfId="8414"/>
    <cellStyle name="Note 2 2 2 2 6" xfId="8415"/>
    <cellStyle name="Note 2 2 2 3" xfId="8416"/>
    <cellStyle name="Note 2 2 2 3 2" xfId="8417"/>
    <cellStyle name="Note 2 2 2 3 2 2" xfId="8418"/>
    <cellStyle name="Note 2 2 2 3 2 2 2" xfId="8419"/>
    <cellStyle name="Note 2 2 2 3 2 2 2 2" xfId="8420"/>
    <cellStyle name="Note 2 2 2 3 2 2 3" xfId="8421"/>
    <cellStyle name="Note 2 2 2 3 2 3" xfId="8422"/>
    <cellStyle name="Note 2 2 2 3 2 3 2" xfId="8423"/>
    <cellStyle name="Note 2 2 2 3 2 4" xfId="8424"/>
    <cellStyle name="Note 2 2 2 3 3" xfId="8425"/>
    <cellStyle name="Note 2 2 2 3 3 2" xfId="8426"/>
    <cellStyle name="Note 2 2 2 3 3 2 2" xfId="8427"/>
    <cellStyle name="Note 2 2 2 3 3 3" xfId="8428"/>
    <cellStyle name="Note 2 2 2 3 4" xfId="8429"/>
    <cellStyle name="Note 2 2 2 3 4 2" xfId="8430"/>
    <cellStyle name="Note 2 2 2 3 5" xfId="8431"/>
    <cellStyle name="Note 2 2 2 4" xfId="8432"/>
    <cellStyle name="Note 2 2 2 4 2" xfId="8433"/>
    <cellStyle name="Note 2 2 2 4 2 2" xfId="8434"/>
    <cellStyle name="Note 2 2 2 4 2 2 2" xfId="8435"/>
    <cellStyle name="Note 2 2 2 4 2 3" xfId="8436"/>
    <cellStyle name="Note 2 2 2 4 3" xfId="8437"/>
    <cellStyle name="Note 2 2 2 4 3 2" xfId="8438"/>
    <cellStyle name="Note 2 2 2 4 4" xfId="8439"/>
    <cellStyle name="Note 2 2 2 5" xfId="8440"/>
    <cellStyle name="Note 2 2 2 5 2" xfId="8441"/>
    <cellStyle name="Note 2 2 2 5 2 2" xfId="8442"/>
    <cellStyle name="Note 2 2 2 5 3" xfId="8443"/>
    <cellStyle name="Note 2 2 2 6" xfId="8444"/>
    <cellStyle name="Note 2 2 2 6 2" xfId="8445"/>
    <cellStyle name="Note 2 2 2 7" xfId="8446"/>
    <cellStyle name="Note 2 2 3" xfId="8447"/>
    <cellStyle name="Note 2 2 3 2" xfId="8448"/>
    <cellStyle name="Note 2 2 3 2 2" xfId="8449"/>
    <cellStyle name="Note 2 2 3 2 2 2" xfId="8450"/>
    <cellStyle name="Note 2 2 3 2 2 2 2" xfId="8451"/>
    <cellStyle name="Note 2 2 3 2 2 2 2 2" xfId="8452"/>
    <cellStyle name="Note 2 2 3 2 2 2 3" xfId="8453"/>
    <cellStyle name="Note 2 2 3 2 2 3" xfId="8454"/>
    <cellStyle name="Note 2 2 3 2 2 3 2" xfId="8455"/>
    <cellStyle name="Note 2 2 3 2 2 4" xfId="8456"/>
    <cellStyle name="Note 2 2 3 2 3" xfId="8457"/>
    <cellStyle name="Note 2 2 3 2 3 2" xfId="8458"/>
    <cellStyle name="Note 2 2 3 2 3 2 2" xfId="8459"/>
    <cellStyle name="Note 2 2 3 2 3 3" xfId="8460"/>
    <cellStyle name="Note 2 2 3 2 4" xfId="8461"/>
    <cellStyle name="Note 2 2 3 2 4 2" xfId="8462"/>
    <cellStyle name="Note 2 2 3 2 5" xfId="8463"/>
    <cellStyle name="Note 2 2 3 3" xfId="8464"/>
    <cellStyle name="Note 2 2 3 3 2" xfId="8465"/>
    <cellStyle name="Note 2 2 3 3 2 2" xfId="8466"/>
    <cellStyle name="Note 2 2 3 3 2 2 2" xfId="8467"/>
    <cellStyle name="Note 2 2 3 3 2 3" xfId="8468"/>
    <cellStyle name="Note 2 2 3 3 3" xfId="8469"/>
    <cellStyle name="Note 2 2 3 3 3 2" xfId="8470"/>
    <cellStyle name="Note 2 2 3 3 4" xfId="8471"/>
    <cellStyle name="Note 2 2 3 4" xfId="8472"/>
    <cellStyle name="Note 2 2 3 4 2" xfId="8473"/>
    <cellStyle name="Note 2 2 3 4 2 2" xfId="8474"/>
    <cellStyle name="Note 2 2 3 4 3" xfId="8475"/>
    <cellStyle name="Note 2 2 3 5" xfId="8476"/>
    <cellStyle name="Note 2 2 3 5 2" xfId="8477"/>
    <cellStyle name="Note 2 2 3 6" xfId="8478"/>
    <cellStyle name="Note 2 2 4" xfId="8479"/>
    <cellStyle name="Note 2 2 4 2" xfId="8480"/>
    <cellStyle name="Note 2 2 4 2 2" xfId="8481"/>
    <cellStyle name="Note 2 2 4 2 2 2" xfId="8482"/>
    <cellStyle name="Note 2 2 4 2 2 2 2" xfId="8483"/>
    <cellStyle name="Note 2 2 4 2 2 3" xfId="8484"/>
    <cellStyle name="Note 2 2 4 2 3" xfId="8485"/>
    <cellStyle name="Note 2 2 4 2 3 2" xfId="8486"/>
    <cellStyle name="Note 2 2 4 2 4" xfId="8487"/>
    <cellStyle name="Note 2 2 4 3" xfId="8488"/>
    <cellStyle name="Note 2 2 4 3 2" xfId="8489"/>
    <cellStyle name="Note 2 2 4 3 2 2" xfId="8490"/>
    <cellStyle name="Note 2 2 4 3 3" xfId="8491"/>
    <cellStyle name="Note 2 2 4 4" xfId="8492"/>
    <cellStyle name="Note 2 2 4 4 2" xfId="8493"/>
    <cellStyle name="Note 2 2 4 5" xfId="8494"/>
    <cellStyle name="Note 2 2 5" xfId="8495"/>
    <cellStyle name="Note 2 2 5 2" xfId="8496"/>
    <cellStyle name="Note 2 2 5 2 2" xfId="8497"/>
    <cellStyle name="Note 2 2 5 2 2 2" xfId="8498"/>
    <cellStyle name="Note 2 2 5 2 3" xfId="8499"/>
    <cellStyle name="Note 2 2 5 3" xfId="8500"/>
    <cellStyle name="Note 2 2 5 3 2" xfId="8501"/>
    <cellStyle name="Note 2 2 5 4" xfId="8502"/>
    <cellStyle name="Note 2 2 6" xfId="8503"/>
    <cellStyle name="Note 2 2 6 2" xfId="8504"/>
    <cellStyle name="Note 2 2 6 2 2" xfId="8505"/>
    <cellStyle name="Note 2 2 6 3" xfId="8506"/>
    <cellStyle name="Note 2 2 7" xfId="8507"/>
    <cellStyle name="Note 2 2 7 2" xfId="8508"/>
    <cellStyle name="Note 2 2 8" xfId="8509"/>
    <cellStyle name="Note 2 3" xfId="894"/>
    <cellStyle name="Note 2 3 2" xfId="8510"/>
    <cellStyle name="Note 2 3 2 2" xfId="8511"/>
    <cellStyle name="Note 2 3 2 2 2" xfId="8512"/>
    <cellStyle name="Note 2 3 2 2 2 2" xfId="8513"/>
    <cellStyle name="Note 2 3 2 2 2 2 2" xfId="8514"/>
    <cellStyle name="Note 2 3 2 2 2 2 2 2" xfId="8515"/>
    <cellStyle name="Note 2 3 2 2 2 2 3" xfId="8516"/>
    <cellStyle name="Note 2 3 2 2 2 3" xfId="8517"/>
    <cellStyle name="Note 2 3 2 2 2 3 2" xfId="8518"/>
    <cellStyle name="Note 2 3 2 2 2 4" xfId="8519"/>
    <cellStyle name="Note 2 3 2 2 3" xfId="8520"/>
    <cellStyle name="Note 2 3 2 2 3 2" xfId="8521"/>
    <cellStyle name="Note 2 3 2 2 3 2 2" xfId="8522"/>
    <cellStyle name="Note 2 3 2 2 3 3" xfId="8523"/>
    <cellStyle name="Note 2 3 2 2 4" xfId="8524"/>
    <cellStyle name="Note 2 3 2 2 4 2" xfId="8525"/>
    <cellStyle name="Note 2 3 2 2 5" xfId="8526"/>
    <cellStyle name="Note 2 3 2 3" xfId="8527"/>
    <cellStyle name="Note 2 3 2 3 2" xfId="8528"/>
    <cellStyle name="Note 2 3 2 3 2 2" xfId="8529"/>
    <cellStyle name="Note 2 3 2 3 2 2 2" xfId="8530"/>
    <cellStyle name="Note 2 3 2 3 2 3" xfId="8531"/>
    <cellStyle name="Note 2 3 2 3 3" xfId="8532"/>
    <cellStyle name="Note 2 3 2 3 3 2" xfId="8533"/>
    <cellStyle name="Note 2 3 2 3 4" xfId="8534"/>
    <cellStyle name="Note 2 3 2 4" xfId="8535"/>
    <cellStyle name="Note 2 3 2 4 2" xfId="8536"/>
    <cellStyle name="Note 2 3 2 4 2 2" xfId="8537"/>
    <cellStyle name="Note 2 3 2 4 3" xfId="8538"/>
    <cellStyle name="Note 2 3 2 5" xfId="8539"/>
    <cellStyle name="Note 2 3 2 5 2" xfId="8540"/>
    <cellStyle name="Note 2 3 2 6" xfId="8541"/>
    <cellStyle name="Note 2 3 3" xfId="8542"/>
    <cellStyle name="Note 2 3 3 2" xfId="8543"/>
    <cellStyle name="Note 2 3 3 2 2" xfId="8544"/>
    <cellStyle name="Note 2 3 3 2 2 2" xfId="8545"/>
    <cellStyle name="Note 2 3 3 2 2 2 2" xfId="8546"/>
    <cellStyle name="Note 2 3 3 2 2 3" xfId="8547"/>
    <cellStyle name="Note 2 3 3 2 3" xfId="8548"/>
    <cellStyle name="Note 2 3 3 2 3 2" xfId="8549"/>
    <cellStyle name="Note 2 3 3 2 4" xfId="8550"/>
    <cellStyle name="Note 2 3 3 3" xfId="8551"/>
    <cellStyle name="Note 2 3 3 3 2" xfId="8552"/>
    <cellStyle name="Note 2 3 3 3 2 2" xfId="8553"/>
    <cellStyle name="Note 2 3 3 3 3" xfId="8554"/>
    <cellStyle name="Note 2 3 3 4" xfId="8555"/>
    <cellStyle name="Note 2 3 3 4 2" xfId="8556"/>
    <cellStyle name="Note 2 3 3 5" xfId="8557"/>
    <cellStyle name="Note 2 3 4" xfId="8558"/>
    <cellStyle name="Note 2 3 4 2" xfId="8559"/>
    <cellStyle name="Note 2 3 4 2 2" xfId="8560"/>
    <cellStyle name="Note 2 3 4 2 2 2" xfId="8561"/>
    <cellStyle name="Note 2 3 4 2 3" xfId="8562"/>
    <cellStyle name="Note 2 3 4 3" xfId="8563"/>
    <cellStyle name="Note 2 3 4 3 2" xfId="8564"/>
    <cellStyle name="Note 2 3 4 4" xfId="8565"/>
    <cellStyle name="Note 2 3 5" xfId="8566"/>
    <cellStyle name="Note 2 3 5 2" xfId="8567"/>
    <cellStyle name="Note 2 3 5 2 2" xfId="8568"/>
    <cellStyle name="Note 2 3 5 3" xfId="8569"/>
    <cellStyle name="Note 2 3 6" xfId="8570"/>
    <cellStyle name="Note 2 3 6 2" xfId="8571"/>
    <cellStyle name="Note 2 3 7" xfId="8572"/>
    <cellStyle name="Note 2 4" xfId="895"/>
    <cellStyle name="Note 2 4 2" xfId="8573"/>
    <cellStyle name="Note 2 4 2 2" xfId="8574"/>
    <cellStyle name="Note 2 4 2 2 2" xfId="8575"/>
    <cellStyle name="Note 2 4 2 2 2 2" xfId="8576"/>
    <cellStyle name="Note 2 4 2 2 2 2 2" xfId="8577"/>
    <cellStyle name="Note 2 4 2 2 2 2 2 2" xfId="8578"/>
    <cellStyle name="Note 2 4 2 2 2 2 3" xfId="8579"/>
    <cellStyle name="Note 2 4 2 2 2 3" xfId="8580"/>
    <cellStyle name="Note 2 4 2 2 2 3 2" xfId="8581"/>
    <cellStyle name="Note 2 4 2 2 2 4" xfId="8582"/>
    <cellStyle name="Note 2 4 2 2 3" xfId="8583"/>
    <cellStyle name="Note 2 4 2 2 3 2" xfId="8584"/>
    <cellStyle name="Note 2 4 2 2 3 2 2" xfId="8585"/>
    <cellStyle name="Note 2 4 2 2 3 3" xfId="8586"/>
    <cellStyle name="Note 2 4 2 2 4" xfId="8587"/>
    <cellStyle name="Note 2 4 2 2 4 2" xfId="8588"/>
    <cellStyle name="Note 2 4 2 2 5" xfId="8589"/>
    <cellStyle name="Note 2 4 2 3" xfId="8590"/>
    <cellStyle name="Note 2 4 2 3 2" xfId="8591"/>
    <cellStyle name="Note 2 4 2 3 2 2" xfId="8592"/>
    <cellStyle name="Note 2 4 2 3 2 2 2" xfId="8593"/>
    <cellStyle name="Note 2 4 2 3 2 3" xfId="8594"/>
    <cellStyle name="Note 2 4 2 3 3" xfId="8595"/>
    <cellStyle name="Note 2 4 2 3 3 2" xfId="8596"/>
    <cellStyle name="Note 2 4 2 3 4" xfId="8597"/>
    <cellStyle name="Note 2 4 2 4" xfId="8598"/>
    <cellStyle name="Note 2 4 2 4 2" xfId="8599"/>
    <cellStyle name="Note 2 4 2 4 2 2" xfId="8600"/>
    <cellStyle name="Note 2 4 2 4 3" xfId="8601"/>
    <cellStyle name="Note 2 4 2 5" xfId="8602"/>
    <cellStyle name="Note 2 4 2 5 2" xfId="8603"/>
    <cellStyle name="Note 2 4 2 6" xfId="8604"/>
    <cellStyle name="Note 2 4 3" xfId="8605"/>
    <cellStyle name="Note 2 4 3 2" xfId="8606"/>
    <cellStyle name="Note 2 4 3 2 2" xfId="8607"/>
    <cellStyle name="Note 2 4 3 2 2 2" xfId="8608"/>
    <cellStyle name="Note 2 4 3 2 2 2 2" xfId="8609"/>
    <cellStyle name="Note 2 4 3 2 2 3" xfId="8610"/>
    <cellStyle name="Note 2 4 3 2 3" xfId="8611"/>
    <cellStyle name="Note 2 4 3 2 3 2" xfId="8612"/>
    <cellStyle name="Note 2 4 3 2 4" xfId="8613"/>
    <cellStyle name="Note 2 4 3 3" xfId="8614"/>
    <cellStyle name="Note 2 4 3 3 2" xfId="8615"/>
    <cellStyle name="Note 2 4 3 3 2 2" xfId="8616"/>
    <cellStyle name="Note 2 4 3 3 3" xfId="8617"/>
    <cellStyle name="Note 2 4 3 4" xfId="8618"/>
    <cellStyle name="Note 2 4 3 4 2" xfId="8619"/>
    <cellStyle name="Note 2 4 3 5" xfId="8620"/>
    <cellStyle name="Note 2 4 4" xfId="8621"/>
    <cellStyle name="Note 2 4 4 2" xfId="8622"/>
    <cellStyle name="Note 2 4 4 2 2" xfId="8623"/>
    <cellStyle name="Note 2 4 4 2 2 2" xfId="8624"/>
    <cellStyle name="Note 2 4 4 2 3" xfId="8625"/>
    <cellStyle name="Note 2 4 4 3" xfId="8626"/>
    <cellStyle name="Note 2 4 4 3 2" xfId="8627"/>
    <cellStyle name="Note 2 4 4 4" xfId="8628"/>
    <cellStyle name="Note 2 4 5" xfId="8629"/>
    <cellStyle name="Note 2 4 5 2" xfId="8630"/>
    <cellStyle name="Note 2 4 5 2 2" xfId="8631"/>
    <cellStyle name="Note 2 4 5 3" xfId="8632"/>
    <cellStyle name="Note 2 4 6" xfId="8633"/>
    <cellStyle name="Note 2 4 6 2" xfId="8634"/>
    <cellStyle name="Note 2 4 7" xfId="8635"/>
    <cellStyle name="Note 2 5" xfId="8636"/>
    <cellStyle name="Note 2 5 2" xfId="8637"/>
    <cellStyle name="Note 2 5 2 2" xfId="8638"/>
    <cellStyle name="Note 2 5 2 2 2" xfId="8639"/>
    <cellStyle name="Note 2 5 2 2 2 2" xfId="8640"/>
    <cellStyle name="Note 2 5 2 2 2 2 2" xfId="8641"/>
    <cellStyle name="Note 2 5 2 2 2 3" xfId="8642"/>
    <cellStyle name="Note 2 5 2 2 3" xfId="8643"/>
    <cellStyle name="Note 2 5 2 2 3 2" xfId="8644"/>
    <cellStyle name="Note 2 5 2 2 4" xfId="8645"/>
    <cellStyle name="Note 2 5 2 3" xfId="8646"/>
    <cellStyle name="Note 2 5 2 3 2" xfId="8647"/>
    <cellStyle name="Note 2 5 2 3 2 2" xfId="8648"/>
    <cellStyle name="Note 2 5 2 3 3" xfId="8649"/>
    <cellStyle name="Note 2 5 2 4" xfId="8650"/>
    <cellStyle name="Note 2 5 2 4 2" xfId="8651"/>
    <cellStyle name="Note 2 5 2 5" xfId="8652"/>
    <cellStyle name="Note 2 5 3" xfId="8653"/>
    <cellStyle name="Note 2 5 3 2" xfId="8654"/>
    <cellStyle name="Note 2 5 3 2 2" xfId="8655"/>
    <cellStyle name="Note 2 5 3 2 2 2" xfId="8656"/>
    <cellStyle name="Note 2 5 3 2 3" xfId="8657"/>
    <cellStyle name="Note 2 5 3 3" xfId="8658"/>
    <cellStyle name="Note 2 5 3 3 2" xfId="8659"/>
    <cellStyle name="Note 2 5 3 4" xfId="8660"/>
    <cellStyle name="Note 2 5 4" xfId="8661"/>
    <cellStyle name="Note 2 5 4 2" xfId="8662"/>
    <cellStyle name="Note 2 5 4 2 2" xfId="8663"/>
    <cellStyle name="Note 2 5 4 3" xfId="8664"/>
    <cellStyle name="Note 2 5 5" xfId="8665"/>
    <cellStyle name="Note 2 5 5 2" xfId="8666"/>
    <cellStyle name="Note 2 5 6" xfId="8667"/>
    <cellStyle name="Note 2 6" xfId="8668"/>
    <cellStyle name="Note 2 6 2" xfId="8669"/>
    <cellStyle name="Note 2 6 2 2" xfId="8670"/>
    <cellStyle name="Note 2 6 2 2 2" xfId="8671"/>
    <cellStyle name="Note 2 6 2 2 2 2" xfId="8672"/>
    <cellStyle name="Note 2 6 2 2 3" xfId="8673"/>
    <cellStyle name="Note 2 6 2 3" xfId="8674"/>
    <cellStyle name="Note 2 6 2 3 2" xfId="8675"/>
    <cellStyle name="Note 2 6 2 4" xfId="8676"/>
    <cellStyle name="Note 2 6 3" xfId="8677"/>
    <cellStyle name="Note 2 6 3 2" xfId="8678"/>
    <cellStyle name="Note 2 6 3 2 2" xfId="8679"/>
    <cellStyle name="Note 2 6 3 3" xfId="8680"/>
    <cellStyle name="Note 2 6 4" xfId="8681"/>
    <cellStyle name="Note 2 6 4 2" xfId="8682"/>
    <cellStyle name="Note 2 6 5" xfId="8683"/>
    <cellStyle name="Note 2 7" xfId="8684"/>
    <cellStyle name="Note 2 7 2" xfId="8685"/>
    <cellStyle name="Note 2 7 2 2" xfId="8686"/>
    <cellStyle name="Note 2 7 2 2 2" xfId="8687"/>
    <cellStyle name="Note 2 7 2 3" xfId="8688"/>
    <cellStyle name="Note 2 7 3" xfId="8689"/>
    <cellStyle name="Note 2 7 3 2" xfId="8690"/>
    <cellStyle name="Note 2 7 4" xfId="8691"/>
    <cellStyle name="Note 2 8" xfId="8692"/>
    <cellStyle name="Note 2 8 2" xfId="8693"/>
    <cellStyle name="Note 2 8 2 2" xfId="8694"/>
    <cellStyle name="Note 2 8 3" xfId="8695"/>
    <cellStyle name="Note 2 9" xfId="8696"/>
    <cellStyle name="Note 2 9 2" xfId="8697"/>
    <cellStyle name="Note 3" xfId="896"/>
    <cellStyle name="Note 3 2" xfId="897"/>
    <cellStyle name="Note 3 2 2" xfId="8698"/>
    <cellStyle name="Note 3 2 2 2" xfId="8699"/>
    <cellStyle name="Note 3 2 2 2 2" xfId="8700"/>
    <cellStyle name="Note 3 2 2 2 2 2" xfId="8701"/>
    <cellStyle name="Note 3 2 2 2 2 2 2" xfId="8702"/>
    <cellStyle name="Note 3 2 2 2 2 2 2 2" xfId="8703"/>
    <cellStyle name="Note 3 2 2 2 2 2 3" xfId="8704"/>
    <cellStyle name="Note 3 2 2 2 2 3" xfId="8705"/>
    <cellStyle name="Note 3 2 2 2 2 3 2" xfId="8706"/>
    <cellStyle name="Note 3 2 2 2 2 4" xfId="8707"/>
    <cellStyle name="Note 3 2 2 2 3" xfId="8708"/>
    <cellStyle name="Note 3 2 2 2 3 2" xfId="8709"/>
    <cellStyle name="Note 3 2 2 2 3 2 2" xfId="8710"/>
    <cellStyle name="Note 3 2 2 2 3 3" xfId="8711"/>
    <cellStyle name="Note 3 2 2 2 4" xfId="8712"/>
    <cellStyle name="Note 3 2 2 2 4 2" xfId="8713"/>
    <cellStyle name="Note 3 2 2 2 5" xfId="8714"/>
    <cellStyle name="Note 3 2 2 3" xfId="8715"/>
    <cellStyle name="Note 3 2 2 3 2" xfId="8716"/>
    <cellStyle name="Note 3 2 2 3 2 2" xfId="8717"/>
    <cellStyle name="Note 3 2 2 3 2 2 2" xfId="8718"/>
    <cellStyle name="Note 3 2 2 3 2 3" xfId="8719"/>
    <cellStyle name="Note 3 2 2 3 3" xfId="8720"/>
    <cellStyle name="Note 3 2 2 3 3 2" xfId="8721"/>
    <cellStyle name="Note 3 2 2 3 4" xfId="8722"/>
    <cellStyle name="Note 3 2 2 4" xfId="8723"/>
    <cellStyle name="Note 3 2 2 4 2" xfId="8724"/>
    <cellStyle name="Note 3 2 2 4 2 2" xfId="8725"/>
    <cellStyle name="Note 3 2 2 4 3" xfId="8726"/>
    <cellStyle name="Note 3 2 2 5" xfId="8727"/>
    <cellStyle name="Note 3 2 2 5 2" xfId="8728"/>
    <cellStyle name="Note 3 2 2 6" xfId="8729"/>
    <cellStyle name="Note 3 2 3" xfId="8730"/>
    <cellStyle name="Note 3 2 3 2" xfId="8731"/>
    <cellStyle name="Note 3 2 3 2 2" xfId="8732"/>
    <cellStyle name="Note 3 2 3 2 2 2" xfId="8733"/>
    <cellStyle name="Note 3 2 3 2 2 2 2" xfId="8734"/>
    <cellStyle name="Note 3 2 3 2 2 3" xfId="8735"/>
    <cellStyle name="Note 3 2 3 2 3" xfId="8736"/>
    <cellStyle name="Note 3 2 3 2 3 2" xfId="8737"/>
    <cellStyle name="Note 3 2 3 2 4" xfId="8738"/>
    <cellStyle name="Note 3 2 3 3" xfId="8739"/>
    <cellStyle name="Note 3 2 3 3 2" xfId="8740"/>
    <cellStyle name="Note 3 2 3 3 2 2" xfId="8741"/>
    <cellStyle name="Note 3 2 3 3 3" xfId="8742"/>
    <cellStyle name="Note 3 2 3 4" xfId="8743"/>
    <cellStyle name="Note 3 2 3 4 2" xfId="8744"/>
    <cellStyle name="Note 3 2 3 5" xfId="8745"/>
    <cellStyle name="Note 3 2 4" xfId="8746"/>
    <cellStyle name="Note 3 2 4 2" xfId="8747"/>
    <cellStyle name="Note 3 2 4 2 2" xfId="8748"/>
    <cellStyle name="Note 3 2 4 2 2 2" xfId="8749"/>
    <cellStyle name="Note 3 2 4 2 3" xfId="8750"/>
    <cellStyle name="Note 3 2 4 3" xfId="8751"/>
    <cellStyle name="Note 3 2 4 3 2" xfId="8752"/>
    <cellStyle name="Note 3 2 4 4" xfId="8753"/>
    <cellStyle name="Note 3 2 5" xfId="8754"/>
    <cellStyle name="Note 3 2 5 2" xfId="8755"/>
    <cellStyle name="Note 3 2 5 2 2" xfId="8756"/>
    <cellStyle name="Note 3 2 5 3" xfId="8757"/>
    <cellStyle name="Note 3 2 6" xfId="8758"/>
    <cellStyle name="Note 3 2 6 2" xfId="8759"/>
    <cellStyle name="Note 3 2 7" xfId="8760"/>
    <cellStyle name="Note 3 3" xfId="898"/>
    <cellStyle name="Note 3 3 2" xfId="8761"/>
    <cellStyle name="Note 3 3 2 2" xfId="8762"/>
    <cellStyle name="Note 3 3 2 2 2" xfId="8763"/>
    <cellStyle name="Note 3 3 2 2 2 2" xfId="8764"/>
    <cellStyle name="Note 3 3 2 2 2 2 2" xfId="8765"/>
    <cellStyle name="Note 3 3 2 2 2 2 2 2" xfId="8766"/>
    <cellStyle name="Note 3 3 2 2 2 2 3" xfId="8767"/>
    <cellStyle name="Note 3 3 2 2 2 3" xfId="8768"/>
    <cellStyle name="Note 3 3 2 2 2 3 2" xfId="8769"/>
    <cellStyle name="Note 3 3 2 2 2 4" xfId="8770"/>
    <cellStyle name="Note 3 3 2 2 3" xfId="8771"/>
    <cellStyle name="Note 3 3 2 2 3 2" xfId="8772"/>
    <cellStyle name="Note 3 3 2 2 3 2 2" xfId="8773"/>
    <cellStyle name="Note 3 3 2 2 3 3" xfId="8774"/>
    <cellStyle name="Note 3 3 2 2 4" xfId="8775"/>
    <cellStyle name="Note 3 3 2 2 4 2" xfId="8776"/>
    <cellStyle name="Note 3 3 2 2 5" xfId="8777"/>
    <cellStyle name="Note 3 3 2 3" xfId="8778"/>
    <cellStyle name="Note 3 3 2 3 2" xfId="8779"/>
    <cellStyle name="Note 3 3 2 3 2 2" xfId="8780"/>
    <cellStyle name="Note 3 3 2 3 2 2 2" xfId="8781"/>
    <cellStyle name="Note 3 3 2 3 2 3" xfId="8782"/>
    <cellStyle name="Note 3 3 2 3 3" xfId="8783"/>
    <cellStyle name="Note 3 3 2 3 3 2" xfId="8784"/>
    <cellStyle name="Note 3 3 2 3 4" xfId="8785"/>
    <cellStyle name="Note 3 3 2 4" xfId="8786"/>
    <cellStyle name="Note 3 3 2 4 2" xfId="8787"/>
    <cellStyle name="Note 3 3 2 4 2 2" xfId="8788"/>
    <cellStyle name="Note 3 3 2 4 3" xfId="8789"/>
    <cellStyle name="Note 3 3 2 5" xfId="8790"/>
    <cellStyle name="Note 3 3 2 5 2" xfId="8791"/>
    <cellStyle name="Note 3 3 2 6" xfId="8792"/>
    <cellStyle name="Note 3 3 3" xfId="8793"/>
    <cellStyle name="Note 3 3 3 2" xfId="8794"/>
    <cellStyle name="Note 3 3 3 2 2" xfId="8795"/>
    <cellStyle name="Note 3 3 3 2 2 2" xfId="8796"/>
    <cellStyle name="Note 3 3 3 2 2 2 2" xfId="8797"/>
    <cellStyle name="Note 3 3 3 2 2 3" xfId="8798"/>
    <cellStyle name="Note 3 3 3 2 3" xfId="8799"/>
    <cellStyle name="Note 3 3 3 2 3 2" xfId="8800"/>
    <cellStyle name="Note 3 3 3 2 4" xfId="8801"/>
    <cellStyle name="Note 3 3 3 3" xfId="8802"/>
    <cellStyle name="Note 3 3 3 3 2" xfId="8803"/>
    <cellStyle name="Note 3 3 3 3 2 2" xfId="8804"/>
    <cellStyle name="Note 3 3 3 3 3" xfId="8805"/>
    <cellStyle name="Note 3 3 3 4" xfId="8806"/>
    <cellStyle name="Note 3 3 3 4 2" xfId="8807"/>
    <cellStyle name="Note 3 3 3 5" xfId="8808"/>
    <cellStyle name="Note 3 3 4" xfId="8809"/>
    <cellStyle name="Note 3 3 4 2" xfId="8810"/>
    <cellStyle name="Note 3 3 4 2 2" xfId="8811"/>
    <cellStyle name="Note 3 3 4 2 2 2" xfId="8812"/>
    <cellStyle name="Note 3 3 4 2 3" xfId="8813"/>
    <cellStyle name="Note 3 3 4 3" xfId="8814"/>
    <cellStyle name="Note 3 3 4 3 2" xfId="8815"/>
    <cellStyle name="Note 3 3 4 4" xfId="8816"/>
    <cellStyle name="Note 3 3 5" xfId="8817"/>
    <cellStyle name="Note 3 3 5 2" xfId="8818"/>
    <cellStyle name="Note 3 3 5 2 2" xfId="8819"/>
    <cellStyle name="Note 3 3 5 3" xfId="8820"/>
    <cellStyle name="Note 3 3 6" xfId="8821"/>
    <cellStyle name="Note 3 3 6 2" xfId="8822"/>
    <cellStyle name="Note 3 3 7" xfId="8823"/>
    <cellStyle name="Note 3 4" xfId="899"/>
    <cellStyle name="Note 3 4 2" xfId="8824"/>
    <cellStyle name="Note 3 4 2 2" xfId="8825"/>
    <cellStyle name="Note 3 4 2 2 2" xfId="8826"/>
    <cellStyle name="Note 3 4 2 2 2 2" xfId="8827"/>
    <cellStyle name="Note 3 4 2 2 2 2 2" xfId="8828"/>
    <cellStyle name="Note 3 4 2 2 2 3" xfId="8829"/>
    <cellStyle name="Note 3 4 2 2 3" xfId="8830"/>
    <cellStyle name="Note 3 4 2 2 3 2" xfId="8831"/>
    <cellStyle name="Note 3 4 2 2 4" xfId="8832"/>
    <cellStyle name="Note 3 4 2 3" xfId="8833"/>
    <cellStyle name="Note 3 4 2 3 2" xfId="8834"/>
    <cellStyle name="Note 3 4 2 3 2 2" xfId="8835"/>
    <cellStyle name="Note 3 4 2 3 3" xfId="8836"/>
    <cellStyle name="Note 3 4 2 4" xfId="8837"/>
    <cellStyle name="Note 3 4 2 4 2" xfId="8838"/>
    <cellStyle name="Note 3 4 2 5" xfId="8839"/>
    <cellStyle name="Note 3 4 3" xfId="8840"/>
    <cellStyle name="Note 3 4 3 2" xfId="8841"/>
    <cellStyle name="Note 3 4 3 2 2" xfId="8842"/>
    <cellStyle name="Note 3 4 3 2 2 2" xfId="8843"/>
    <cellStyle name="Note 3 4 3 2 3" xfId="8844"/>
    <cellStyle name="Note 3 4 3 3" xfId="8845"/>
    <cellStyle name="Note 3 4 3 3 2" xfId="8846"/>
    <cellStyle name="Note 3 4 3 4" xfId="8847"/>
    <cellStyle name="Note 3 4 4" xfId="8848"/>
    <cellStyle name="Note 3 4 4 2" xfId="8849"/>
    <cellStyle name="Note 3 4 4 2 2" xfId="8850"/>
    <cellStyle name="Note 3 4 4 3" xfId="8851"/>
    <cellStyle name="Note 3 4 5" xfId="8852"/>
    <cellStyle name="Note 3 4 5 2" xfId="8853"/>
    <cellStyle name="Note 3 4 6" xfId="8854"/>
    <cellStyle name="Note 3 5" xfId="8855"/>
    <cellStyle name="Note 3 5 2" xfId="8856"/>
    <cellStyle name="Note 3 5 2 2" xfId="8857"/>
    <cellStyle name="Note 3 5 2 2 2" xfId="8858"/>
    <cellStyle name="Note 3 5 2 2 2 2" xfId="8859"/>
    <cellStyle name="Note 3 5 2 2 3" xfId="8860"/>
    <cellStyle name="Note 3 5 2 3" xfId="8861"/>
    <cellStyle name="Note 3 5 2 3 2" xfId="8862"/>
    <cellStyle name="Note 3 5 2 4" xfId="8863"/>
    <cellStyle name="Note 3 5 3" xfId="8864"/>
    <cellStyle name="Note 3 5 3 2" xfId="8865"/>
    <cellStyle name="Note 3 5 3 2 2" xfId="8866"/>
    <cellStyle name="Note 3 5 3 3" xfId="8867"/>
    <cellStyle name="Note 3 5 4" xfId="8868"/>
    <cellStyle name="Note 3 5 4 2" xfId="8869"/>
    <cellStyle name="Note 3 5 5" xfId="8870"/>
    <cellStyle name="Note 3 6" xfId="8871"/>
    <cellStyle name="Note 3 6 2" xfId="8872"/>
    <cellStyle name="Note 3 6 2 2" xfId="8873"/>
    <cellStyle name="Note 3 6 2 2 2" xfId="8874"/>
    <cellStyle name="Note 3 6 2 3" xfId="8875"/>
    <cellStyle name="Note 3 6 3" xfId="8876"/>
    <cellStyle name="Note 3 6 3 2" xfId="8877"/>
    <cellStyle name="Note 3 6 4" xfId="8878"/>
    <cellStyle name="Note 3 7" xfId="8879"/>
    <cellStyle name="Note 3 7 2" xfId="8880"/>
    <cellStyle name="Note 3 7 2 2" xfId="8881"/>
    <cellStyle name="Note 3 7 3" xfId="8882"/>
    <cellStyle name="Note 3 8" xfId="8883"/>
    <cellStyle name="Note 3 8 2" xfId="8884"/>
    <cellStyle name="Note 3 9" xfId="8885"/>
    <cellStyle name="Note 4" xfId="8886"/>
    <cellStyle name="Note 4 2" xfId="8887"/>
    <cellStyle name="Note 4 2 2" xfId="8888"/>
    <cellStyle name="Note 4 2 2 2" xfId="8889"/>
    <cellStyle name="Note 4 2 2 2 2" xfId="8890"/>
    <cellStyle name="Note 4 2 2 2 2 2" xfId="8891"/>
    <cellStyle name="Note 4 2 2 2 2 2 2" xfId="8892"/>
    <cellStyle name="Note 4 2 2 2 2 2 2 2" xfId="8893"/>
    <cellStyle name="Note 4 2 2 2 2 2 3" xfId="8894"/>
    <cellStyle name="Note 4 2 2 2 2 3" xfId="8895"/>
    <cellStyle name="Note 4 2 2 2 2 3 2" xfId="8896"/>
    <cellStyle name="Note 4 2 2 2 2 4" xfId="8897"/>
    <cellStyle name="Note 4 2 2 2 3" xfId="8898"/>
    <cellStyle name="Note 4 2 2 2 3 2" xfId="8899"/>
    <cellStyle name="Note 4 2 2 2 3 2 2" xfId="8900"/>
    <cellStyle name="Note 4 2 2 2 3 3" xfId="8901"/>
    <cellStyle name="Note 4 2 2 2 4" xfId="8902"/>
    <cellStyle name="Note 4 2 2 2 4 2" xfId="8903"/>
    <cellStyle name="Note 4 2 2 2 5" xfId="8904"/>
    <cellStyle name="Note 4 2 2 3" xfId="8905"/>
    <cellStyle name="Note 4 2 2 3 2" xfId="8906"/>
    <cellStyle name="Note 4 2 2 3 2 2" xfId="8907"/>
    <cellStyle name="Note 4 2 2 3 2 2 2" xfId="8908"/>
    <cellStyle name="Note 4 2 2 3 2 3" xfId="8909"/>
    <cellStyle name="Note 4 2 2 3 3" xfId="8910"/>
    <cellStyle name="Note 4 2 2 3 3 2" xfId="8911"/>
    <cellStyle name="Note 4 2 2 3 4" xfId="8912"/>
    <cellStyle name="Note 4 2 2 4" xfId="8913"/>
    <cellStyle name="Note 4 2 2 4 2" xfId="8914"/>
    <cellStyle name="Note 4 2 2 4 2 2" xfId="8915"/>
    <cellStyle name="Note 4 2 2 4 3" xfId="8916"/>
    <cellStyle name="Note 4 2 2 5" xfId="8917"/>
    <cellStyle name="Note 4 2 2 5 2" xfId="8918"/>
    <cellStyle name="Note 4 2 2 6" xfId="8919"/>
    <cellStyle name="Note 4 2 3" xfId="8920"/>
    <cellStyle name="Note 4 2 3 2" xfId="8921"/>
    <cellStyle name="Note 4 2 3 2 2" xfId="8922"/>
    <cellStyle name="Note 4 2 3 2 2 2" xfId="8923"/>
    <cellStyle name="Note 4 2 3 2 2 2 2" xfId="8924"/>
    <cellStyle name="Note 4 2 3 2 2 3" xfId="8925"/>
    <cellStyle name="Note 4 2 3 2 3" xfId="8926"/>
    <cellStyle name="Note 4 2 3 2 3 2" xfId="8927"/>
    <cellStyle name="Note 4 2 3 2 4" xfId="8928"/>
    <cellStyle name="Note 4 2 3 3" xfId="8929"/>
    <cellStyle name="Note 4 2 3 3 2" xfId="8930"/>
    <cellStyle name="Note 4 2 3 3 2 2" xfId="8931"/>
    <cellStyle name="Note 4 2 3 3 3" xfId="8932"/>
    <cellStyle name="Note 4 2 3 4" xfId="8933"/>
    <cellStyle name="Note 4 2 3 4 2" xfId="8934"/>
    <cellStyle name="Note 4 2 3 5" xfId="8935"/>
    <cellStyle name="Note 4 2 4" xfId="8936"/>
    <cellStyle name="Note 4 2 4 2" xfId="8937"/>
    <cellStyle name="Note 4 2 4 2 2" xfId="8938"/>
    <cellStyle name="Note 4 2 4 2 2 2" xfId="8939"/>
    <cellStyle name="Note 4 2 4 2 3" xfId="8940"/>
    <cellStyle name="Note 4 2 4 3" xfId="8941"/>
    <cellStyle name="Note 4 2 4 3 2" xfId="8942"/>
    <cellStyle name="Note 4 2 4 4" xfId="8943"/>
    <cellStyle name="Note 4 2 5" xfId="8944"/>
    <cellStyle name="Note 4 2 5 2" xfId="8945"/>
    <cellStyle name="Note 4 2 5 2 2" xfId="8946"/>
    <cellStyle name="Note 4 2 5 3" xfId="8947"/>
    <cellStyle name="Note 4 2 6" xfId="8948"/>
    <cellStyle name="Note 4 2 6 2" xfId="8949"/>
    <cellStyle name="Note 4 2 7" xfId="8950"/>
    <cellStyle name="Note 4 3" xfId="8951"/>
    <cellStyle name="Note 4 3 2" xfId="8952"/>
    <cellStyle name="Note 4 3 2 2" xfId="8953"/>
    <cellStyle name="Note 4 3 2 2 2" xfId="8954"/>
    <cellStyle name="Note 4 3 2 2 2 2" xfId="8955"/>
    <cellStyle name="Note 4 3 2 2 2 2 2" xfId="8956"/>
    <cellStyle name="Note 4 3 2 2 2 3" xfId="8957"/>
    <cellStyle name="Note 4 3 2 2 3" xfId="8958"/>
    <cellStyle name="Note 4 3 2 2 3 2" xfId="8959"/>
    <cellStyle name="Note 4 3 2 2 4" xfId="8960"/>
    <cellStyle name="Note 4 3 2 3" xfId="8961"/>
    <cellStyle name="Note 4 3 2 3 2" xfId="8962"/>
    <cellStyle name="Note 4 3 2 3 2 2" xfId="8963"/>
    <cellStyle name="Note 4 3 2 3 3" xfId="8964"/>
    <cellStyle name="Note 4 3 2 4" xfId="8965"/>
    <cellStyle name="Note 4 3 2 4 2" xfId="8966"/>
    <cellStyle name="Note 4 3 2 5" xfId="8967"/>
    <cellStyle name="Note 4 3 3" xfId="8968"/>
    <cellStyle name="Note 4 3 3 2" xfId="8969"/>
    <cellStyle name="Note 4 3 3 2 2" xfId="8970"/>
    <cellStyle name="Note 4 3 3 2 2 2" xfId="8971"/>
    <cellStyle name="Note 4 3 3 2 3" xfId="8972"/>
    <cellStyle name="Note 4 3 3 3" xfId="8973"/>
    <cellStyle name="Note 4 3 3 3 2" xfId="8974"/>
    <cellStyle name="Note 4 3 3 4" xfId="8975"/>
    <cellStyle name="Note 4 3 4" xfId="8976"/>
    <cellStyle name="Note 4 3 4 2" xfId="8977"/>
    <cellStyle name="Note 4 3 4 2 2" xfId="8978"/>
    <cellStyle name="Note 4 3 4 3" xfId="8979"/>
    <cellStyle name="Note 4 3 5" xfId="8980"/>
    <cellStyle name="Note 4 3 5 2" xfId="8981"/>
    <cellStyle name="Note 4 3 6" xfId="8982"/>
    <cellStyle name="Note 4 4" xfId="8983"/>
    <cellStyle name="Note 4 4 2" xfId="8984"/>
    <cellStyle name="Note 4 4 2 2" xfId="8985"/>
    <cellStyle name="Note 4 4 2 2 2" xfId="8986"/>
    <cellStyle name="Note 4 4 2 2 2 2" xfId="8987"/>
    <cellStyle name="Note 4 4 2 2 3" xfId="8988"/>
    <cellStyle name="Note 4 4 2 3" xfId="8989"/>
    <cellStyle name="Note 4 4 2 3 2" xfId="8990"/>
    <cellStyle name="Note 4 4 2 4" xfId="8991"/>
    <cellStyle name="Note 4 4 3" xfId="8992"/>
    <cellStyle name="Note 4 4 3 2" xfId="8993"/>
    <cellStyle name="Note 4 4 3 2 2" xfId="8994"/>
    <cellStyle name="Note 4 4 3 3" xfId="8995"/>
    <cellStyle name="Note 4 4 4" xfId="8996"/>
    <cellStyle name="Note 4 4 4 2" xfId="8997"/>
    <cellStyle name="Note 4 4 5" xfId="8998"/>
    <cellStyle name="Note 4 5" xfId="8999"/>
    <cellStyle name="Note 4 5 2" xfId="9000"/>
    <cellStyle name="Note 4 5 2 2" xfId="9001"/>
    <cellStyle name="Note 4 5 2 2 2" xfId="9002"/>
    <cellStyle name="Note 4 5 2 3" xfId="9003"/>
    <cellStyle name="Note 4 5 3" xfId="9004"/>
    <cellStyle name="Note 4 5 3 2" xfId="9005"/>
    <cellStyle name="Note 4 5 4" xfId="9006"/>
    <cellStyle name="Note 4 6" xfId="9007"/>
    <cellStyle name="Note 4 6 2" xfId="9008"/>
    <cellStyle name="Note 4 6 2 2" xfId="9009"/>
    <cellStyle name="Note 4 6 3" xfId="9010"/>
    <cellStyle name="Note 4 7" xfId="9011"/>
    <cellStyle name="Note 4 7 2" xfId="9012"/>
    <cellStyle name="Note 4 8" xfId="9013"/>
    <cellStyle name="Note 5" xfId="9014"/>
    <cellStyle name="Note 5 2" xfId="9015"/>
    <cellStyle name="Note 5 2 2" xfId="9016"/>
    <cellStyle name="Note 5 2 2 2" xfId="9017"/>
    <cellStyle name="Note 5 2 2 2 2" xfId="9018"/>
    <cellStyle name="Note 5 2 2 2 2 2" xfId="9019"/>
    <cellStyle name="Note 5 2 2 2 2 2 2" xfId="9020"/>
    <cellStyle name="Note 5 2 2 2 2 3" xfId="9021"/>
    <cellStyle name="Note 5 2 2 2 3" xfId="9022"/>
    <cellStyle name="Note 5 2 2 2 3 2" xfId="9023"/>
    <cellStyle name="Note 5 2 2 2 4" xfId="9024"/>
    <cellStyle name="Note 5 2 2 3" xfId="9025"/>
    <cellStyle name="Note 5 2 2 3 2" xfId="9026"/>
    <cellStyle name="Note 5 2 2 3 2 2" xfId="9027"/>
    <cellStyle name="Note 5 2 2 3 3" xfId="9028"/>
    <cellStyle name="Note 5 2 2 4" xfId="9029"/>
    <cellStyle name="Note 5 2 2 4 2" xfId="9030"/>
    <cellStyle name="Note 5 2 2 5" xfId="9031"/>
    <cellStyle name="Note 5 2 3" xfId="9032"/>
    <cellStyle name="Note 5 2 3 2" xfId="9033"/>
    <cellStyle name="Note 5 2 3 2 2" xfId="9034"/>
    <cellStyle name="Note 5 2 3 2 2 2" xfId="9035"/>
    <cellStyle name="Note 5 2 3 2 3" xfId="9036"/>
    <cellStyle name="Note 5 2 3 3" xfId="9037"/>
    <cellStyle name="Note 5 2 3 3 2" xfId="9038"/>
    <cellStyle name="Note 5 2 3 4" xfId="9039"/>
    <cellStyle name="Note 5 2 4" xfId="9040"/>
    <cellStyle name="Note 5 2 4 2" xfId="9041"/>
    <cellStyle name="Note 5 2 4 2 2" xfId="9042"/>
    <cellStyle name="Note 5 2 4 3" xfId="9043"/>
    <cellStyle name="Note 5 2 5" xfId="9044"/>
    <cellStyle name="Note 5 2 5 2" xfId="9045"/>
    <cellStyle name="Note 5 2 6" xfId="9046"/>
    <cellStyle name="Note 5 3" xfId="9047"/>
    <cellStyle name="Note 5 3 2" xfId="9048"/>
    <cellStyle name="Note 5 3 2 2" xfId="9049"/>
    <cellStyle name="Note 5 3 2 2 2" xfId="9050"/>
    <cellStyle name="Note 5 3 2 2 2 2" xfId="9051"/>
    <cellStyle name="Note 5 3 2 2 3" xfId="9052"/>
    <cellStyle name="Note 5 3 2 3" xfId="9053"/>
    <cellStyle name="Note 5 3 2 3 2" xfId="9054"/>
    <cellStyle name="Note 5 3 2 4" xfId="9055"/>
    <cellStyle name="Note 5 3 3" xfId="9056"/>
    <cellStyle name="Note 5 3 3 2" xfId="9057"/>
    <cellStyle name="Note 5 3 3 2 2" xfId="9058"/>
    <cellStyle name="Note 5 3 3 3" xfId="9059"/>
    <cellStyle name="Note 5 3 4" xfId="9060"/>
    <cellStyle name="Note 5 3 4 2" xfId="9061"/>
    <cellStyle name="Note 5 3 5" xfId="9062"/>
    <cellStyle name="Note 5 4" xfId="9063"/>
    <cellStyle name="Note 5 4 2" xfId="9064"/>
    <cellStyle name="Note 5 4 2 2" xfId="9065"/>
    <cellStyle name="Note 5 4 2 2 2" xfId="9066"/>
    <cellStyle name="Note 5 4 2 3" xfId="9067"/>
    <cellStyle name="Note 5 4 3" xfId="9068"/>
    <cellStyle name="Note 5 4 3 2" xfId="9069"/>
    <cellStyle name="Note 5 4 4" xfId="9070"/>
    <cellStyle name="Note 5 5" xfId="9071"/>
    <cellStyle name="Note 5 5 2" xfId="9072"/>
    <cellStyle name="Note 5 5 2 2" xfId="9073"/>
    <cellStyle name="Note 5 5 3" xfId="9074"/>
    <cellStyle name="Note 5 6" xfId="9075"/>
    <cellStyle name="Note 5 6 2" xfId="9076"/>
    <cellStyle name="Note 5 7" xfId="9077"/>
    <cellStyle name="Note 6" xfId="9078"/>
    <cellStyle name="Note 6 2" xfId="9079"/>
    <cellStyle name="Note 6 2 2" xfId="9080"/>
    <cellStyle name="Note 6 3" xfId="9081"/>
    <cellStyle name="Note 7" xfId="9082"/>
    <cellStyle name="Note 7 2" xfId="9083"/>
    <cellStyle name="Output 2" xfId="900"/>
    <cellStyle name="Percent" xfId="2" builtinId="5"/>
    <cellStyle name="Percent 2" xfId="5"/>
    <cellStyle name="Percent 3" xfId="75"/>
    <cellStyle name="Percent 4" xfId="901"/>
    <cellStyle name="Percent 5" xfId="902"/>
    <cellStyle name="Total 2" xfId="903"/>
    <cellStyle name="Warning Text 2" xfId="9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676275</xdr:colOff>
      <xdr:row>1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247650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1116723</xdr:colOff>
      <xdr:row>0</xdr:row>
      <xdr:rowOff>21896</xdr:rowOff>
    </xdr:from>
    <xdr:to>
      <xdr:col>4</xdr:col>
      <xdr:colOff>369220</xdr:colOff>
      <xdr:row>6</xdr:row>
      <xdr:rowOff>111234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8673" y="21896"/>
          <a:ext cx="2414797" cy="1575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676275</xdr:colOff>
      <xdr:row>1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247650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1149568</xdr:colOff>
      <xdr:row>0</xdr:row>
      <xdr:rowOff>10948</xdr:rowOff>
    </xdr:from>
    <xdr:to>
      <xdr:col>4</xdr:col>
      <xdr:colOff>402065</xdr:colOff>
      <xdr:row>6</xdr:row>
      <xdr:rowOff>100286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7243" y="10948"/>
          <a:ext cx="2557672" cy="1575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bases/Collections/201906/Excel/P01-06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bases/Collections/201906/Excel/P02-06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1"/>
      <sheetName val="Pg3"/>
      <sheetName val="Pg4"/>
      <sheetName val="Pg5"/>
    </sheetNames>
    <sheetDataSet>
      <sheetData sheetId="0">
        <row r="9">
          <cell r="A9">
            <v>43633</v>
          </cell>
        </row>
      </sheetData>
      <sheetData sheetId="1">
        <row r="15">
          <cell r="C15">
            <v>770577992.17999983</v>
          </cell>
          <cell r="D15">
            <v>819672431.88999999</v>
          </cell>
        </row>
        <row r="20">
          <cell r="C20">
            <v>417637861.10999995</v>
          </cell>
          <cell r="D20">
            <v>461035030.42000002</v>
          </cell>
        </row>
        <row r="32">
          <cell r="C32">
            <v>9643522.8599999994</v>
          </cell>
          <cell r="D32">
            <v>5670353.1799999997</v>
          </cell>
        </row>
        <row r="38">
          <cell r="C38">
            <v>72327614.409999996</v>
          </cell>
          <cell r="D38">
            <v>74208979.780000001</v>
          </cell>
        </row>
        <row r="47">
          <cell r="C47">
            <v>20649124.739999998</v>
          </cell>
          <cell r="D47">
            <v>22949419.719999999</v>
          </cell>
        </row>
        <row r="52">
          <cell r="C52">
            <v>6221289.0199999996</v>
          </cell>
          <cell r="D52">
            <v>6150299.8300000001</v>
          </cell>
        </row>
      </sheetData>
      <sheetData sheetId="2">
        <row r="21">
          <cell r="C21">
            <v>23605563.059999999</v>
          </cell>
          <cell r="D21">
            <v>30705619.84</v>
          </cell>
        </row>
        <row r="23">
          <cell r="C23">
            <v>2275954.1800000002</v>
          </cell>
          <cell r="D23">
            <v>2150954.9500000002</v>
          </cell>
        </row>
        <row r="30">
          <cell r="C30">
            <v>1735443.4300000002</v>
          </cell>
          <cell r="D30">
            <v>1123000.0999999996</v>
          </cell>
        </row>
        <row r="39">
          <cell r="C39">
            <v>133780.45000000001</v>
          </cell>
          <cell r="D39">
            <v>-809.37</v>
          </cell>
        </row>
        <row r="48">
          <cell r="C48">
            <v>22359197.489999998</v>
          </cell>
          <cell r="D48">
            <v>23919108.519999996</v>
          </cell>
        </row>
        <row r="60">
          <cell r="C60">
            <v>6729365.9700000007</v>
          </cell>
          <cell r="D60">
            <v>6663197.5900000008</v>
          </cell>
        </row>
        <row r="67">
          <cell r="C67">
            <v>1650919.2399999998</v>
          </cell>
          <cell r="D67">
            <v>1607527.0300000003</v>
          </cell>
        </row>
        <row r="70">
          <cell r="C70">
            <v>11033136.949999999</v>
          </cell>
          <cell r="D70">
            <v>12890689.99</v>
          </cell>
        </row>
      </sheetData>
      <sheetData sheetId="3">
        <row r="47">
          <cell r="D47">
            <v>54396373.179999977</v>
          </cell>
          <cell r="E47">
            <v>65856840.74000001</v>
          </cell>
        </row>
        <row r="50">
          <cell r="D50">
            <v>134622.39000000001</v>
          </cell>
          <cell r="E50">
            <v>73661.990000000005</v>
          </cell>
        </row>
        <row r="52">
          <cell r="D52">
            <v>28084466.09</v>
          </cell>
          <cell r="E52">
            <v>29716051.079999998</v>
          </cell>
        </row>
        <row r="74">
          <cell r="D74">
            <v>153896.95000000001</v>
          </cell>
          <cell r="E74">
            <v>233418.71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2"/>
      <sheetName val="Pg6"/>
      <sheetName val="Pg7"/>
      <sheetName val="Pg8"/>
    </sheetNames>
    <sheetDataSet>
      <sheetData sheetId="0">
        <row r="9">
          <cell r="A9" t="str">
            <v>July 2018 - June 2019</v>
          </cell>
        </row>
      </sheetData>
      <sheetData sheetId="1">
        <row r="15">
          <cell r="C15">
            <v>8887634970.7800007</v>
          </cell>
          <cell r="D15">
            <v>9410923548.1900024</v>
          </cell>
        </row>
        <row r="20">
          <cell r="C20">
            <v>2564212143</v>
          </cell>
          <cell r="D20">
            <v>2728402817.9700003</v>
          </cell>
        </row>
        <row r="32">
          <cell r="C32">
            <v>185166046.54000002</v>
          </cell>
          <cell r="D32">
            <v>205093815.06999999</v>
          </cell>
        </row>
        <row r="38">
          <cell r="C38">
            <v>799806455.95000005</v>
          </cell>
          <cell r="D38">
            <v>841971147.28000009</v>
          </cell>
        </row>
        <row r="47">
          <cell r="C47">
            <v>217667309.34</v>
          </cell>
          <cell r="D47">
            <v>255356015.00999999</v>
          </cell>
        </row>
        <row r="52">
          <cell r="C52">
            <v>69220454.74000001</v>
          </cell>
          <cell r="D52">
            <v>69799341.550000012</v>
          </cell>
        </row>
      </sheetData>
      <sheetData sheetId="2">
        <row r="21">
          <cell r="D21">
            <v>328186681.18000007</v>
          </cell>
          <cell r="E21">
            <v>341683042.76000005</v>
          </cell>
        </row>
        <row r="23">
          <cell r="D23">
            <v>25162394.82</v>
          </cell>
          <cell r="E23">
            <v>23872771.489999998</v>
          </cell>
        </row>
        <row r="30">
          <cell r="D30">
            <v>246508337.92999998</v>
          </cell>
          <cell r="E30">
            <v>201900525.86000001</v>
          </cell>
        </row>
        <row r="39">
          <cell r="D39">
            <v>-61412</v>
          </cell>
          <cell r="E39">
            <v>2235394.5100000007</v>
          </cell>
        </row>
        <row r="48">
          <cell r="D48">
            <v>248673493.26000002</v>
          </cell>
          <cell r="E48">
            <v>245922967.15000001</v>
          </cell>
        </row>
        <row r="60">
          <cell r="D60">
            <v>68225537.769999996</v>
          </cell>
          <cell r="E60">
            <v>71860444.289999992</v>
          </cell>
        </row>
        <row r="67">
          <cell r="D67">
            <v>17613009</v>
          </cell>
          <cell r="E67">
            <v>17820544.530000001</v>
          </cell>
        </row>
        <row r="70">
          <cell r="D70">
            <v>117736518.59</v>
          </cell>
          <cell r="E70">
            <v>134111417.06999999</v>
          </cell>
        </row>
      </sheetData>
      <sheetData sheetId="3">
        <row r="47">
          <cell r="D47">
            <v>421266236.9800002</v>
          </cell>
          <cell r="E47">
            <v>433551580.85999995</v>
          </cell>
        </row>
        <row r="50">
          <cell r="D50">
            <v>701147.72</v>
          </cell>
          <cell r="E50">
            <v>796433.31</v>
          </cell>
        </row>
        <row r="52">
          <cell r="D52">
            <v>343047813.70999998</v>
          </cell>
          <cell r="E52">
            <v>358670751.88999999</v>
          </cell>
        </row>
        <row r="74">
          <cell r="D74">
            <v>26383493.59</v>
          </cell>
          <cell r="E74">
            <v>27953649.32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T236"/>
  <sheetViews>
    <sheetView showGridLines="0" tabSelected="1" showOutlineSymbols="0" zoomScale="87" zoomScaleNormal="87" workbookViewId="0"/>
  </sheetViews>
  <sheetFormatPr defaultColWidth="25.7109375" defaultRowHeight="20.100000000000001" customHeight="1"/>
  <cols>
    <col min="1" max="1" width="38.85546875" style="2" customWidth="1"/>
    <col min="2" max="4" width="23.7109375" style="2" customWidth="1"/>
    <col min="5" max="5" width="25.7109375" style="2" bestFit="1" customWidth="1"/>
    <col min="6" max="6" width="26.140625" style="2" bestFit="1" customWidth="1"/>
    <col min="7" max="7" width="25.7109375" style="2" bestFit="1" customWidth="1"/>
    <col min="8" max="8" width="26.140625" style="2" bestFit="1" customWidth="1"/>
    <col min="9" max="9" width="27.140625" style="2" customWidth="1"/>
    <col min="10" max="10" width="25.7109375" style="2" customWidth="1"/>
    <col min="11" max="11" width="45.42578125" style="2" customWidth="1"/>
    <col min="12" max="14" width="25.7109375" style="2"/>
    <col min="15" max="15" width="20.140625" style="2" customWidth="1"/>
    <col min="16" max="16384" width="25.7109375" style="2"/>
  </cols>
  <sheetData>
    <row r="1" spans="1:20" ht="20.100000000000001" customHeight="1">
      <c r="A1" s="1" t="s">
        <v>0</v>
      </c>
      <c r="B1" s="1"/>
      <c r="D1" s="1"/>
      <c r="E1" s="1"/>
      <c r="F1" s="1"/>
      <c r="G1" s="1"/>
      <c r="H1" s="1"/>
      <c r="K1" s="3"/>
      <c r="L1" s="4"/>
      <c r="M1" s="4"/>
      <c r="N1" s="4"/>
      <c r="O1" s="5"/>
      <c r="Q1" s="6"/>
    </row>
    <row r="2" spans="1:20" ht="20.100000000000001" customHeight="1">
      <c r="A2" s="1"/>
      <c r="B2" s="1"/>
      <c r="D2" s="1" t="s">
        <v>1</v>
      </c>
      <c r="E2" s="1"/>
      <c r="F2" s="1"/>
      <c r="G2" s="1"/>
      <c r="H2" s="1"/>
      <c r="K2" s="5"/>
      <c r="L2" s="4"/>
      <c r="M2" s="4"/>
      <c r="N2" s="4"/>
      <c r="O2" s="5"/>
      <c r="Q2" s="6"/>
    </row>
    <row r="3" spans="1:20" ht="20.100000000000001" customHeight="1">
      <c r="A3" s="1"/>
      <c r="B3" s="1"/>
      <c r="D3" s="1" t="s">
        <v>1</v>
      </c>
      <c r="E3" s="1" t="s">
        <v>1</v>
      </c>
      <c r="F3" s="1"/>
      <c r="G3" s="1"/>
      <c r="H3" s="1"/>
      <c r="K3" s="7"/>
      <c r="L3" s="4"/>
      <c r="M3" s="4"/>
      <c r="N3" s="4"/>
      <c r="O3" s="8"/>
      <c r="Q3" s="6"/>
    </row>
    <row r="4" spans="1:20" ht="20.100000000000001" customHeight="1">
      <c r="A4" s="1"/>
      <c r="B4" s="1"/>
      <c r="D4" s="1" t="s">
        <v>1</v>
      </c>
      <c r="E4" s="1"/>
      <c r="F4" s="1"/>
      <c r="G4" s="1"/>
      <c r="H4" s="1"/>
      <c r="K4" s="9"/>
      <c r="L4" s="10"/>
      <c r="M4" s="10"/>
      <c r="N4" s="9"/>
      <c r="O4" s="9"/>
      <c r="Q4" s="6"/>
    </row>
    <row r="5" spans="1:20" ht="19.5" customHeight="1">
      <c r="A5" s="1"/>
      <c r="B5" s="1"/>
      <c r="D5" s="1"/>
      <c r="E5" s="1"/>
      <c r="F5" s="1"/>
      <c r="G5" s="1"/>
      <c r="H5" s="1"/>
      <c r="K5" s="11"/>
      <c r="L5" s="12"/>
      <c r="M5" s="13"/>
      <c r="N5" s="5"/>
      <c r="O5" s="14"/>
      <c r="P5" s="15"/>
      <c r="Q5" s="6"/>
    </row>
    <row r="6" spans="1:20" ht="19.5" customHeight="1">
      <c r="A6" s="1"/>
      <c r="B6" s="1"/>
      <c r="C6" s="1"/>
      <c r="D6" s="1"/>
      <c r="E6" s="1"/>
      <c r="F6" s="1"/>
      <c r="G6" s="1"/>
      <c r="H6" s="1"/>
      <c r="K6" s="5"/>
      <c r="L6" s="12"/>
      <c r="M6" s="13"/>
      <c r="N6" s="5"/>
      <c r="O6" s="14"/>
      <c r="P6" s="15"/>
      <c r="Q6" s="16"/>
      <c r="R6" s="17"/>
      <c r="S6" s="18"/>
      <c r="T6" s="19"/>
    </row>
    <row r="7" spans="1:20" s="33" customFormat="1" ht="24.75" customHeight="1">
      <c r="A7" s="20" t="s">
        <v>0</v>
      </c>
      <c r="B7" s="21" t="s">
        <v>0</v>
      </c>
      <c r="C7" s="22" t="s">
        <v>2</v>
      </c>
      <c r="D7" s="22"/>
      <c r="E7" s="22"/>
      <c r="F7" s="1"/>
      <c r="G7" s="21"/>
      <c r="H7" s="21"/>
      <c r="I7" s="23"/>
      <c r="J7" s="23"/>
      <c r="K7" s="24"/>
      <c r="L7" s="25"/>
      <c r="M7" s="26"/>
      <c r="N7" s="27"/>
      <c r="O7" s="28"/>
      <c r="P7" s="29"/>
      <c r="Q7" s="30"/>
      <c r="R7" s="31"/>
      <c r="S7" s="30"/>
      <c r="T7" s="32"/>
    </row>
    <row r="8" spans="1:20" s="33" customFormat="1" ht="20.100000000000001" customHeight="1">
      <c r="A8" s="1" t="s">
        <v>0</v>
      </c>
      <c r="B8" s="21"/>
      <c r="C8" s="22" t="s">
        <v>3</v>
      </c>
      <c r="D8" s="22"/>
      <c r="E8" s="22"/>
      <c r="F8" s="1"/>
      <c r="G8" s="21"/>
      <c r="H8" s="21"/>
      <c r="I8" s="23"/>
      <c r="J8" s="23"/>
      <c r="K8" s="27"/>
      <c r="L8" s="25"/>
      <c r="M8" s="26"/>
      <c r="N8" s="27"/>
      <c r="O8" s="28"/>
      <c r="P8" s="29"/>
      <c r="Q8" s="30"/>
      <c r="R8" s="31"/>
      <c r="S8" s="30"/>
      <c r="T8" s="32"/>
    </row>
    <row r="9" spans="1:20" ht="20.100000000000001" customHeight="1">
      <c r="A9" s="34">
        <v>43633</v>
      </c>
      <c r="B9" s="35" t="s">
        <v>0</v>
      </c>
      <c r="C9" s="36"/>
      <c r="D9" s="36" t="s">
        <v>4</v>
      </c>
      <c r="E9" s="36"/>
      <c r="F9" s="35"/>
      <c r="G9" s="35"/>
      <c r="H9" s="37" t="s">
        <v>5</v>
      </c>
      <c r="I9" s="37"/>
      <c r="J9" s="35"/>
      <c r="K9" s="5"/>
      <c r="L9" s="12"/>
      <c r="M9" s="13"/>
      <c r="N9" s="5"/>
      <c r="O9" s="14"/>
      <c r="P9" s="15"/>
      <c r="Q9" s="38"/>
      <c r="R9" s="17"/>
      <c r="S9" s="38"/>
      <c r="T9" s="19"/>
    </row>
    <row r="10" spans="1:20" ht="57.75" customHeight="1">
      <c r="A10" s="39" t="s">
        <v>6</v>
      </c>
      <c r="B10" s="40" t="s">
        <v>7</v>
      </c>
      <c r="C10" s="40" t="s">
        <v>8</v>
      </c>
      <c r="D10" s="40" t="s">
        <v>9</v>
      </c>
      <c r="E10" s="41" t="s">
        <v>10</v>
      </c>
      <c r="F10" s="41" t="s">
        <v>11</v>
      </c>
      <c r="G10" s="41" t="s">
        <v>12</v>
      </c>
      <c r="H10" s="41" t="s">
        <v>13</v>
      </c>
      <c r="I10" s="42"/>
      <c r="J10" s="35"/>
      <c r="K10" s="43"/>
      <c r="L10" s="12"/>
      <c r="M10" s="13"/>
      <c r="N10" s="5"/>
      <c r="O10" s="14"/>
      <c r="P10" s="15"/>
      <c r="Q10" s="16"/>
      <c r="R10" s="17"/>
      <c r="S10" s="18"/>
      <c r="T10" s="19"/>
    </row>
    <row r="11" spans="1:20" s="62" customFormat="1" ht="20.100000000000001" customHeight="1">
      <c r="A11" s="44" t="s">
        <v>14</v>
      </c>
      <c r="B11" s="45">
        <v>732406497.49000001</v>
      </c>
      <c r="C11" s="45">
        <f>+[1]Pg3!C15</f>
        <v>770577992.17999983</v>
      </c>
      <c r="D11" s="45">
        <f>+[1]Pg3!D15</f>
        <v>819672431.88999999</v>
      </c>
      <c r="E11" s="46">
        <f>+C11-B11</f>
        <v>38171494.689999819</v>
      </c>
      <c r="F11" s="47">
        <f>E11/B11</f>
        <v>5.2117908321151943E-2</v>
      </c>
      <c r="G11" s="48">
        <f>D11-C11</f>
        <v>49094439.710000157</v>
      </c>
      <c r="H11" s="49">
        <f>G11/C11</f>
        <v>6.3711188495157736E-2</v>
      </c>
      <c r="I11" s="50"/>
      <c r="J11" s="51"/>
      <c r="K11" s="52"/>
      <c r="L11" s="53"/>
      <c r="M11" s="54"/>
      <c r="N11" s="55"/>
      <c r="O11" s="56"/>
      <c r="P11" s="57"/>
      <c r="Q11" s="58"/>
      <c r="R11" s="59"/>
      <c r="S11" s="60"/>
      <c r="T11" s="61"/>
    </row>
    <row r="12" spans="1:20" s="62" customFormat="1" ht="20.100000000000001" customHeight="1">
      <c r="A12" s="44" t="s">
        <v>15</v>
      </c>
      <c r="B12" s="45">
        <v>456474645.50999999</v>
      </c>
      <c r="C12" s="45">
        <f>+[1]Pg3!C20</f>
        <v>417637861.10999995</v>
      </c>
      <c r="D12" s="45">
        <f>+[1]Pg3!D20</f>
        <v>461035030.42000002</v>
      </c>
      <c r="E12" s="46">
        <f t="shared" ref="E12:E28" si="0">+C12-B12</f>
        <v>-38836784.400000036</v>
      </c>
      <c r="F12" s="47">
        <f>E12/B12</f>
        <v>-8.5079828161341409E-2</v>
      </c>
      <c r="G12" s="48">
        <f t="shared" ref="G12:G28" si="1">D12-C12</f>
        <v>43397169.310000062</v>
      </c>
      <c r="H12" s="49">
        <f t="shared" ref="H12:H29" si="2">G12/C12</f>
        <v>0.10391100364957059</v>
      </c>
      <c r="I12" s="50"/>
      <c r="J12" s="51"/>
      <c r="K12" s="63"/>
      <c r="L12" s="64"/>
      <c r="M12" s="64"/>
      <c r="N12" s="64"/>
      <c r="O12" s="65"/>
      <c r="P12" s="57"/>
      <c r="Q12" s="58"/>
      <c r="R12" s="59"/>
      <c r="S12" s="60"/>
      <c r="T12" s="61"/>
    </row>
    <row r="13" spans="1:20" s="62" customFormat="1" ht="20.100000000000001" customHeight="1">
      <c r="A13" s="66" t="s">
        <v>16</v>
      </c>
      <c r="B13" s="45">
        <v>5878856.4199999999</v>
      </c>
      <c r="C13" s="45">
        <f>+[1]Pg3!C32</f>
        <v>9643522.8599999994</v>
      </c>
      <c r="D13" s="45">
        <f>+[1]Pg3!D32</f>
        <v>5670353.1799999997</v>
      </c>
      <c r="E13" s="46">
        <f t="shared" si="0"/>
        <v>3764666.4399999995</v>
      </c>
      <c r="F13" s="47">
        <f t="shared" ref="F13:F29" si="3">E13/B13</f>
        <v>0.64037393857630553</v>
      </c>
      <c r="G13" s="48">
        <f t="shared" si="1"/>
        <v>-3973169.6799999997</v>
      </c>
      <c r="H13" s="49">
        <f t="shared" si="2"/>
        <v>-0.41200396760401314</v>
      </c>
      <c r="I13" s="50"/>
      <c r="J13" s="51"/>
      <c r="K13" s="64"/>
      <c r="L13" s="55"/>
      <c r="M13" s="55"/>
      <c r="N13" s="55"/>
      <c r="O13" s="55"/>
      <c r="P13" s="57"/>
      <c r="Q13" s="58"/>
      <c r="R13" s="59"/>
      <c r="S13" s="60"/>
      <c r="T13" s="61"/>
    </row>
    <row r="14" spans="1:20" s="62" customFormat="1" ht="20.100000000000001" customHeight="1">
      <c r="A14" s="44" t="s">
        <v>17</v>
      </c>
      <c r="B14" s="45">
        <v>56028846.75</v>
      </c>
      <c r="C14" s="45">
        <f>+[1]Pg3!C38</f>
        <v>72327614.409999996</v>
      </c>
      <c r="D14" s="45">
        <f>+[1]Pg3!D38</f>
        <v>74208979.780000001</v>
      </c>
      <c r="E14" s="46">
        <f t="shared" si="0"/>
        <v>16298767.659999996</v>
      </c>
      <c r="F14" s="47">
        <f t="shared" si="3"/>
        <v>0.29089957415552187</v>
      </c>
      <c r="G14" s="48">
        <f t="shared" si="1"/>
        <v>1881365.3700000048</v>
      </c>
      <c r="H14" s="49">
        <f t="shared" si="2"/>
        <v>2.6011716069262305E-2</v>
      </c>
      <c r="I14" s="50"/>
      <c r="J14" s="51"/>
      <c r="K14" s="55"/>
      <c r="L14" s="67"/>
      <c r="M14" s="54"/>
      <c r="N14" s="55"/>
      <c r="O14" s="56"/>
      <c r="P14" s="57"/>
      <c r="Q14" s="58"/>
      <c r="R14" s="59"/>
      <c r="S14" s="60"/>
      <c r="T14" s="61"/>
    </row>
    <row r="15" spans="1:20" s="62" customFormat="1" ht="20.100000000000001" customHeight="1">
      <c r="A15" s="44" t="s">
        <v>18</v>
      </c>
      <c r="B15" s="45">
        <v>14846370.02</v>
      </c>
      <c r="C15" s="48">
        <f>+[1]Pg3!C47</f>
        <v>20649124.739999998</v>
      </c>
      <c r="D15" s="48">
        <f>+[1]Pg3!D47</f>
        <v>22949419.719999999</v>
      </c>
      <c r="E15" s="46">
        <f t="shared" si="0"/>
        <v>5802754.7199999988</v>
      </c>
      <c r="F15" s="47">
        <f t="shared" si="3"/>
        <v>0.39085343502707598</v>
      </c>
      <c r="G15" s="48">
        <f t="shared" si="1"/>
        <v>2300294.9800000004</v>
      </c>
      <c r="H15" s="49">
        <f t="shared" si="2"/>
        <v>0.11139915172985684</v>
      </c>
      <c r="I15" s="50"/>
      <c r="J15" s="51"/>
      <c r="K15" s="55"/>
      <c r="L15" s="67"/>
      <c r="M15" s="54"/>
      <c r="N15" s="55"/>
      <c r="O15" s="56"/>
      <c r="P15" s="57"/>
      <c r="Q15" s="58"/>
      <c r="R15" s="59"/>
      <c r="S15" s="60"/>
      <c r="T15" s="61"/>
    </row>
    <row r="16" spans="1:20" s="62" customFormat="1" ht="20.100000000000001" customHeight="1">
      <c r="A16" s="44" t="s">
        <v>19</v>
      </c>
      <c r="B16" s="45">
        <v>5788022.7300000004</v>
      </c>
      <c r="C16" s="48">
        <f>+[1]Pg3!C52</f>
        <v>6221289.0199999996</v>
      </c>
      <c r="D16" s="48">
        <f>+[1]Pg3!D52</f>
        <v>6150299.8300000001</v>
      </c>
      <c r="E16" s="46">
        <f t="shared" si="0"/>
        <v>433266.28999999911</v>
      </c>
      <c r="F16" s="47">
        <f t="shared" si="3"/>
        <v>7.4855664915469161E-2</v>
      </c>
      <c r="G16" s="48">
        <f t="shared" si="1"/>
        <v>-70989.189999999478</v>
      </c>
      <c r="H16" s="49">
        <f t="shared" si="2"/>
        <v>-1.1410688327095192E-2</v>
      </c>
      <c r="I16" s="50"/>
      <c r="J16" s="51"/>
      <c r="K16" s="55"/>
      <c r="L16" s="67"/>
      <c r="M16" s="54"/>
      <c r="N16" s="55"/>
      <c r="O16" s="68"/>
      <c r="P16" s="57"/>
      <c r="Q16" s="58"/>
      <c r="R16" s="59"/>
      <c r="S16" s="60"/>
      <c r="T16" s="61"/>
    </row>
    <row r="17" spans="1:20" s="62" customFormat="1" ht="20.100000000000001" customHeight="1">
      <c r="A17" s="69" t="s">
        <v>20</v>
      </c>
      <c r="B17" s="45">
        <v>24603202.59</v>
      </c>
      <c r="C17" s="48">
        <f>+[1]Pg4!C21</f>
        <v>23605563.059999999</v>
      </c>
      <c r="D17" s="48">
        <f>+[1]Pg4!D21</f>
        <v>30705619.84</v>
      </c>
      <c r="E17" s="46">
        <f t="shared" si="0"/>
        <v>-997639.53000000119</v>
      </c>
      <c r="F17" s="47">
        <f t="shared" si="3"/>
        <v>-4.0549173480589597E-2</v>
      </c>
      <c r="G17" s="48">
        <f t="shared" si="1"/>
        <v>7100056.7800000012</v>
      </c>
      <c r="H17" s="49">
        <f t="shared" si="2"/>
        <v>0.30077896307549468</v>
      </c>
      <c r="I17" s="50"/>
      <c r="J17" s="51"/>
      <c r="K17" s="63"/>
      <c r="L17" s="64"/>
      <c r="M17" s="64"/>
      <c r="N17" s="64"/>
      <c r="O17" s="65"/>
      <c r="P17" s="57"/>
      <c r="Q17" s="58"/>
      <c r="R17" s="59"/>
      <c r="S17" s="60"/>
      <c r="T17" s="61"/>
    </row>
    <row r="18" spans="1:20" s="62" customFormat="1" ht="20.100000000000001" customHeight="1">
      <c r="A18" s="44" t="s">
        <v>21</v>
      </c>
      <c r="B18" s="45">
        <v>2159060.1</v>
      </c>
      <c r="C18" s="48">
        <f>+[1]Pg4!C23</f>
        <v>2275954.1800000002</v>
      </c>
      <c r="D18" s="48">
        <f>+[1]Pg4!D23</f>
        <v>2150954.9500000002</v>
      </c>
      <c r="E18" s="46">
        <f t="shared" si="0"/>
        <v>116894.08000000007</v>
      </c>
      <c r="F18" s="47">
        <f t="shared" si="3"/>
        <v>5.4141188566265513E-2</v>
      </c>
      <c r="G18" s="48">
        <f t="shared" si="1"/>
        <v>-124999.22999999998</v>
      </c>
      <c r="H18" s="49">
        <f t="shared" si="2"/>
        <v>-5.4921681244039795E-2</v>
      </c>
      <c r="I18" s="50"/>
      <c r="J18" s="51"/>
      <c r="K18" s="64"/>
      <c r="L18" s="55"/>
      <c r="M18" s="55"/>
      <c r="N18" s="55"/>
      <c r="O18" s="55"/>
      <c r="P18" s="57"/>
      <c r="Q18" s="58"/>
      <c r="R18" s="59"/>
      <c r="S18" s="60"/>
      <c r="T18" s="61"/>
    </row>
    <row r="19" spans="1:20" s="62" customFormat="1" ht="20.100000000000001" customHeight="1">
      <c r="A19" s="44" t="s">
        <v>22</v>
      </c>
      <c r="B19" s="45">
        <v>934276.03</v>
      </c>
      <c r="C19" s="48">
        <f>+[1]Pg4!C30</f>
        <v>1735443.4300000002</v>
      </c>
      <c r="D19" s="48">
        <f>+[1]Pg4!D30</f>
        <v>1123000.0999999996</v>
      </c>
      <c r="E19" s="46">
        <f t="shared" si="0"/>
        <v>801167.40000000014</v>
      </c>
      <c r="F19" s="47">
        <f t="shared" si="3"/>
        <v>0.85752751250612747</v>
      </c>
      <c r="G19" s="48">
        <f t="shared" si="1"/>
        <v>-612443.33000000054</v>
      </c>
      <c r="H19" s="49">
        <f t="shared" si="2"/>
        <v>-0.35290307907069057</v>
      </c>
      <c r="I19" s="50"/>
      <c r="J19" s="51"/>
      <c r="K19" s="55"/>
      <c r="L19" s="70"/>
      <c r="M19" s="54"/>
      <c r="N19" s="55"/>
      <c r="O19" s="56"/>
      <c r="P19" s="57"/>
      <c r="Q19" s="58"/>
      <c r="R19" s="59"/>
      <c r="S19" s="60"/>
      <c r="T19" s="61"/>
    </row>
    <row r="20" spans="1:20" s="62" customFormat="1" ht="20.100000000000001" customHeight="1">
      <c r="A20" s="44" t="s">
        <v>23</v>
      </c>
      <c r="B20" s="45">
        <v>499318.58</v>
      </c>
      <c r="C20" s="48">
        <f>+[1]Pg4!C39</f>
        <v>133780.45000000001</v>
      </c>
      <c r="D20" s="48">
        <f>+[1]Pg4!D39</f>
        <v>-809.37</v>
      </c>
      <c r="E20" s="46">
        <f t="shared" si="0"/>
        <v>-365538.13</v>
      </c>
      <c r="F20" s="47">
        <f t="shared" si="3"/>
        <v>-0.73207395967520372</v>
      </c>
      <c r="G20" s="48">
        <f t="shared" si="1"/>
        <v>-134589.82</v>
      </c>
      <c r="H20" s="49">
        <f t="shared" si="2"/>
        <v>-1.0060499871244266</v>
      </c>
      <c r="I20" s="50"/>
      <c r="J20" s="51"/>
      <c r="K20" s="55"/>
      <c r="L20" s="70"/>
      <c r="M20" s="54"/>
      <c r="N20" s="55"/>
      <c r="O20" s="68"/>
      <c r="P20" s="57"/>
      <c r="Q20" s="58"/>
      <c r="R20" s="59"/>
      <c r="S20" s="60"/>
      <c r="T20" s="61"/>
    </row>
    <row r="21" spans="1:20" s="62" customFormat="1" ht="20.100000000000001" customHeight="1">
      <c r="A21" s="71" t="s">
        <v>24</v>
      </c>
      <c r="B21" s="45">
        <v>23310970.969999999</v>
      </c>
      <c r="C21" s="48">
        <f>+[1]Pg4!C48</f>
        <v>22359197.489999998</v>
      </c>
      <c r="D21" s="48">
        <f>+[1]Pg4!D48</f>
        <v>23919108.519999996</v>
      </c>
      <c r="E21" s="46">
        <f t="shared" si="0"/>
        <v>-951773.48000000045</v>
      </c>
      <c r="F21" s="47">
        <f t="shared" si="3"/>
        <v>-4.0829422387633839E-2</v>
      </c>
      <c r="G21" s="48">
        <f t="shared" si="1"/>
        <v>1559911.0299999975</v>
      </c>
      <c r="H21" s="49">
        <f t="shared" si="2"/>
        <v>6.9765966810645022E-2</v>
      </c>
      <c r="I21" s="50"/>
      <c r="J21" s="51"/>
      <c r="K21" s="55"/>
      <c r="L21" s="70"/>
      <c r="M21" s="54"/>
      <c r="N21" s="55"/>
      <c r="O21" s="56"/>
      <c r="P21" s="57"/>
      <c r="Q21" s="58"/>
      <c r="R21" s="59"/>
      <c r="S21" s="60"/>
      <c r="T21" s="61"/>
    </row>
    <row r="22" spans="1:20" s="62" customFormat="1" ht="20.100000000000001" customHeight="1">
      <c r="A22" s="44" t="s">
        <v>25</v>
      </c>
      <c r="B22" s="45">
        <v>5780414.0700000003</v>
      </c>
      <c r="C22" s="48">
        <f>+[1]Pg4!C60</f>
        <v>6729365.9700000007</v>
      </c>
      <c r="D22" s="48">
        <f>+[1]Pg4!D60</f>
        <v>6663197.5900000008</v>
      </c>
      <c r="E22" s="46">
        <f t="shared" si="0"/>
        <v>948951.90000000037</v>
      </c>
      <c r="F22" s="47">
        <f t="shared" si="3"/>
        <v>0.1641667687657539</v>
      </c>
      <c r="G22" s="48">
        <f t="shared" si="1"/>
        <v>-66168.379999999888</v>
      </c>
      <c r="H22" s="49">
        <f t="shared" si="2"/>
        <v>-9.8327807248087418E-3</v>
      </c>
      <c r="I22" s="50"/>
      <c r="J22" s="51"/>
      <c r="K22" s="55"/>
      <c r="L22" s="70"/>
      <c r="M22" s="54"/>
      <c r="N22" s="55"/>
      <c r="O22" s="56"/>
      <c r="P22" s="57"/>
      <c r="Q22" s="58"/>
      <c r="R22" s="59"/>
      <c r="S22" s="60"/>
      <c r="T22" s="61"/>
    </row>
    <row r="23" spans="1:20" s="62" customFormat="1" ht="20.100000000000001" customHeight="1">
      <c r="A23" s="44" t="s">
        <v>26</v>
      </c>
      <c r="B23" s="45">
        <v>1758671.09</v>
      </c>
      <c r="C23" s="48">
        <f>+[1]Pg4!C67</f>
        <v>1650919.2399999998</v>
      </c>
      <c r="D23" s="48">
        <f>+[1]Pg4!D67</f>
        <v>1607527.0300000003</v>
      </c>
      <c r="E23" s="46">
        <f t="shared" si="0"/>
        <v>-107751.85000000033</v>
      </c>
      <c r="F23" s="47">
        <f t="shared" si="3"/>
        <v>-6.126890389720361E-2</v>
      </c>
      <c r="G23" s="48">
        <f t="shared" si="1"/>
        <v>-43392.209999999497</v>
      </c>
      <c r="H23" s="49">
        <f t="shared" si="2"/>
        <v>-2.6283666062308114E-2</v>
      </c>
      <c r="I23" s="50"/>
      <c r="J23" s="51"/>
      <c r="K23" s="55"/>
      <c r="L23" s="70"/>
      <c r="M23" s="54"/>
      <c r="N23" s="55"/>
      <c r="O23" s="56"/>
      <c r="P23" s="57"/>
      <c r="Q23" s="58"/>
      <c r="R23" s="59"/>
      <c r="S23" s="60"/>
      <c r="T23" s="61"/>
    </row>
    <row r="24" spans="1:20" s="62" customFormat="1" ht="20.100000000000001" customHeight="1">
      <c r="A24" s="44" t="s">
        <v>27</v>
      </c>
      <c r="B24" s="45">
        <v>9832241.5199999996</v>
      </c>
      <c r="C24" s="48">
        <f>+[1]Pg4!C70</f>
        <v>11033136.949999999</v>
      </c>
      <c r="D24" s="48">
        <f>+[1]Pg4!D70</f>
        <v>12890689.99</v>
      </c>
      <c r="E24" s="46">
        <f t="shared" si="0"/>
        <v>1200895.4299999997</v>
      </c>
      <c r="F24" s="47">
        <f t="shared" si="3"/>
        <v>0.12213852025067014</v>
      </c>
      <c r="G24" s="48">
        <f t="shared" si="1"/>
        <v>1857553.040000001</v>
      </c>
      <c r="H24" s="49">
        <f t="shared" si="2"/>
        <v>0.16836127824915662</v>
      </c>
      <c r="I24" s="50"/>
      <c r="J24" s="51"/>
      <c r="K24" s="55"/>
      <c r="L24" s="70"/>
      <c r="M24" s="54"/>
      <c r="N24" s="55"/>
      <c r="O24" s="56"/>
      <c r="P24" s="57"/>
      <c r="Q24" s="58"/>
      <c r="R24" s="59"/>
      <c r="S24" s="60"/>
      <c r="T24" s="61"/>
    </row>
    <row r="25" spans="1:20" s="62" customFormat="1" ht="20.100000000000001" customHeight="1">
      <c r="A25" s="72" t="s">
        <v>28</v>
      </c>
      <c r="B25" s="45">
        <v>49648117.039999999</v>
      </c>
      <c r="C25" s="48">
        <f>+[1]Pg5!D47</f>
        <v>54396373.179999977</v>
      </c>
      <c r="D25" s="48">
        <f>+[1]Pg5!E47</f>
        <v>65856840.74000001</v>
      </c>
      <c r="E25" s="46">
        <f t="shared" si="0"/>
        <v>4748256.1399999782</v>
      </c>
      <c r="F25" s="47">
        <f t="shared" si="3"/>
        <v>9.5638191800394984E-2</v>
      </c>
      <c r="G25" s="48">
        <f t="shared" si="1"/>
        <v>11460467.560000032</v>
      </c>
      <c r="H25" s="49">
        <f t="shared" si="2"/>
        <v>0.21068440577971703</v>
      </c>
      <c r="I25" s="50"/>
      <c r="J25" s="51"/>
      <c r="K25" s="55"/>
      <c r="L25" s="70"/>
      <c r="M25" s="54"/>
      <c r="N25" s="55"/>
      <c r="O25" s="56"/>
      <c r="P25" s="57"/>
      <c r="Q25" s="73"/>
      <c r="R25" s="61"/>
      <c r="S25" s="73"/>
      <c r="T25" s="61"/>
    </row>
    <row r="26" spans="1:20" s="62" customFormat="1" ht="20.100000000000001" customHeight="1">
      <c r="A26" s="74" t="s">
        <v>29</v>
      </c>
      <c r="B26" s="45">
        <v>41364.53</v>
      </c>
      <c r="C26" s="48">
        <f>+[1]Pg5!D50</f>
        <v>134622.39000000001</v>
      </c>
      <c r="D26" s="48">
        <f>+[1]Pg5!E50</f>
        <v>73661.990000000005</v>
      </c>
      <c r="E26" s="46">
        <f t="shared" si="0"/>
        <v>93257.860000000015</v>
      </c>
      <c r="F26" s="47">
        <f t="shared" si="3"/>
        <v>2.2545369184661355</v>
      </c>
      <c r="G26" s="48">
        <f t="shared" si="1"/>
        <v>-60960.400000000009</v>
      </c>
      <c r="H26" s="49">
        <f t="shared" si="2"/>
        <v>-0.45282512069500475</v>
      </c>
      <c r="I26" s="50"/>
      <c r="J26" s="51"/>
      <c r="K26" s="63"/>
      <c r="L26" s="64"/>
      <c r="M26" s="64"/>
      <c r="N26" s="64"/>
      <c r="O26" s="65"/>
      <c r="P26" s="57"/>
    </row>
    <row r="27" spans="1:20" s="62" customFormat="1" ht="20.100000000000001" customHeight="1">
      <c r="A27" s="74" t="s">
        <v>30</v>
      </c>
      <c r="B27" s="45">
        <v>27826966.899999999</v>
      </c>
      <c r="C27" s="48">
        <f>+[1]Pg5!D52</f>
        <v>28084466.09</v>
      </c>
      <c r="D27" s="48">
        <f>+[1]Pg5!E52</f>
        <v>29716051.079999998</v>
      </c>
      <c r="E27" s="46">
        <f t="shared" si="0"/>
        <v>257499.19000000134</v>
      </c>
      <c r="F27" s="47">
        <f t="shared" si="3"/>
        <v>9.2535845148111109E-3</v>
      </c>
      <c r="G27" s="48">
        <f t="shared" si="1"/>
        <v>1631584.9899999984</v>
      </c>
      <c r="H27" s="49">
        <f t="shared" si="2"/>
        <v>5.8095638520290573E-2</v>
      </c>
      <c r="I27" s="50"/>
      <c r="J27" s="51"/>
      <c r="K27" s="64"/>
      <c r="L27" s="55"/>
      <c r="M27" s="55"/>
      <c r="N27" s="55"/>
      <c r="O27" s="56"/>
      <c r="P27" s="57"/>
    </row>
    <row r="28" spans="1:20" s="62" customFormat="1" ht="20.100000000000001" customHeight="1">
      <c r="A28" s="66" t="s">
        <v>31</v>
      </c>
      <c r="B28" s="45">
        <v>48065.98</v>
      </c>
      <c r="C28" s="48">
        <f>+[1]Pg5!D74</f>
        <v>153896.95000000001</v>
      </c>
      <c r="D28" s="48">
        <f>+[1]Pg5!E74</f>
        <v>233418.71</v>
      </c>
      <c r="E28" s="46">
        <f t="shared" si="0"/>
        <v>105830.97</v>
      </c>
      <c r="F28" s="47">
        <f t="shared" si="3"/>
        <v>2.2017853375713967</v>
      </c>
      <c r="G28" s="48">
        <f t="shared" si="1"/>
        <v>79521.75999999998</v>
      </c>
      <c r="H28" s="49">
        <f t="shared" si="2"/>
        <v>0.51672083169939353</v>
      </c>
      <c r="I28" s="50"/>
      <c r="J28" s="51"/>
      <c r="K28" s="55"/>
      <c r="L28" s="75"/>
      <c r="M28" s="54"/>
      <c r="N28" s="55"/>
      <c r="O28" s="68"/>
      <c r="P28" s="57"/>
    </row>
    <row r="29" spans="1:20" ht="20.100000000000001" customHeight="1" thickBot="1">
      <c r="A29" s="76" t="s">
        <v>32</v>
      </c>
      <c r="B29" s="77">
        <f>SUM(B11:B28)</f>
        <v>1417865908.3199997</v>
      </c>
      <c r="C29" s="77">
        <f>SUM(C11:C28)</f>
        <v>1449350123.7</v>
      </c>
      <c r="D29" s="77">
        <f>SUM(D11:D28)</f>
        <v>1564625775.9899998</v>
      </c>
      <c r="E29" s="77">
        <f>SUM(E11:E28)</f>
        <v>31484215.379999746</v>
      </c>
      <c r="F29" s="78">
        <f t="shared" si="3"/>
        <v>2.2205354677936186E-2</v>
      </c>
      <c r="G29" s="77">
        <f>SUM(G11:G28)</f>
        <v>115275652.29000027</v>
      </c>
      <c r="H29" s="79">
        <f t="shared" si="2"/>
        <v>7.9536097182450791E-2</v>
      </c>
      <c r="I29" s="80"/>
      <c r="J29" s="81"/>
      <c r="K29" s="5"/>
      <c r="L29" s="82"/>
      <c r="M29" s="13"/>
      <c r="N29" s="5"/>
      <c r="O29" s="83"/>
      <c r="P29" s="15"/>
    </row>
    <row r="30" spans="1:20" ht="20.100000000000001" customHeight="1" thickTop="1">
      <c r="A30" s="84" t="s">
        <v>33</v>
      </c>
      <c r="B30" s="85"/>
      <c r="C30" s="86"/>
      <c r="D30" s="87"/>
      <c r="E30" s="87" t="s">
        <v>1</v>
      </c>
      <c r="F30" s="88" t="s">
        <v>4</v>
      </c>
      <c r="G30" s="86" t="s">
        <v>1</v>
      </c>
      <c r="H30" s="89" t="s">
        <v>1</v>
      </c>
      <c r="I30" s="80"/>
      <c r="J30" s="81"/>
      <c r="K30" s="5"/>
      <c r="L30" s="82"/>
      <c r="M30" s="13"/>
      <c r="N30" s="5"/>
      <c r="O30" s="83"/>
      <c r="P30" s="15"/>
    </row>
    <row r="31" spans="1:20" s="62" customFormat="1" ht="20.100000000000001" customHeight="1">
      <c r="A31" s="90" t="s">
        <v>34</v>
      </c>
      <c r="B31" s="91">
        <v>214108862.37</v>
      </c>
      <c r="C31" s="91">
        <v>230628517.03</v>
      </c>
      <c r="D31" s="91">
        <v>245698281.69</v>
      </c>
      <c r="E31" s="46">
        <f>+C31-B31</f>
        <v>16519654.659999996</v>
      </c>
      <c r="F31" s="47">
        <f>E31/B31</f>
        <v>7.7155398787054866E-2</v>
      </c>
      <c r="G31" s="48">
        <f>D31-C31</f>
        <v>15069764.659999996</v>
      </c>
      <c r="H31" s="49">
        <f t="shared" ref="H31:H36" si="4">G31/C31</f>
        <v>6.5342156529757042E-2</v>
      </c>
      <c r="I31" s="50"/>
      <c r="J31" s="51"/>
      <c r="K31" s="55"/>
      <c r="L31" s="75"/>
      <c r="M31" s="54"/>
      <c r="N31" s="55"/>
      <c r="O31" s="68"/>
      <c r="P31" s="57"/>
    </row>
    <row r="32" spans="1:20" s="62" customFormat="1" ht="20.100000000000001" customHeight="1">
      <c r="A32" s="90" t="s">
        <v>35</v>
      </c>
      <c r="B32" s="91">
        <v>5586708.1900000004</v>
      </c>
      <c r="C32" s="91">
        <v>7917037.3499999996</v>
      </c>
      <c r="D32" s="91">
        <v>5653080.5300000003</v>
      </c>
      <c r="E32" s="46">
        <f>+C32-B32</f>
        <v>2330329.1599999992</v>
      </c>
      <c r="F32" s="47">
        <f>E32/B32</f>
        <v>0.41712025771655686</v>
      </c>
      <c r="G32" s="48">
        <f>D32-C32</f>
        <v>-2263956.8199999994</v>
      </c>
      <c r="H32" s="49">
        <f t="shared" si="4"/>
        <v>-0.28596010349755385</v>
      </c>
      <c r="I32" s="50"/>
      <c r="J32" s="51"/>
      <c r="K32" s="55"/>
      <c r="L32" s="75"/>
      <c r="M32" s="54"/>
      <c r="N32" s="55"/>
      <c r="O32" s="68"/>
      <c r="P32" s="57"/>
    </row>
    <row r="33" spans="1:16" s="62" customFormat="1" ht="20.100000000000001" customHeight="1">
      <c r="A33" s="90" t="s">
        <v>36</v>
      </c>
      <c r="B33" s="91">
        <v>626497.06999999995</v>
      </c>
      <c r="C33" s="91">
        <v>787238.34</v>
      </c>
      <c r="D33" s="91">
        <v>658802.48</v>
      </c>
      <c r="E33" s="46">
        <f>+C33-B33</f>
        <v>160741.27000000002</v>
      </c>
      <c r="F33" s="47">
        <f>E33/B33</f>
        <v>0.25657146329511171</v>
      </c>
      <c r="G33" s="48">
        <f>D33-C33</f>
        <v>-128435.85999999999</v>
      </c>
      <c r="H33" s="49">
        <f t="shared" si="4"/>
        <v>-0.16314736398636276</v>
      </c>
      <c r="I33" s="50"/>
      <c r="J33" s="51"/>
      <c r="K33" s="55"/>
      <c r="L33" s="75"/>
      <c r="M33" s="54"/>
      <c r="N33" s="55"/>
      <c r="O33" s="68"/>
      <c r="P33" s="57"/>
    </row>
    <row r="34" spans="1:16" s="62" customFormat="1" ht="20.100000000000001" customHeight="1">
      <c r="A34" s="90" t="s">
        <v>37</v>
      </c>
      <c r="B34" s="91">
        <v>540910.19999999995</v>
      </c>
      <c r="C34" s="91">
        <v>597756.13</v>
      </c>
      <c r="D34" s="91">
        <v>625749.16</v>
      </c>
      <c r="E34" s="46">
        <f>+C34-B34</f>
        <v>56845.930000000051</v>
      </c>
      <c r="F34" s="47">
        <f>E34/B34</f>
        <v>0.10509310048137391</v>
      </c>
      <c r="G34" s="48">
        <f>D34-C34</f>
        <v>27993.030000000028</v>
      </c>
      <c r="H34" s="49">
        <f t="shared" si="4"/>
        <v>4.6830184744404091E-2</v>
      </c>
      <c r="I34" s="50"/>
      <c r="J34" s="51"/>
      <c r="K34" s="55"/>
      <c r="L34" s="75"/>
      <c r="M34" s="54"/>
      <c r="N34" s="55"/>
      <c r="O34" s="68"/>
      <c r="P34" s="57"/>
    </row>
    <row r="35" spans="1:16" s="62" customFormat="1" ht="20.100000000000001" customHeight="1">
      <c r="A35" s="90" t="s">
        <v>38</v>
      </c>
      <c r="B35" s="91">
        <v>64634.37</v>
      </c>
      <c r="C35" s="91">
        <v>22045</v>
      </c>
      <c r="D35" s="91">
        <v>41587.300000000003</v>
      </c>
      <c r="E35" s="46">
        <f>+C35-B35</f>
        <v>-42589.37</v>
      </c>
      <c r="F35" s="47">
        <f>E35/B35</f>
        <v>-0.65892759533356637</v>
      </c>
      <c r="G35" s="48">
        <f>D35-C35</f>
        <v>19542.300000000003</v>
      </c>
      <c r="H35" s="49">
        <f t="shared" si="4"/>
        <v>0.88647312315717863</v>
      </c>
      <c r="I35" s="50"/>
      <c r="J35" s="51"/>
      <c r="K35" s="55"/>
      <c r="L35" s="75"/>
      <c r="M35" s="54"/>
      <c r="N35" s="55"/>
      <c r="O35" s="68"/>
      <c r="P35" s="57"/>
    </row>
    <row r="36" spans="1:16" s="97" customFormat="1" ht="20.100000000000001" customHeight="1" thickBot="1">
      <c r="A36" s="76" t="s">
        <v>39</v>
      </c>
      <c r="B36" s="92">
        <f>SUM(B31:B35)</f>
        <v>220927612.19999999</v>
      </c>
      <c r="C36" s="93">
        <f>SUM(C31:C35)</f>
        <v>239952593.84999999</v>
      </c>
      <c r="D36" s="93">
        <f>SUM(D31:D35)</f>
        <v>252677501.16</v>
      </c>
      <c r="E36" s="93">
        <f>SUM(E31:E35)</f>
        <v>19024981.649999995</v>
      </c>
      <c r="F36" s="78">
        <f t="shared" ref="F36" si="5">E36/B36</f>
        <v>8.6114096198972076E-2</v>
      </c>
      <c r="G36" s="93">
        <f>SUM(G31:G35)</f>
        <v>12724907.309999997</v>
      </c>
      <c r="H36" s="79">
        <f t="shared" si="4"/>
        <v>5.3030922091030344E-2</v>
      </c>
      <c r="I36" s="80"/>
      <c r="J36" s="81"/>
      <c r="K36" s="94"/>
      <c r="L36" s="4"/>
      <c r="M36" s="4"/>
      <c r="N36" s="4"/>
      <c r="O36" s="95"/>
      <c r="P36" s="96"/>
    </row>
    <row r="37" spans="1:16" ht="20.100000000000001" customHeight="1" thickTop="1">
      <c r="A37" s="98" t="s">
        <v>0</v>
      </c>
      <c r="B37" s="35"/>
      <c r="C37" s="99"/>
      <c r="D37" s="99"/>
      <c r="E37" s="35"/>
      <c r="F37" s="35"/>
      <c r="G37" s="35"/>
      <c r="H37" s="100"/>
      <c r="I37" s="80"/>
      <c r="J37" s="81"/>
      <c r="K37" s="4"/>
      <c r="L37" s="5"/>
      <c r="M37" s="5"/>
      <c r="N37" s="5"/>
      <c r="O37" s="5"/>
      <c r="P37" s="15"/>
    </row>
    <row r="38" spans="1:16" s="97" customFormat="1" ht="20.100000000000001" customHeight="1" thickBot="1">
      <c r="A38" s="101" t="s">
        <v>40</v>
      </c>
      <c r="B38" s="102">
        <f>B29+B36</f>
        <v>1638793520.5199997</v>
      </c>
      <c r="C38" s="102">
        <f>C29+C36</f>
        <v>1689302717.55</v>
      </c>
      <c r="D38" s="102">
        <f>D29+D36</f>
        <v>1817303277.1499999</v>
      </c>
      <c r="E38" s="102">
        <f>E29+E36</f>
        <v>50509197.02999974</v>
      </c>
      <c r="F38" s="103">
        <f>E38/B38</f>
        <v>3.0820964567868713E-2</v>
      </c>
      <c r="G38" s="102">
        <f>+G29+G36</f>
        <v>128000559.60000028</v>
      </c>
      <c r="H38" s="104">
        <f>G38/C38</f>
        <v>7.5771238789954606E-2</v>
      </c>
      <c r="I38" s="80"/>
      <c r="J38" s="81"/>
      <c r="K38" s="5"/>
      <c r="L38" s="13"/>
      <c r="M38" s="13"/>
      <c r="N38" s="5"/>
      <c r="O38" s="83"/>
      <c r="P38" s="96"/>
    </row>
    <row r="39" spans="1:16" ht="20.100000000000001" customHeight="1" thickTop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5"/>
      <c r="L39" s="13"/>
      <c r="M39" s="13"/>
      <c r="N39" s="5"/>
      <c r="O39" s="83"/>
      <c r="P39" s="15"/>
    </row>
    <row r="40" spans="1:16" ht="20.100000000000001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5"/>
      <c r="L40" s="13"/>
      <c r="M40" s="13"/>
      <c r="N40" s="5"/>
      <c r="O40" s="83"/>
      <c r="P40" s="15"/>
    </row>
    <row r="41" spans="1:16" ht="20.100000000000001" customHeight="1">
      <c r="B41" s="35"/>
      <c r="C41" s="105"/>
      <c r="E41" s="35"/>
      <c r="F41" s="35"/>
      <c r="G41" s="35"/>
      <c r="H41" s="35"/>
      <c r="I41" s="35"/>
      <c r="J41" s="35"/>
      <c r="K41" s="5"/>
      <c r="L41" s="13"/>
      <c r="M41" s="13"/>
      <c r="N41" s="5"/>
      <c r="O41" s="83"/>
      <c r="P41" s="15"/>
    </row>
    <row r="42" spans="1:16" ht="20.100000000000001" customHeight="1">
      <c r="A42" s="106"/>
      <c r="B42" s="107"/>
      <c r="C42" s="107"/>
      <c r="E42" s="35"/>
      <c r="F42" s="35"/>
      <c r="G42" s="35"/>
      <c r="H42" s="35"/>
      <c r="I42" s="35"/>
      <c r="J42" s="35"/>
      <c r="K42" s="5"/>
      <c r="L42" s="13"/>
      <c r="M42" s="13"/>
      <c r="N42" s="5"/>
      <c r="O42" s="83"/>
      <c r="P42" s="15"/>
    </row>
    <row r="43" spans="1:16" ht="20.100000000000001" customHeight="1">
      <c r="A43" s="107"/>
      <c r="B43" s="13"/>
      <c r="C43" s="13"/>
      <c r="E43" s="35"/>
      <c r="F43" s="35"/>
      <c r="G43" s="35"/>
      <c r="H43" s="35"/>
      <c r="I43" s="35"/>
      <c r="J43" s="35"/>
      <c r="K43" s="5"/>
      <c r="L43" s="13"/>
      <c r="M43" s="13"/>
      <c r="N43" s="5"/>
      <c r="O43" s="83"/>
      <c r="P43" s="15"/>
    </row>
    <row r="44" spans="1:16" ht="20.100000000000001" customHeight="1">
      <c r="A44" s="107"/>
      <c r="B44" s="13"/>
      <c r="C44" s="13"/>
      <c r="I44" s="35"/>
      <c r="J44" s="35"/>
      <c r="K44" s="5"/>
      <c r="L44" s="13"/>
      <c r="M44" s="13"/>
      <c r="N44" s="5"/>
      <c r="O44" s="83"/>
      <c r="P44" s="15"/>
    </row>
    <row r="45" spans="1:16" ht="20.100000000000001" customHeight="1">
      <c r="A45" s="107"/>
      <c r="B45" s="13"/>
      <c r="C45" s="13"/>
      <c r="F45" s="15"/>
      <c r="I45" s="35"/>
      <c r="J45" s="35"/>
      <c r="K45" s="5"/>
      <c r="L45" s="13"/>
      <c r="M45" s="13"/>
      <c r="N45" s="5"/>
      <c r="O45" s="83"/>
      <c r="P45" s="15"/>
    </row>
    <row r="46" spans="1:16" ht="20.100000000000001" customHeight="1">
      <c r="A46" s="107"/>
      <c r="B46" s="13"/>
      <c r="C46" s="13"/>
      <c r="I46" s="35"/>
      <c r="K46" s="108"/>
      <c r="L46" s="13"/>
      <c r="M46" s="13"/>
      <c r="N46" s="5"/>
      <c r="O46" s="83"/>
      <c r="P46" s="15"/>
    </row>
    <row r="47" spans="1:16" ht="20.100000000000001" customHeight="1">
      <c r="A47" s="106"/>
      <c r="B47" s="109"/>
      <c r="C47" s="110"/>
      <c r="K47" s="94"/>
      <c r="L47" s="4"/>
      <c r="M47" s="4"/>
      <c r="N47" s="4"/>
      <c r="O47" s="95"/>
      <c r="P47" s="15"/>
    </row>
    <row r="48" spans="1:16" ht="20.100000000000001" customHeight="1">
      <c r="A48" s="99" t="s">
        <v>1</v>
      </c>
      <c r="K48" s="4"/>
      <c r="L48" s="5"/>
      <c r="M48" s="5"/>
      <c r="N48" s="5"/>
      <c r="O48" s="14"/>
      <c r="P48" s="15"/>
    </row>
    <row r="49" spans="1:16" ht="20.100000000000001" customHeight="1">
      <c r="A49" s="99" t="s">
        <v>1</v>
      </c>
      <c r="K49" s="5"/>
      <c r="L49" s="13"/>
      <c r="M49" s="13"/>
      <c r="N49" s="5"/>
      <c r="O49" s="14"/>
      <c r="P49" s="15"/>
    </row>
    <row r="50" spans="1:16" ht="20.100000000000001" customHeight="1">
      <c r="A50" s="99" t="s">
        <v>1</v>
      </c>
      <c r="K50" s="5"/>
      <c r="L50" s="13"/>
      <c r="M50" s="13"/>
      <c r="N50" s="5"/>
      <c r="O50" s="14"/>
      <c r="P50" s="15"/>
    </row>
    <row r="51" spans="1:16" ht="20.100000000000001" customHeight="1">
      <c r="A51" s="111" t="s">
        <v>1</v>
      </c>
      <c r="K51" s="5"/>
      <c r="L51" s="13"/>
      <c r="M51" s="13"/>
      <c r="N51" s="5"/>
      <c r="O51" s="14"/>
      <c r="P51" s="15"/>
    </row>
    <row r="52" spans="1:16" ht="20.100000000000001" customHeight="1">
      <c r="A52" s="111" t="s">
        <v>1</v>
      </c>
      <c r="K52" s="94"/>
      <c r="L52" s="4"/>
      <c r="M52" s="4"/>
      <c r="N52" s="4"/>
      <c r="O52" s="95"/>
      <c r="P52" s="15"/>
    </row>
    <row r="53" spans="1:16" ht="20.100000000000001" customHeight="1">
      <c r="A53" s="111" t="s">
        <v>1</v>
      </c>
      <c r="K53" s="109"/>
      <c r="L53" s="5"/>
      <c r="M53" s="5"/>
      <c r="N53" s="5"/>
      <c r="O53" s="14"/>
      <c r="P53" s="15"/>
    </row>
    <row r="54" spans="1:16" ht="20.100000000000001" customHeight="1">
      <c r="A54" s="111" t="s">
        <v>1</v>
      </c>
      <c r="K54" s="94"/>
      <c r="L54" s="5"/>
      <c r="M54" s="5"/>
      <c r="N54" s="5"/>
      <c r="O54" s="14"/>
      <c r="P54" s="15"/>
    </row>
    <row r="55" spans="1:16" ht="20.100000000000001" customHeight="1">
      <c r="A55" s="111" t="s">
        <v>1</v>
      </c>
      <c r="K55" s="5"/>
      <c r="L55" s="4"/>
      <c r="M55" s="4"/>
      <c r="N55" s="4"/>
      <c r="O55" s="5"/>
      <c r="P55" s="15"/>
    </row>
    <row r="56" spans="1:16" ht="20.100000000000001" customHeight="1">
      <c r="A56" s="111" t="s">
        <v>1</v>
      </c>
      <c r="K56" s="5"/>
      <c r="L56" s="4"/>
      <c r="M56" s="4"/>
      <c r="N56" s="4"/>
      <c r="O56" s="5"/>
      <c r="P56" s="15"/>
    </row>
    <row r="57" spans="1:16" ht="20.100000000000001" customHeight="1">
      <c r="A57" s="111" t="s">
        <v>1</v>
      </c>
      <c r="K57" s="112"/>
      <c r="L57" s="4"/>
      <c r="M57" s="4"/>
      <c r="N57" s="4"/>
      <c r="O57" s="8"/>
      <c r="P57" s="15"/>
    </row>
    <row r="58" spans="1:16" ht="20.100000000000001" customHeight="1">
      <c r="A58" s="111" t="s">
        <v>1</v>
      </c>
      <c r="K58" s="9"/>
      <c r="L58" s="10"/>
      <c r="M58" s="10"/>
      <c r="N58" s="9"/>
      <c r="O58" s="9"/>
      <c r="P58" s="15"/>
    </row>
    <row r="59" spans="1:16" ht="20.100000000000001" customHeight="1">
      <c r="A59" s="111" t="s">
        <v>1</v>
      </c>
      <c r="K59" s="4"/>
      <c r="L59" s="5"/>
      <c r="M59" s="5"/>
      <c r="N59" s="5"/>
      <c r="O59" s="5"/>
      <c r="P59" s="15"/>
    </row>
    <row r="60" spans="1:16" ht="20.100000000000001" customHeight="1">
      <c r="A60" s="111" t="s">
        <v>1</v>
      </c>
      <c r="K60" s="5"/>
      <c r="L60" s="13"/>
      <c r="M60" s="13"/>
      <c r="N60" s="5"/>
      <c r="O60" s="83"/>
      <c r="P60" s="15"/>
    </row>
    <row r="61" spans="1:16" ht="20.100000000000001" customHeight="1">
      <c r="A61" s="111" t="s">
        <v>1</v>
      </c>
      <c r="K61" s="5"/>
      <c r="L61" s="13"/>
      <c r="M61" s="13"/>
      <c r="N61" s="5"/>
      <c r="O61" s="83"/>
      <c r="P61" s="15"/>
    </row>
    <row r="62" spans="1:16" ht="20.100000000000001" customHeight="1">
      <c r="A62" s="111" t="s">
        <v>1</v>
      </c>
      <c r="K62" s="5"/>
      <c r="L62" s="13"/>
      <c r="M62" s="13"/>
      <c r="N62" s="5"/>
      <c r="O62" s="83"/>
      <c r="P62" s="15"/>
    </row>
    <row r="63" spans="1:16" ht="20.100000000000001" customHeight="1">
      <c r="A63" s="111" t="s">
        <v>41</v>
      </c>
      <c r="K63" s="5"/>
      <c r="L63" s="13"/>
      <c r="M63" s="13"/>
      <c r="N63" s="5"/>
      <c r="O63" s="83"/>
      <c r="P63" s="15"/>
    </row>
    <row r="64" spans="1:16" ht="20.100000000000001" customHeight="1">
      <c r="A64" s="111" t="s">
        <v>1</v>
      </c>
      <c r="K64" s="5"/>
      <c r="L64" s="13"/>
      <c r="M64" s="13"/>
      <c r="N64" s="5"/>
      <c r="O64" s="83"/>
      <c r="P64" s="15"/>
    </row>
    <row r="65" spans="1:16" ht="20.100000000000001" customHeight="1">
      <c r="A65" s="111" t="s">
        <v>1</v>
      </c>
      <c r="K65" s="5"/>
      <c r="L65" s="13"/>
      <c r="M65" s="13"/>
      <c r="N65" s="5"/>
      <c r="O65" s="83"/>
      <c r="P65" s="15"/>
    </row>
    <row r="66" spans="1:16" ht="20.100000000000001" customHeight="1">
      <c r="A66" s="111" t="s">
        <v>1</v>
      </c>
      <c r="K66" s="5"/>
      <c r="L66" s="13"/>
      <c r="M66" s="13"/>
      <c r="N66" s="5"/>
      <c r="O66" s="83"/>
      <c r="P66" s="15"/>
    </row>
    <row r="67" spans="1:16" ht="20.100000000000001" customHeight="1">
      <c r="A67" s="111" t="s">
        <v>1</v>
      </c>
      <c r="K67" s="5"/>
      <c r="L67" s="13"/>
      <c r="M67" s="13"/>
      <c r="N67" s="5"/>
      <c r="O67" s="83"/>
      <c r="P67" s="15"/>
    </row>
    <row r="68" spans="1:16" ht="20.100000000000001" customHeight="1">
      <c r="A68" s="111" t="s">
        <v>1</v>
      </c>
      <c r="K68" s="5"/>
      <c r="L68" s="13"/>
      <c r="M68" s="13"/>
      <c r="N68" s="5"/>
      <c r="O68" s="83"/>
      <c r="P68" s="15"/>
    </row>
    <row r="69" spans="1:16" ht="20.100000000000001" customHeight="1">
      <c r="A69" s="111" t="s">
        <v>1</v>
      </c>
      <c r="K69" s="5"/>
      <c r="L69" s="13"/>
      <c r="M69" s="13"/>
      <c r="N69" s="5"/>
      <c r="O69" s="83"/>
      <c r="P69" s="15"/>
    </row>
    <row r="70" spans="1:16" ht="20.100000000000001" customHeight="1">
      <c r="A70" s="111" t="s">
        <v>1</v>
      </c>
      <c r="K70" s="5"/>
      <c r="L70" s="13"/>
      <c r="M70" s="13"/>
      <c r="N70" s="5"/>
      <c r="O70" s="83"/>
      <c r="P70" s="15"/>
    </row>
    <row r="71" spans="1:16" ht="20.100000000000001" customHeight="1">
      <c r="A71" s="111" t="s">
        <v>1</v>
      </c>
      <c r="K71" s="5"/>
      <c r="L71" s="13"/>
      <c r="M71" s="13"/>
      <c r="N71" s="5"/>
      <c r="O71" s="83"/>
      <c r="P71" s="15"/>
    </row>
    <row r="72" spans="1:16" ht="20.100000000000001" customHeight="1">
      <c r="A72" s="111" t="s">
        <v>41</v>
      </c>
      <c r="K72" s="5"/>
      <c r="L72" s="13"/>
      <c r="M72" s="13"/>
      <c r="N72" s="5"/>
      <c r="O72" s="83"/>
      <c r="P72" s="15"/>
    </row>
    <row r="73" spans="1:16" ht="20.100000000000001" customHeight="1">
      <c r="A73" s="111" t="s">
        <v>1</v>
      </c>
      <c r="K73" s="5"/>
      <c r="L73" s="13"/>
      <c r="M73" s="13"/>
      <c r="N73" s="5"/>
      <c r="O73" s="83"/>
      <c r="P73" s="15"/>
    </row>
    <row r="74" spans="1:16" ht="20.100000000000001" customHeight="1">
      <c r="A74" s="111" t="s">
        <v>1</v>
      </c>
      <c r="K74" s="5"/>
      <c r="L74" s="13"/>
      <c r="M74" s="13"/>
      <c r="N74" s="5"/>
      <c r="O74" s="83"/>
      <c r="P74" s="15"/>
    </row>
    <row r="75" spans="1:16" ht="20.100000000000001" customHeight="1">
      <c r="A75" s="111" t="s">
        <v>1</v>
      </c>
      <c r="K75" s="5"/>
      <c r="L75" s="13"/>
      <c r="M75" s="13"/>
      <c r="N75" s="5"/>
      <c r="O75" s="83"/>
      <c r="P75" s="15"/>
    </row>
    <row r="76" spans="1:16" ht="20.100000000000001" customHeight="1">
      <c r="A76" s="111" t="s">
        <v>1</v>
      </c>
      <c r="K76" s="94"/>
      <c r="L76" s="4"/>
      <c r="M76" s="4"/>
      <c r="N76" s="4"/>
      <c r="O76" s="95"/>
      <c r="P76" s="15"/>
    </row>
    <row r="77" spans="1:16" ht="20.100000000000001" customHeight="1">
      <c r="A77" s="111" t="s">
        <v>1</v>
      </c>
      <c r="K77" s="4"/>
      <c r="L77" s="13"/>
      <c r="M77" s="13"/>
      <c r="N77" s="5"/>
      <c r="O77" s="14"/>
      <c r="P77" s="15"/>
    </row>
    <row r="78" spans="1:16" ht="20.100000000000001" customHeight="1">
      <c r="A78" s="111" t="s">
        <v>1</v>
      </c>
      <c r="K78" s="94"/>
      <c r="L78" s="4"/>
      <c r="M78" s="4"/>
      <c r="N78" s="4"/>
      <c r="O78" s="95"/>
      <c r="P78" s="15"/>
    </row>
    <row r="79" spans="1:16" ht="20.100000000000001" customHeight="1">
      <c r="A79" s="111" t="s">
        <v>1</v>
      </c>
      <c r="K79" s="11"/>
      <c r="L79" s="5"/>
      <c r="M79" s="5"/>
      <c r="N79" s="5"/>
      <c r="O79" s="14"/>
      <c r="P79" s="15"/>
    </row>
    <row r="80" spans="1:16" ht="20.100000000000001" customHeight="1">
      <c r="A80" s="111" t="s">
        <v>1</v>
      </c>
      <c r="K80" s="43"/>
      <c r="L80" s="13"/>
      <c r="M80" s="13"/>
      <c r="N80" s="5"/>
      <c r="O80" s="14"/>
      <c r="P80" s="15"/>
    </row>
    <row r="81" spans="1:16" ht="20.100000000000001" customHeight="1">
      <c r="A81" s="111" t="s">
        <v>1</v>
      </c>
      <c r="K81" s="43"/>
      <c r="L81" s="13"/>
      <c r="M81" s="13"/>
      <c r="N81" s="5"/>
      <c r="O81" s="14"/>
      <c r="P81" s="15"/>
    </row>
    <row r="82" spans="1:16" ht="20.100000000000001" customHeight="1">
      <c r="A82" s="111" t="s">
        <v>1</v>
      </c>
      <c r="K82" s="5"/>
      <c r="L82" s="13"/>
      <c r="M82" s="13"/>
      <c r="N82" s="5"/>
      <c r="O82" s="14"/>
      <c r="P82" s="15"/>
    </row>
    <row r="83" spans="1:16" ht="20.100000000000001" customHeight="1">
      <c r="A83" s="111" t="s">
        <v>1</v>
      </c>
      <c r="K83" s="94"/>
      <c r="L83" s="4"/>
      <c r="M83" s="4"/>
      <c r="N83" s="4"/>
      <c r="O83" s="95"/>
      <c r="P83" s="15"/>
    </row>
    <row r="84" spans="1:16" ht="20.100000000000001" customHeight="1">
      <c r="A84" s="111" t="s">
        <v>1</v>
      </c>
      <c r="K84" s="4"/>
      <c r="L84" s="5"/>
      <c r="M84" s="5"/>
      <c r="N84" s="5"/>
      <c r="O84" s="14"/>
      <c r="P84" s="15"/>
    </row>
    <row r="85" spans="1:16" ht="20.100000000000001" customHeight="1">
      <c r="A85" s="111" t="s">
        <v>1</v>
      </c>
      <c r="K85" s="5"/>
      <c r="L85" s="13"/>
      <c r="M85" s="13"/>
      <c r="N85" s="5"/>
      <c r="O85" s="14"/>
      <c r="P85" s="15"/>
    </row>
    <row r="86" spans="1:16" ht="20.100000000000001" customHeight="1">
      <c r="A86" s="111" t="s">
        <v>1</v>
      </c>
      <c r="K86" s="5"/>
      <c r="L86" s="13"/>
      <c r="M86" s="13"/>
      <c r="N86" s="5"/>
      <c r="O86" s="14"/>
      <c r="P86" s="15"/>
    </row>
    <row r="87" spans="1:16" ht="20.100000000000001" customHeight="1">
      <c r="A87" s="111" t="s">
        <v>1</v>
      </c>
      <c r="K87" s="5"/>
      <c r="L87" s="13"/>
      <c r="M87" s="13"/>
      <c r="N87" s="5"/>
      <c r="O87" s="14"/>
      <c r="P87" s="15"/>
    </row>
    <row r="88" spans="1:16" ht="20.100000000000001" customHeight="1">
      <c r="A88" s="111" t="s">
        <v>1</v>
      </c>
      <c r="K88" s="5"/>
      <c r="L88" s="13"/>
      <c r="M88" s="13"/>
      <c r="N88" s="5"/>
      <c r="O88" s="14"/>
      <c r="P88" s="15"/>
    </row>
    <row r="89" spans="1:16" ht="20.100000000000001" customHeight="1">
      <c r="K89" s="5"/>
      <c r="L89" s="13"/>
      <c r="M89" s="13"/>
      <c r="N89" s="5"/>
      <c r="O89" s="14"/>
      <c r="P89" s="15"/>
    </row>
    <row r="90" spans="1:16" ht="20.100000000000001" customHeight="1">
      <c r="K90" s="5"/>
      <c r="L90" s="13"/>
      <c r="M90" s="13"/>
      <c r="N90" s="5"/>
      <c r="O90" s="14"/>
      <c r="P90" s="15"/>
    </row>
    <row r="91" spans="1:16" ht="20.100000000000001" customHeight="1">
      <c r="K91" s="5"/>
      <c r="L91" s="13"/>
      <c r="M91" s="13"/>
      <c r="N91" s="5"/>
      <c r="O91" s="14"/>
      <c r="P91" s="15"/>
    </row>
    <row r="92" spans="1:16" ht="20.100000000000001" customHeight="1">
      <c r="K92" s="94"/>
      <c r="L92" s="4"/>
      <c r="M92" s="4"/>
      <c r="N92" s="4"/>
      <c r="O92" s="95"/>
      <c r="P92" s="15"/>
    </row>
    <row r="93" spans="1:16" ht="20.100000000000001" customHeight="1">
      <c r="K93" s="4"/>
      <c r="L93" s="5"/>
      <c r="M93" s="5"/>
      <c r="N93" s="5"/>
      <c r="O93" s="14"/>
      <c r="P93" s="15"/>
    </row>
    <row r="94" spans="1:16" ht="20.100000000000001" customHeight="1">
      <c r="K94" s="5"/>
      <c r="L94" s="13"/>
      <c r="M94" s="13"/>
      <c r="N94" s="5"/>
      <c r="O94" s="14"/>
      <c r="P94" s="15"/>
    </row>
    <row r="95" spans="1:16" ht="20.100000000000001" customHeight="1">
      <c r="K95" s="113"/>
      <c r="L95" s="13"/>
      <c r="M95" s="13"/>
      <c r="N95" s="5"/>
      <c r="O95" s="14"/>
      <c r="P95" s="15"/>
    </row>
    <row r="96" spans="1:16" ht="20.100000000000001" customHeight="1">
      <c r="K96" s="5"/>
      <c r="L96" s="13"/>
      <c r="M96" s="13"/>
      <c r="N96" s="5"/>
      <c r="O96" s="14"/>
      <c r="P96" s="15"/>
    </row>
    <row r="97" spans="11:16" ht="20.100000000000001" customHeight="1">
      <c r="K97" s="5"/>
      <c r="L97" s="13"/>
      <c r="M97" s="13"/>
      <c r="N97" s="5"/>
      <c r="O97" s="14"/>
      <c r="P97" s="15"/>
    </row>
    <row r="98" spans="11:16" ht="20.100000000000001" customHeight="1">
      <c r="K98" s="5"/>
      <c r="L98" s="13"/>
      <c r="M98" s="13"/>
      <c r="N98" s="5"/>
      <c r="O98" s="83"/>
      <c r="P98" s="15"/>
    </row>
    <row r="99" spans="11:16" ht="20.100000000000001" customHeight="1">
      <c r="K99" s="5"/>
      <c r="L99" s="13"/>
      <c r="M99" s="13"/>
      <c r="N99" s="5"/>
      <c r="O99" s="83"/>
      <c r="P99" s="15"/>
    </row>
    <row r="100" spans="11:16" ht="20.100000000000001" customHeight="1">
      <c r="K100" s="5"/>
      <c r="L100" s="13"/>
      <c r="M100" s="13"/>
      <c r="N100" s="5"/>
      <c r="O100" s="83"/>
      <c r="P100" s="15"/>
    </row>
    <row r="101" spans="11:16" ht="20.100000000000001" customHeight="1">
      <c r="K101" s="5"/>
      <c r="L101" s="13"/>
      <c r="M101" s="13"/>
      <c r="N101" s="5"/>
      <c r="O101" s="14"/>
      <c r="P101" s="15"/>
    </row>
    <row r="102" spans="11:16" ht="20.100000000000001" customHeight="1">
      <c r="K102" s="94"/>
      <c r="L102" s="4"/>
      <c r="M102" s="4"/>
      <c r="N102" s="4"/>
      <c r="O102" s="95"/>
      <c r="P102" s="15"/>
    </row>
    <row r="103" spans="11:16" ht="20.100000000000001" customHeight="1">
      <c r="K103" s="4"/>
      <c r="L103" s="5"/>
      <c r="M103" s="5"/>
      <c r="N103" s="5"/>
      <c r="O103" s="5"/>
      <c r="P103" s="15"/>
    </row>
    <row r="104" spans="11:16" ht="20.100000000000001" customHeight="1">
      <c r="K104" s="5"/>
      <c r="L104" s="13"/>
      <c r="M104" s="13"/>
      <c r="N104" s="5"/>
      <c r="O104" s="83"/>
      <c r="P104" s="15"/>
    </row>
    <row r="105" spans="11:16" ht="20.100000000000001" customHeight="1">
      <c r="K105" s="5"/>
      <c r="L105" s="13"/>
      <c r="M105" s="13"/>
      <c r="N105" s="5"/>
      <c r="O105" s="83"/>
      <c r="P105" s="15"/>
    </row>
    <row r="106" spans="11:16" ht="20.100000000000001" customHeight="1">
      <c r="K106" s="5"/>
      <c r="L106" s="13"/>
      <c r="M106" s="13"/>
      <c r="N106" s="5"/>
      <c r="O106" s="83"/>
      <c r="P106" s="15"/>
    </row>
    <row r="107" spans="11:16" ht="20.100000000000001" customHeight="1">
      <c r="K107" s="5"/>
      <c r="L107" s="13"/>
      <c r="M107" s="13"/>
      <c r="N107" s="5"/>
      <c r="O107" s="83"/>
      <c r="P107" s="15"/>
    </row>
    <row r="108" spans="11:16" ht="20.100000000000001" customHeight="1">
      <c r="K108" s="5"/>
      <c r="L108" s="13"/>
      <c r="M108" s="13"/>
      <c r="N108" s="5"/>
      <c r="O108" s="83"/>
      <c r="P108" s="15"/>
    </row>
    <row r="109" spans="11:16" ht="20.100000000000001" customHeight="1">
      <c r="K109" s="5"/>
      <c r="L109" s="13"/>
      <c r="M109" s="13"/>
      <c r="N109" s="5"/>
      <c r="O109" s="83"/>
      <c r="P109" s="15"/>
    </row>
    <row r="110" spans="11:16" ht="20.100000000000001" customHeight="1">
      <c r="K110" s="114"/>
      <c r="L110" s="13"/>
      <c r="M110" s="13"/>
      <c r="N110" s="5"/>
      <c r="O110" s="83"/>
      <c r="P110" s="15"/>
    </row>
    <row r="111" spans="11:16" ht="20.100000000000001" customHeight="1">
      <c r="K111" s="114"/>
      <c r="L111" s="13"/>
      <c r="M111" s="13"/>
      <c r="N111" s="5"/>
      <c r="O111" s="83"/>
      <c r="P111" s="15"/>
    </row>
    <row r="112" spans="11:16" ht="20.100000000000001" customHeight="1">
      <c r="K112" s="114"/>
      <c r="L112" s="13"/>
      <c r="M112" s="13"/>
      <c r="N112" s="5"/>
      <c r="O112" s="83"/>
      <c r="P112" s="15"/>
    </row>
    <row r="113" spans="11:16" ht="20.100000000000001" customHeight="1">
      <c r="K113" s="114"/>
      <c r="L113" s="13"/>
      <c r="M113" s="13"/>
      <c r="N113" s="5"/>
      <c r="O113" s="83"/>
      <c r="P113" s="15"/>
    </row>
    <row r="114" spans="11:16" ht="20.100000000000001" customHeight="1">
      <c r="K114" s="5"/>
      <c r="L114" s="13"/>
      <c r="M114" s="13"/>
      <c r="N114" s="5"/>
      <c r="O114" s="83"/>
      <c r="P114" s="15"/>
    </row>
    <row r="115" spans="11:16" ht="20.100000000000001" customHeight="1">
      <c r="K115" s="5"/>
      <c r="L115" s="13"/>
      <c r="M115" s="13"/>
      <c r="N115" s="5"/>
      <c r="O115" s="83"/>
      <c r="P115" s="15"/>
    </row>
    <row r="116" spans="11:16" ht="20.100000000000001" customHeight="1">
      <c r="K116" s="5"/>
      <c r="L116" s="13"/>
      <c r="M116" s="13"/>
      <c r="N116" s="5"/>
      <c r="O116" s="83"/>
      <c r="P116" s="15"/>
    </row>
    <row r="117" spans="11:16" ht="20.100000000000001" customHeight="1">
      <c r="K117" s="5"/>
      <c r="L117" s="13"/>
      <c r="M117" s="13"/>
      <c r="N117" s="5"/>
      <c r="O117" s="83"/>
      <c r="P117" s="15"/>
    </row>
    <row r="118" spans="11:16" ht="20.100000000000001" customHeight="1">
      <c r="K118" s="5"/>
      <c r="L118" s="13"/>
      <c r="M118" s="13"/>
      <c r="N118" s="5"/>
      <c r="O118" s="83"/>
      <c r="P118" s="15"/>
    </row>
    <row r="119" spans="11:16" ht="20.100000000000001" customHeight="1">
      <c r="K119" s="5"/>
      <c r="L119" s="13"/>
      <c r="M119" s="13"/>
      <c r="N119" s="5"/>
      <c r="O119" s="83"/>
      <c r="P119" s="15"/>
    </row>
    <row r="120" spans="11:16" ht="20.100000000000001" customHeight="1">
      <c r="K120" s="5"/>
      <c r="L120" s="13"/>
      <c r="M120" s="13"/>
      <c r="N120" s="5"/>
      <c r="O120" s="83"/>
      <c r="P120" s="15"/>
    </row>
    <row r="121" spans="11:16" ht="20.100000000000001" customHeight="1">
      <c r="K121" s="5"/>
      <c r="L121" s="13"/>
      <c r="M121" s="13"/>
      <c r="N121" s="5"/>
      <c r="O121" s="83"/>
      <c r="P121" s="15"/>
    </row>
    <row r="122" spans="11:16" ht="20.100000000000001" customHeight="1">
      <c r="K122" s="94"/>
      <c r="L122" s="4"/>
      <c r="M122" s="4"/>
      <c r="N122" s="4"/>
      <c r="O122" s="95"/>
      <c r="P122" s="15"/>
    </row>
    <row r="123" spans="11:16" ht="20.100000000000001" customHeight="1">
      <c r="K123" s="4"/>
      <c r="L123" s="5"/>
      <c r="M123" s="5"/>
      <c r="N123" s="5"/>
      <c r="O123" s="5"/>
      <c r="P123" s="15"/>
    </row>
    <row r="124" spans="11:16" ht="20.100000000000001" customHeight="1">
      <c r="K124" s="5"/>
      <c r="L124" s="13"/>
      <c r="M124" s="13"/>
      <c r="N124" s="5"/>
      <c r="O124" s="83"/>
      <c r="P124" s="15"/>
    </row>
    <row r="125" spans="11:16" ht="20.100000000000001" customHeight="1">
      <c r="K125" s="5"/>
      <c r="L125" s="13"/>
      <c r="M125" s="13"/>
      <c r="N125" s="5"/>
      <c r="O125" s="83"/>
      <c r="P125" s="15"/>
    </row>
    <row r="126" spans="11:16" ht="20.100000000000001" customHeight="1">
      <c r="K126" s="5"/>
      <c r="L126" s="13"/>
      <c r="M126" s="13"/>
      <c r="N126" s="5"/>
      <c r="O126" s="83"/>
      <c r="P126" s="15"/>
    </row>
    <row r="127" spans="11:16" ht="20.100000000000001" customHeight="1">
      <c r="K127" s="5"/>
      <c r="L127" s="13"/>
      <c r="M127" s="13"/>
      <c r="N127" s="5"/>
      <c r="O127" s="83"/>
      <c r="P127" s="15"/>
    </row>
    <row r="128" spans="11:16" ht="20.100000000000001" customHeight="1">
      <c r="K128" s="5"/>
      <c r="L128" s="13"/>
      <c r="M128" s="13"/>
      <c r="N128" s="5"/>
      <c r="O128" s="83"/>
      <c r="P128" s="15"/>
    </row>
    <row r="129" spans="11:16" ht="20.100000000000001" customHeight="1">
      <c r="K129" s="5"/>
      <c r="L129" s="13"/>
      <c r="M129" s="13"/>
      <c r="N129" s="5"/>
      <c r="O129" s="83"/>
      <c r="P129" s="15"/>
    </row>
    <row r="130" spans="11:16" ht="20.100000000000001" customHeight="1">
      <c r="K130" s="5"/>
      <c r="L130" s="13"/>
      <c r="M130" s="13"/>
      <c r="N130" s="5"/>
      <c r="O130" s="83"/>
      <c r="P130" s="15"/>
    </row>
    <row r="131" spans="11:16" ht="20.100000000000001" customHeight="1">
      <c r="K131" s="5"/>
      <c r="L131" s="13"/>
      <c r="M131" s="13"/>
      <c r="N131" s="5"/>
      <c r="O131" s="83"/>
      <c r="P131" s="15"/>
    </row>
    <row r="132" spans="11:16" ht="20.100000000000001" customHeight="1">
      <c r="K132" s="94"/>
      <c r="L132" s="4"/>
      <c r="M132" s="4"/>
      <c r="N132" s="4"/>
      <c r="O132" s="95"/>
      <c r="P132" s="15"/>
    </row>
    <row r="133" spans="11:16" ht="20.100000000000001" customHeight="1">
      <c r="K133" s="4"/>
      <c r="L133" s="5"/>
      <c r="M133" s="5"/>
      <c r="N133" s="5"/>
      <c r="O133" s="5"/>
      <c r="P133" s="15"/>
    </row>
    <row r="134" spans="11:16" ht="20.100000000000001" customHeight="1">
      <c r="K134" s="5"/>
      <c r="L134" s="13"/>
      <c r="M134" s="13"/>
      <c r="N134" s="5"/>
      <c r="O134" s="14"/>
      <c r="P134" s="15"/>
    </row>
    <row r="135" spans="11:16" ht="20.100000000000001" customHeight="1">
      <c r="K135" s="5"/>
      <c r="L135" s="13"/>
      <c r="M135" s="13"/>
      <c r="N135" s="5"/>
      <c r="O135" s="83"/>
      <c r="P135" s="15"/>
    </row>
    <row r="136" spans="11:16" ht="20.100000000000001" customHeight="1">
      <c r="K136" s="94"/>
      <c r="L136" s="4"/>
      <c r="M136" s="4"/>
      <c r="N136" s="4"/>
      <c r="O136" s="95"/>
      <c r="P136" s="15"/>
    </row>
    <row r="137" spans="11:16" ht="20.100000000000001" customHeight="1">
      <c r="K137" s="5"/>
      <c r="L137" s="4"/>
      <c r="M137" s="4"/>
      <c r="N137" s="4"/>
      <c r="O137" s="5"/>
      <c r="P137" s="15"/>
    </row>
    <row r="138" spans="11:16" ht="20.100000000000001" customHeight="1">
      <c r="K138" s="5"/>
      <c r="L138" s="4"/>
      <c r="M138" s="4"/>
      <c r="N138" s="4"/>
      <c r="O138" s="5"/>
      <c r="P138" s="15"/>
    </row>
    <row r="139" spans="11:16" ht="20.100000000000001" customHeight="1">
      <c r="K139" s="112"/>
      <c r="L139" s="4"/>
      <c r="M139" s="4"/>
      <c r="N139" s="4"/>
      <c r="O139" s="8"/>
      <c r="P139" s="15"/>
    </row>
    <row r="140" spans="11:16" ht="20.100000000000001" customHeight="1">
      <c r="K140" s="9"/>
      <c r="L140" s="10"/>
      <c r="M140" s="10"/>
      <c r="N140" s="9"/>
      <c r="O140" s="9"/>
      <c r="P140" s="15"/>
    </row>
    <row r="141" spans="11:16" ht="20.100000000000001" customHeight="1">
      <c r="K141" s="11"/>
      <c r="L141" s="5"/>
      <c r="M141" s="5"/>
      <c r="N141" s="5"/>
      <c r="O141" s="14"/>
      <c r="P141" s="15"/>
    </row>
    <row r="142" spans="11:16" ht="20.100000000000001" customHeight="1">
      <c r="K142" s="115"/>
      <c r="L142" s="13"/>
      <c r="M142" s="13"/>
      <c r="N142" s="5"/>
      <c r="O142" s="83"/>
      <c r="P142" s="15"/>
    </row>
    <row r="143" spans="11:16" ht="20.100000000000001" customHeight="1">
      <c r="K143" s="116"/>
      <c r="L143" s="13"/>
      <c r="M143" s="13"/>
      <c r="N143" s="5"/>
      <c r="O143" s="83"/>
      <c r="P143" s="15"/>
    </row>
    <row r="144" spans="11:16" ht="20.100000000000001" customHeight="1">
      <c r="K144" s="116"/>
      <c r="L144" s="13"/>
      <c r="M144" s="13"/>
      <c r="N144" s="5"/>
      <c r="O144" s="83"/>
      <c r="P144" s="15"/>
    </row>
    <row r="145" spans="11:16" ht="20.100000000000001" customHeight="1">
      <c r="K145" s="116"/>
      <c r="L145" s="13"/>
      <c r="M145" s="13"/>
      <c r="N145" s="5"/>
      <c r="O145" s="83"/>
      <c r="P145" s="15"/>
    </row>
    <row r="146" spans="11:16" ht="20.100000000000001" customHeight="1">
      <c r="K146" s="116"/>
      <c r="L146" s="13"/>
      <c r="M146" s="13"/>
      <c r="N146" s="5"/>
      <c r="O146" s="83"/>
      <c r="P146" s="15"/>
    </row>
    <row r="147" spans="11:16" ht="20.100000000000001" customHeight="1">
      <c r="K147" s="116"/>
      <c r="L147" s="13"/>
      <c r="M147" s="13"/>
      <c r="N147" s="5"/>
      <c r="O147" s="83"/>
      <c r="P147" s="15"/>
    </row>
    <row r="148" spans="11:16" ht="20.100000000000001" customHeight="1">
      <c r="K148" s="94"/>
      <c r="L148" s="4"/>
      <c r="M148" s="4"/>
      <c r="N148" s="4"/>
      <c r="O148" s="95"/>
      <c r="P148" s="15"/>
    </row>
    <row r="149" spans="11:16" ht="20.100000000000001" customHeight="1">
      <c r="K149" s="4"/>
      <c r="L149" s="5"/>
      <c r="M149" s="5"/>
      <c r="N149" s="5"/>
      <c r="O149" s="5"/>
      <c r="P149" s="15"/>
    </row>
    <row r="150" spans="11:16" ht="20.100000000000001" customHeight="1">
      <c r="K150" s="5"/>
      <c r="L150" s="13"/>
      <c r="M150" s="13"/>
      <c r="N150" s="5"/>
      <c r="O150" s="83"/>
      <c r="P150" s="15"/>
    </row>
    <row r="151" spans="11:16" ht="20.100000000000001" customHeight="1">
      <c r="K151" s="5"/>
      <c r="L151" s="13"/>
      <c r="M151" s="13"/>
      <c r="N151" s="5"/>
      <c r="O151" s="117"/>
      <c r="P151" s="15"/>
    </row>
    <row r="152" spans="11:16" ht="20.100000000000001" customHeight="1">
      <c r="K152" s="5"/>
      <c r="L152" s="13"/>
      <c r="M152" s="13"/>
      <c r="N152" s="5"/>
      <c r="O152" s="83"/>
      <c r="P152" s="15"/>
    </row>
    <row r="153" spans="11:16" ht="20.100000000000001" customHeight="1">
      <c r="K153" s="5"/>
      <c r="L153" s="13"/>
      <c r="M153" s="13"/>
      <c r="N153" s="5"/>
      <c r="O153" s="83"/>
      <c r="P153" s="15"/>
    </row>
    <row r="154" spans="11:16" ht="20.100000000000001" customHeight="1">
      <c r="K154" s="5"/>
      <c r="L154" s="13"/>
      <c r="M154" s="13"/>
      <c r="N154" s="5"/>
      <c r="O154" s="83"/>
      <c r="P154" s="15"/>
    </row>
    <row r="155" spans="11:16" ht="20.100000000000001" customHeight="1">
      <c r="K155" s="5"/>
      <c r="L155" s="13"/>
      <c r="M155" s="13"/>
      <c r="N155" s="5"/>
      <c r="O155" s="83"/>
      <c r="P155" s="15"/>
    </row>
    <row r="156" spans="11:16" ht="20.100000000000001" customHeight="1">
      <c r="K156" s="5"/>
      <c r="L156" s="13"/>
      <c r="M156" s="13"/>
      <c r="N156" s="5"/>
      <c r="O156" s="83"/>
      <c r="P156" s="15"/>
    </row>
    <row r="157" spans="11:16" ht="20.100000000000001" customHeight="1">
      <c r="K157" s="5"/>
      <c r="L157" s="13"/>
      <c r="M157" s="13"/>
      <c r="N157" s="5"/>
      <c r="O157" s="83"/>
      <c r="P157" s="15"/>
    </row>
    <row r="158" spans="11:16" ht="20.100000000000001" customHeight="1">
      <c r="K158" s="5"/>
      <c r="L158" s="13"/>
      <c r="M158" s="13"/>
      <c r="N158" s="5"/>
      <c r="O158" s="83"/>
      <c r="P158" s="15"/>
    </row>
    <row r="159" spans="11:16" ht="20.100000000000001" customHeight="1">
      <c r="K159" s="5"/>
      <c r="L159" s="13"/>
      <c r="M159" s="13"/>
      <c r="N159" s="5"/>
      <c r="O159" s="83"/>
      <c r="P159" s="15"/>
    </row>
    <row r="160" spans="11:16" ht="20.100000000000001" customHeight="1">
      <c r="K160" s="5"/>
      <c r="L160" s="13"/>
      <c r="M160" s="13"/>
      <c r="N160" s="5"/>
      <c r="O160" s="83"/>
      <c r="P160" s="15"/>
    </row>
    <row r="161" spans="11:16" ht="20.100000000000001" customHeight="1">
      <c r="K161" s="94"/>
      <c r="L161" s="4"/>
      <c r="M161" s="4"/>
      <c r="N161" s="4"/>
      <c r="O161" s="95"/>
      <c r="P161" s="15"/>
    </row>
    <row r="162" spans="11:16" ht="20.100000000000001" customHeight="1">
      <c r="K162" s="4"/>
      <c r="L162" s="5"/>
      <c r="M162" s="5"/>
      <c r="N162" s="5"/>
      <c r="O162" s="5"/>
      <c r="P162" s="15"/>
    </row>
    <row r="163" spans="11:16" ht="20.100000000000001" customHeight="1">
      <c r="K163" s="5"/>
      <c r="L163" s="13"/>
      <c r="M163" s="13"/>
      <c r="N163" s="5"/>
      <c r="O163" s="83"/>
      <c r="P163" s="15"/>
    </row>
    <row r="164" spans="11:16" ht="20.100000000000001" customHeight="1">
      <c r="K164" s="5"/>
      <c r="L164" s="13"/>
      <c r="M164" s="13"/>
      <c r="N164" s="5"/>
      <c r="O164" s="83"/>
      <c r="P164" s="15"/>
    </row>
    <row r="165" spans="11:16" ht="20.100000000000001" customHeight="1">
      <c r="K165" s="5"/>
      <c r="L165" s="13"/>
      <c r="M165" s="13"/>
      <c r="N165" s="5"/>
      <c r="O165" s="83"/>
      <c r="P165" s="15"/>
    </row>
    <row r="166" spans="11:16" ht="20.100000000000001" customHeight="1">
      <c r="K166" s="5"/>
      <c r="L166" s="13"/>
      <c r="M166" s="13"/>
      <c r="N166" s="5"/>
      <c r="O166" s="83"/>
      <c r="P166" s="15"/>
    </row>
    <row r="167" spans="11:16" ht="20.100000000000001" customHeight="1">
      <c r="K167" s="5"/>
      <c r="L167" s="13"/>
      <c r="M167" s="13"/>
      <c r="N167" s="5"/>
      <c r="O167" s="83"/>
      <c r="P167" s="15"/>
    </row>
    <row r="168" spans="11:16" ht="20.100000000000001" customHeight="1">
      <c r="K168" s="5"/>
      <c r="L168" s="13"/>
      <c r="M168" s="13"/>
      <c r="N168" s="5"/>
      <c r="O168" s="83"/>
      <c r="P168" s="15"/>
    </row>
    <row r="169" spans="11:16" ht="20.100000000000001" customHeight="1">
      <c r="K169" s="5"/>
      <c r="L169" s="13"/>
      <c r="M169" s="13"/>
      <c r="N169" s="5"/>
      <c r="O169" s="83"/>
      <c r="P169" s="15"/>
    </row>
    <row r="170" spans="11:16" ht="20.100000000000001" customHeight="1">
      <c r="K170" s="5"/>
      <c r="L170" s="13"/>
      <c r="M170" s="13"/>
      <c r="N170" s="5"/>
      <c r="O170" s="83"/>
      <c r="P170" s="15"/>
    </row>
    <row r="171" spans="11:16" ht="20.100000000000001" customHeight="1">
      <c r="K171" s="5"/>
      <c r="L171" s="13"/>
      <c r="M171" s="13"/>
      <c r="N171" s="5"/>
      <c r="O171" s="83"/>
      <c r="P171" s="15"/>
    </row>
    <row r="172" spans="11:16" ht="20.100000000000001" customHeight="1">
      <c r="K172" s="5"/>
      <c r="L172" s="13"/>
      <c r="M172" s="13"/>
      <c r="N172" s="5"/>
      <c r="O172" s="83"/>
      <c r="P172" s="15"/>
    </row>
    <row r="173" spans="11:16" ht="20.100000000000001" customHeight="1">
      <c r="K173" s="5"/>
      <c r="L173" s="13"/>
      <c r="M173" s="13"/>
      <c r="N173" s="5"/>
      <c r="O173" s="83"/>
      <c r="P173" s="15"/>
    </row>
    <row r="174" spans="11:16" ht="20.100000000000001" customHeight="1">
      <c r="K174" s="5"/>
      <c r="L174" s="13"/>
      <c r="M174" s="13"/>
      <c r="N174" s="5"/>
      <c r="O174" s="83"/>
      <c r="P174" s="15"/>
    </row>
    <row r="175" spans="11:16" ht="20.100000000000001" customHeight="1">
      <c r="K175" s="5"/>
      <c r="L175" s="13"/>
      <c r="M175" s="13"/>
      <c r="N175" s="5"/>
      <c r="O175" s="83"/>
      <c r="P175" s="15"/>
    </row>
    <row r="176" spans="11:16" ht="20.100000000000001" customHeight="1">
      <c r="K176" s="5"/>
      <c r="L176" s="13"/>
      <c r="M176" s="13"/>
      <c r="N176" s="5"/>
      <c r="O176" s="83"/>
      <c r="P176" s="15"/>
    </row>
    <row r="177" spans="11:16" ht="20.100000000000001" customHeight="1">
      <c r="K177" s="5"/>
      <c r="L177" s="13"/>
      <c r="M177" s="13"/>
      <c r="N177" s="5"/>
      <c r="O177" s="83"/>
      <c r="P177" s="15"/>
    </row>
    <row r="178" spans="11:16" ht="20.100000000000001" customHeight="1">
      <c r="K178" s="5"/>
      <c r="L178" s="13"/>
      <c r="M178" s="13"/>
      <c r="N178" s="5"/>
      <c r="O178" s="83"/>
      <c r="P178" s="15"/>
    </row>
    <row r="179" spans="11:16" ht="20.100000000000001" customHeight="1">
      <c r="K179" s="5"/>
      <c r="L179" s="13"/>
      <c r="M179" s="13"/>
      <c r="N179" s="5"/>
      <c r="O179" s="83"/>
      <c r="P179" s="15"/>
    </row>
    <row r="180" spans="11:16" ht="20.100000000000001" customHeight="1">
      <c r="K180" s="5"/>
      <c r="L180" s="13"/>
      <c r="M180" s="13"/>
      <c r="N180" s="5"/>
      <c r="O180" s="83"/>
      <c r="P180" s="15"/>
    </row>
    <row r="181" spans="11:16" ht="20.100000000000001" customHeight="1">
      <c r="K181" s="5"/>
      <c r="L181" s="13"/>
      <c r="M181" s="13"/>
      <c r="N181" s="5"/>
      <c r="O181" s="83"/>
      <c r="P181" s="15"/>
    </row>
    <row r="182" spans="11:16" ht="20.100000000000001" customHeight="1">
      <c r="K182" s="5"/>
      <c r="L182" s="13"/>
      <c r="M182" s="13"/>
      <c r="N182" s="5"/>
      <c r="O182" s="83"/>
      <c r="P182" s="15"/>
    </row>
    <row r="183" spans="11:16" ht="20.100000000000001" customHeight="1">
      <c r="K183" s="5"/>
      <c r="L183" s="13"/>
      <c r="M183" s="13"/>
      <c r="N183" s="5"/>
      <c r="O183" s="83"/>
      <c r="P183" s="15"/>
    </row>
    <row r="184" spans="11:16" ht="20.100000000000001" customHeight="1">
      <c r="K184" s="5"/>
      <c r="L184" s="13"/>
      <c r="M184" s="13"/>
      <c r="N184" s="5"/>
      <c r="O184" s="83"/>
      <c r="P184" s="15"/>
    </row>
    <row r="185" spans="11:16" ht="20.100000000000001" customHeight="1">
      <c r="K185" s="5"/>
      <c r="L185" s="13"/>
      <c r="M185" s="13"/>
      <c r="N185" s="5"/>
      <c r="O185" s="83"/>
      <c r="P185" s="15"/>
    </row>
    <row r="186" spans="11:16" ht="20.100000000000001" customHeight="1">
      <c r="K186" s="5"/>
      <c r="L186" s="13"/>
      <c r="M186" s="13"/>
      <c r="N186" s="5"/>
      <c r="O186" s="83"/>
      <c r="P186" s="15"/>
    </row>
    <row r="187" spans="11:16" ht="20.100000000000001" customHeight="1">
      <c r="K187" s="5"/>
      <c r="L187" s="13"/>
      <c r="M187" s="13"/>
      <c r="N187" s="5"/>
      <c r="O187" s="83"/>
      <c r="P187" s="15"/>
    </row>
    <row r="188" spans="11:16" ht="20.100000000000001" customHeight="1">
      <c r="K188" s="5"/>
      <c r="L188" s="13"/>
      <c r="M188" s="13"/>
      <c r="N188" s="5"/>
      <c r="O188" s="83"/>
      <c r="P188" s="15"/>
    </row>
    <row r="189" spans="11:16" ht="20.100000000000001" customHeight="1">
      <c r="K189" s="5"/>
      <c r="L189" s="13"/>
      <c r="M189" s="13"/>
      <c r="N189" s="5"/>
      <c r="O189" s="83"/>
      <c r="P189" s="15"/>
    </row>
    <row r="190" spans="11:16" ht="20.100000000000001" customHeight="1">
      <c r="K190" s="5"/>
      <c r="L190" s="13"/>
      <c r="M190" s="13"/>
      <c r="N190" s="5"/>
      <c r="O190" s="83"/>
      <c r="P190" s="15"/>
    </row>
    <row r="191" spans="11:16" ht="20.100000000000001" customHeight="1">
      <c r="K191" s="43"/>
      <c r="L191" s="13"/>
      <c r="M191" s="13"/>
      <c r="N191" s="5"/>
      <c r="O191" s="83"/>
      <c r="P191" s="15"/>
    </row>
    <row r="192" spans="11:16" ht="20.100000000000001" customHeight="1">
      <c r="K192" s="43"/>
      <c r="L192" s="13"/>
      <c r="M192" s="13"/>
      <c r="N192" s="5"/>
      <c r="O192" s="83"/>
      <c r="P192" s="15"/>
    </row>
    <row r="193" spans="11:16" ht="20.100000000000001" customHeight="1">
      <c r="K193" s="43"/>
      <c r="L193" s="13"/>
      <c r="M193" s="13"/>
      <c r="N193" s="5"/>
      <c r="O193" s="83"/>
      <c r="P193" s="15"/>
    </row>
    <row r="194" spans="11:16" ht="20.100000000000001" customHeight="1">
      <c r="K194" s="43"/>
      <c r="L194" s="13"/>
      <c r="M194" s="13"/>
      <c r="N194" s="5"/>
      <c r="O194" s="83"/>
      <c r="P194" s="15"/>
    </row>
    <row r="195" spans="11:16" ht="20.100000000000001" customHeight="1">
      <c r="K195" s="115"/>
      <c r="L195" s="13"/>
      <c r="M195" s="13"/>
      <c r="N195" s="5"/>
      <c r="O195" s="83"/>
      <c r="P195" s="15"/>
    </row>
    <row r="196" spans="11:16" ht="20.100000000000001" customHeight="1">
      <c r="K196" s="43"/>
      <c r="L196" s="13"/>
      <c r="M196" s="13"/>
      <c r="N196" s="5"/>
      <c r="O196" s="83"/>
      <c r="P196" s="15"/>
    </row>
    <row r="197" spans="11:16" ht="20.100000000000001" customHeight="1">
      <c r="K197" s="115"/>
      <c r="L197" s="13"/>
      <c r="M197" s="13"/>
      <c r="N197" s="5"/>
      <c r="O197" s="83"/>
      <c r="P197" s="15"/>
    </row>
    <row r="198" spans="11:16" ht="20.100000000000001" customHeight="1">
      <c r="K198" s="115"/>
      <c r="L198" s="13"/>
      <c r="M198" s="13"/>
      <c r="N198" s="5"/>
      <c r="O198" s="83"/>
      <c r="P198" s="15"/>
    </row>
    <row r="199" spans="11:16" ht="20.100000000000001" customHeight="1">
      <c r="K199" s="43"/>
      <c r="L199" s="13"/>
      <c r="M199" s="13"/>
      <c r="N199" s="5"/>
      <c r="O199" s="83"/>
      <c r="P199" s="15"/>
    </row>
    <row r="200" spans="11:16" ht="20.100000000000001" customHeight="1">
      <c r="K200" s="43"/>
      <c r="L200" s="13"/>
      <c r="M200" s="13"/>
      <c r="N200" s="5"/>
      <c r="O200" s="83"/>
      <c r="P200" s="15"/>
    </row>
    <row r="201" spans="11:16" ht="20.100000000000001" customHeight="1">
      <c r="K201" s="43"/>
      <c r="L201" s="13"/>
      <c r="M201" s="13"/>
      <c r="N201" s="5"/>
      <c r="O201" s="83"/>
      <c r="P201" s="15"/>
    </row>
    <row r="202" spans="11:16" ht="20.100000000000001" customHeight="1">
      <c r="K202" s="43"/>
      <c r="L202" s="13"/>
      <c r="M202" s="13"/>
      <c r="N202" s="5"/>
      <c r="O202" s="83"/>
      <c r="P202" s="15"/>
    </row>
    <row r="203" spans="11:16" ht="20.100000000000001" customHeight="1">
      <c r="K203" s="115"/>
      <c r="L203" s="13"/>
      <c r="M203" s="13"/>
      <c r="N203" s="5"/>
      <c r="O203" s="83"/>
      <c r="P203" s="15"/>
    </row>
    <row r="204" spans="11:16" ht="20.100000000000001" customHeight="1">
      <c r="K204" s="115"/>
      <c r="L204" s="13"/>
      <c r="M204" s="13"/>
      <c r="N204" s="5"/>
      <c r="O204" s="83"/>
      <c r="P204" s="15"/>
    </row>
    <row r="205" spans="11:16" ht="20.100000000000001" customHeight="1">
      <c r="K205" s="43"/>
      <c r="L205" s="13"/>
      <c r="M205" s="13"/>
      <c r="N205" s="5"/>
      <c r="O205" s="83"/>
      <c r="P205" s="15"/>
    </row>
    <row r="206" spans="11:16" ht="20.100000000000001" customHeight="1">
      <c r="K206" s="118"/>
      <c r="L206" s="13"/>
      <c r="M206" s="13"/>
      <c r="N206" s="5"/>
      <c r="O206" s="83"/>
      <c r="P206" s="15"/>
    </row>
    <row r="207" spans="11:16" ht="20.100000000000001" customHeight="1">
      <c r="K207" s="94"/>
      <c r="L207" s="4"/>
      <c r="M207" s="4"/>
      <c r="N207" s="4"/>
      <c r="O207" s="95"/>
      <c r="P207" s="15"/>
    </row>
    <row r="208" spans="11:16" ht="20.100000000000001" customHeight="1">
      <c r="K208" s="11"/>
      <c r="L208" s="5"/>
      <c r="M208" s="5"/>
      <c r="N208" s="5"/>
      <c r="O208" s="14"/>
      <c r="P208" s="15"/>
    </row>
    <row r="209" spans="11:16" ht="20.100000000000001" customHeight="1">
      <c r="K209" s="43"/>
      <c r="L209" s="13"/>
      <c r="M209" s="13"/>
      <c r="N209" s="5"/>
      <c r="O209" s="14"/>
      <c r="P209" s="15"/>
    </row>
    <row r="210" spans="11:16" ht="20.100000000000001" customHeight="1">
      <c r="K210" s="94"/>
      <c r="L210" s="4"/>
      <c r="M210" s="4"/>
      <c r="N210" s="4"/>
      <c r="O210" s="95"/>
      <c r="P210" s="15"/>
    </row>
    <row r="211" spans="11:16" ht="20.100000000000001" customHeight="1">
      <c r="K211" s="11"/>
      <c r="L211" s="5"/>
      <c r="M211" s="5"/>
      <c r="N211" s="5"/>
      <c r="O211" s="14"/>
      <c r="P211" s="15"/>
    </row>
    <row r="212" spans="11:16" ht="20.100000000000001" customHeight="1">
      <c r="K212" s="43"/>
      <c r="L212" s="13"/>
      <c r="M212" s="13"/>
      <c r="N212" s="5"/>
      <c r="O212" s="14"/>
      <c r="P212" s="15"/>
    </row>
    <row r="213" spans="11:16" ht="20.100000000000001" customHeight="1">
      <c r="K213" s="94"/>
      <c r="L213" s="4"/>
      <c r="M213" s="4"/>
      <c r="N213" s="4"/>
      <c r="O213" s="95"/>
      <c r="P213" s="15"/>
    </row>
    <row r="214" spans="11:16" ht="20.100000000000001" customHeight="1">
      <c r="K214" s="4"/>
      <c r="L214" s="13"/>
      <c r="M214" s="13"/>
      <c r="N214" s="5"/>
      <c r="O214" s="14"/>
      <c r="P214" s="15"/>
    </row>
    <row r="215" spans="11:16" ht="20.100000000000001" customHeight="1">
      <c r="K215" s="94"/>
      <c r="L215" s="4"/>
      <c r="M215" s="4"/>
      <c r="N215" s="4"/>
      <c r="O215" s="95"/>
      <c r="P215" s="15"/>
    </row>
    <row r="216" spans="11:16" ht="20.100000000000001" customHeight="1">
      <c r="K216" s="11"/>
      <c r="L216" s="5"/>
      <c r="M216" s="5"/>
      <c r="N216" s="5"/>
      <c r="O216" s="14"/>
      <c r="P216" s="15"/>
    </row>
    <row r="217" spans="11:16" ht="20.100000000000001" customHeight="1">
      <c r="K217" s="115"/>
      <c r="L217" s="13"/>
      <c r="M217" s="13"/>
      <c r="N217" s="5"/>
      <c r="O217" s="83"/>
      <c r="P217" s="15"/>
    </row>
    <row r="218" spans="11:16" ht="20.100000000000001" customHeight="1">
      <c r="K218" s="5"/>
      <c r="L218" s="13"/>
      <c r="M218" s="13"/>
      <c r="N218" s="5"/>
      <c r="O218" s="83"/>
      <c r="P218" s="15"/>
    </row>
    <row r="219" spans="11:16" ht="20.100000000000001" customHeight="1">
      <c r="K219" s="5"/>
      <c r="L219" s="13"/>
      <c r="M219" s="13"/>
      <c r="N219" s="5"/>
      <c r="O219" s="83"/>
      <c r="P219" s="15"/>
    </row>
    <row r="220" spans="11:16" ht="20.100000000000001" customHeight="1">
      <c r="K220" s="5"/>
      <c r="L220" s="13"/>
      <c r="M220" s="13"/>
      <c r="N220" s="5"/>
      <c r="O220" s="83"/>
      <c r="P220" s="15"/>
    </row>
    <row r="221" spans="11:16" ht="20.100000000000001" customHeight="1">
      <c r="K221" s="5"/>
      <c r="L221" s="13"/>
      <c r="M221" s="13"/>
      <c r="N221" s="5"/>
      <c r="O221" s="83"/>
      <c r="P221" s="15"/>
    </row>
    <row r="222" spans="11:16" ht="20.100000000000001" customHeight="1">
      <c r="K222" s="94"/>
      <c r="L222" s="4"/>
      <c r="M222" s="4"/>
      <c r="N222" s="4"/>
      <c r="O222" s="95"/>
      <c r="P222" s="15"/>
    </row>
    <row r="223" spans="11:16" ht="20.100000000000001" customHeight="1">
      <c r="K223" s="4"/>
      <c r="L223" s="4"/>
      <c r="M223" s="4"/>
      <c r="N223" s="4"/>
      <c r="O223" s="95"/>
      <c r="P223" s="15"/>
    </row>
    <row r="227" spans="12:16" ht="20.100000000000001" customHeight="1" thickBot="1">
      <c r="L227" s="119"/>
      <c r="M227" s="119"/>
    </row>
    <row r="228" spans="12:16" ht="20.100000000000001" customHeight="1">
      <c r="P228" s="6"/>
    </row>
    <row r="233" spans="12:16" ht="20.100000000000001" customHeight="1">
      <c r="L233" s="16"/>
      <c r="M233" s="120"/>
    </row>
    <row r="234" spans="12:16" ht="20.100000000000001" customHeight="1">
      <c r="L234" s="16"/>
      <c r="M234" s="120"/>
    </row>
    <row r="235" spans="12:16" ht="20.100000000000001" customHeight="1">
      <c r="L235" s="16"/>
      <c r="M235" s="120"/>
    </row>
    <row r="236" spans="12:16" ht="20.100000000000001" customHeight="1">
      <c r="L236" s="16"/>
      <c r="M236" s="120"/>
    </row>
  </sheetData>
  <printOptions horizontalCentered="1" verticalCentered="1"/>
  <pageMargins left="0.3" right="0.25" top="0.75" bottom="0.75" header="0.3" footer="0.3"/>
  <pageSetup scale="6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4">
    <pageSetUpPr fitToPage="1"/>
  </sheetPr>
  <dimension ref="A1:G76"/>
  <sheetViews>
    <sheetView defaultGridColor="0" colorId="22" zoomScaleNormal="100" workbookViewId="0">
      <selection sqref="A1:F1"/>
    </sheetView>
  </sheetViews>
  <sheetFormatPr defaultColWidth="20.28515625" defaultRowHeight="18"/>
  <cols>
    <col min="1" max="1" width="24.140625" style="463" customWidth="1"/>
    <col min="2" max="2" width="29.7109375" style="463" customWidth="1"/>
    <col min="3" max="3" width="19.7109375" style="463" customWidth="1"/>
    <col min="4" max="4" width="24.140625" style="463" customWidth="1"/>
    <col min="5" max="5" width="29.7109375" style="463" customWidth="1"/>
    <col min="6" max="6" width="21.7109375" style="463" bestFit="1" customWidth="1"/>
    <col min="7" max="7" width="22.7109375" style="463" bestFit="1" customWidth="1"/>
    <col min="8" max="16384" width="20.28515625" style="463"/>
  </cols>
  <sheetData>
    <row r="1" spans="1:7" ht="21">
      <c r="A1" s="641" t="s">
        <v>42</v>
      </c>
      <c r="B1" s="641"/>
      <c r="C1" s="641"/>
      <c r="D1" s="641"/>
      <c r="E1" s="641"/>
      <c r="F1" s="641"/>
      <c r="G1" s="462"/>
    </row>
    <row r="2" spans="1:7" ht="21">
      <c r="A2" s="641" t="s">
        <v>231</v>
      </c>
      <c r="B2" s="641"/>
      <c r="C2" s="641"/>
      <c r="D2" s="641"/>
      <c r="E2" s="641"/>
      <c r="F2" s="641"/>
      <c r="G2" s="462"/>
    </row>
    <row r="3" spans="1:7" ht="21">
      <c r="A3" s="464" t="s">
        <v>335</v>
      </c>
      <c r="B3" s="465"/>
      <c r="C3" s="465" t="s">
        <v>41</v>
      </c>
      <c r="D3" s="465" t="s">
        <v>1</v>
      </c>
      <c r="E3" s="465"/>
      <c r="F3" s="466" t="s">
        <v>336</v>
      </c>
      <c r="G3" s="462"/>
    </row>
    <row r="4" spans="1:7" ht="21">
      <c r="A4" s="467" t="s">
        <v>235</v>
      </c>
      <c r="B4" s="468" t="s">
        <v>236</v>
      </c>
      <c r="C4" s="469" t="s">
        <v>237</v>
      </c>
      <c r="D4" s="467" t="s">
        <v>235</v>
      </c>
      <c r="E4" s="468" t="s">
        <v>236</v>
      </c>
      <c r="F4" s="470" t="s">
        <v>237</v>
      </c>
      <c r="G4" s="462"/>
    </row>
    <row r="5" spans="1:7" ht="21">
      <c r="A5" s="471" t="s">
        <v>238</v>
      </c>
      <c r="B5" s="472">
        <v>374892.67</v>
      </c>
      <c r="C5" s="473">
        <v>3896881.9699999997</v>
      </c>
      <c r="D5" s="474" t="s">
        <v>239</v>
      </c>
      <c r="E5" s="472">
        <v>142906.32999999999</v>
      </c>
      <c r="F5" s="475">
        <v>1505820.48</v>
      </c>
      <c r="G5" s="462"/>
    </row>
    <row r="6" spans="1:7" ht="21">
      <c r="A6" s="471" t="s">
        <v>240</v>
      </c>
      <c r="B6" s="472">
        <v>209557.52</v>
      </c>
      <c r="C6" s="473">
        <v>2325720.73</v>
      </c>
      <c r="D6" s="474" t="s">
        <v>241</v>
      </c>
      <c r="E6" s="472">
        <v>59578.78</v>
      </c>
      <c r="F6" s="475">
        <v>467633.29000000004</v>
      </c>
      <c r="G6" s="462"/>
    </row>
    <row r="7" spans="1:7" ht="21">
      <c r="A7" s="471" t="s">
        <v>242</v>
      </c>
      <c r="B7" s="472">
        <v>62839.54</v>
      </c>
      <c r="C7" s="473">
        <v>682557.29</v>
      </c>
      <c r="D7" s="474" t="s">
        <v>243</v>
      </c>
      <c r="E7" s="472">
        <v>117077.34</v>
      </c>
      <c r="F7" s="475">
        <v>1275598.52</v>
      </c>
      <c r="G7" s="462"/>
    </row>
    <row r="8" spans="1:7" ht="21">
      <c r="A8" s="471" t="s">
        <v>244</v>
      </c>
      <c r="B8" s="472">
        <v>48999.54</v>
      </c>
      <c r="C8" s="473">
        <v>490532.57999999996</v>
      </c>
      <c r="D8" s="474" t="s">
        <v>245</v>
      </c>
      <c r="E8" s="472">
        <v>188531.25</v>
      </c>
      <c r="F8" s="475">
        <v>2231469.9699999997</v>
      </c>
      <c r="G8" s="462"/>
    </row>
    <row r="9" spans="1:7" ht="21">
      <c r="A9" s="471" t="s">
        <v>246</v>
      </c>
      <c r="B9" s="472">
        <v>581498.16</v>
      </c>
      <c r="C9" s="473">
        <v>5760590.3200000003</v>
      </c>
      <c r="D9" s="474" t="s">
        <v>247</v>
      </c>
      <c r="E9" s="472">
        <v>246521.44</v>
      </c>
      <c r="F9" s="475">
        <v>2366261.9300000002</v>
      </c>
      <c r="G9" s="462"/>
    </row>
    <row r="10" spans="1:7" ht="21">
      <c r="A10" s="471" t="s">
        <v>248</v>
      </c>
      <c r="B10" s="472">
        <v>364676.17</v>
      </c>
      <c r="C10" s="473">
        <v>3750409.11</v>
      </c>
      <c r="D10" s="474" t="s">
        <v>249</v>
      </c>
      <c r="E10" s="472">
        <v>90220.63</v>
      </c>
      <c r="F10" s="475">
        <v>953275.86</v>
      </c>
      <c r="G10" s="462"/>
    </row>
    <row r="11" spans="1:7" ht="21">
      <c r="A11" s="471" t="s">
        <v>250</v>
      </c>
      <c r="B11" s="472">
        <v>111779.44</v>
      </c>
      <c r="C11" s="473">
        <v>1211256.44</v>
      </c>
      <c r="D11" s="474" t="s">
        <v>251</v>
      </c>
      <c r="E11" s="472">
        <v>78411.44</v>
      </c>
      <c r="F11" s="475">
        <v>873713.53</v>
      </c>
      <c r="G11" s="462"/>
    </row>
    <row r="12" spans="1:7" ht="21">
      <c r="A12" s="471" t="s">
        <v>252</v>
      </c>
      <c r="B12" s="472">
        <v>47157.38</v>
      </c>
      <c r="C12" s="473">
        <v>580118</v>
      </c>
      <c r="D12" s="474" t="s">
        <v>253</v>
      </c>
      <c r="E12" s="472">
        <v>400598.42</v>
      </c>
      <c r="F12" s="475">
        <v>4189761.21</v>
      </c>
      <c r="G12" s="462"/>
    </row>
    <row r="13" spans="1:7" ht="21">
      <c r="A13" s="471" t="s">
        <v>254</v>
      </c>
      <c r="B13" s="472">
        <v>80536.899999999994</v>
      </c>
      <c r="C13" s="473">
        <v>882828.76</v>
      </c>
      <c r="D13" s="474" t="s">
        <v>255</v>
      </c>
      <c r="E13" s="472">
        <v>105205.85</v>
      </c>
      <c r="F13" s="475">
        <v>1155875.6900000002</v>
      </c>
      <c r="G13" s="462"/>
    </row>
    <row r="14" spans="1:7" ht="21">
      <c r="A14" s="471" t="s">
        <v>256</v>
      </c>
      <c r="B14" s="472">
        <v>185851.33</v>
      </c>
      <c r="C14" s="473">
        <v>1905261.46</v>
      </c>
      <c r="D14" s="474" t="s">
        <v>257</v>
      </c>
      <c r="E14" s="472">
        <v>105000.27</v>
      </c>
      <c r="F14" s="475">
        <v>1229316.53</v>
      </c>
      <c r="G14" s="462"/>
    </row>
    <row r="15" spans="1:7" ht="21">
      <c r="A15" s="471" t="s">
        <v>258</v>
      </c>
      <c r="B15" s="472">
        <v>161362.20000000001</v>
      </c>
      <c r="C15" s="473">
        <v>1776360.27</v>
      </c>
      <c r="D15" s="474" t="s">
        <v>259</v>
      </c>
      <c r="E15" s="472">
        <v>351453.5</v>
      </c>
      <c r="F15" s="475">
        <v>3717406.28</v>
      </c>
      <c r="G15" s="462"/>
    </row>
    <row r="16" spans="1:7" ht="21">
      <c r="A16" s="471" t="s">
        <v>260</v>
      </c>
      <c r="B16" s="472">
        <v>52069.03</v>
      </c>
      <c r="C16" s="473">
        <v>574146.46</v>
      </c>
      <c r="D16" s="474" t="s">
        <v>261</v>
      </c>
      <c r="E16" s="472">
        <v>47455.64</v>
      </c>
      <c r="F16" s="475">
        <v>570630.73</v>
      </c>
      <c r="G16" s="462"/>
    </row>
    <row r="17" spans="1:7" ht="21">
      <c r="A17" s="471" t="s">
        <v>262</v>
      </c>
      <c r="B17" s="472">
        <v>100952.3</v>
      </c>
      <c r="C17" s="473">
        <v>1070077.6399999999</v>
      </c>
      <c r="D17" s="474" t="s">
        <v>263</v>
      </c>
      <c r="E17" s="472">
        <v>146219.34</v>
      </c>
      <c r="F17" s="475">
        <v>1561900.75</v>
      </c>
      <c r="G17" s="462"/>
    </row>
    <row r="18" spans="1:7" ht="21">
      <c r="A18" s="471" t="s">
        <v>264</v>
      </c>
      <c r="B18" s="472">
        <v>24964.400000000001</v>
      </c>
      <c r="C18" s="473">
        <v>305034.65000000002</v>
      </c>
      <c r="D18" s="474" t="s">
        <v>265</v>
      </c>
      <c r="E18" s="472">
        <v>590370.41</v>
      </c>
      <c r="F18" s="475">
        <v>6050295.54</v>
      </c>
      <c r="G18" s="462"/>
    </row>
    <row r="19" spans="1:7" ht="21">
      <c r="A19" s="471" t="s">
        <v>266</v>
      </c>
      <c r="B19" s="472">
        <v>126521.59</v>
      </c>
      <c r="C19" s="473">
        <v>1302547.26</v>
      </c>
      <c r="D19" s="474" t="s">
        <v>267</v>
      </c>
      <c r="E19" s="472">
        <v>27071.599999999999</v>
      </c>
      <c r="F19" s="475">
        <v>308826.44999999995</v>
      </c>
      <c r="G19" s="462"/>
    </row>
    <row r="20" spans="1:7" ht="21">
      <c r="A20" s="471" t="s">
        <v>268</v>
      </c>
      <c r="B20" s="472">
        <v>218254.55</v>
      </c>
      <c r="C20" s="473">
        <v>2492565.2799999998</v>
      </c>
      <c r="D20" s="474" t="s">
        <v>269</v>
      </c>
      <c r="E20" s="472">
        <v>64439.66</v>
      </c>
      <c r="F20" s="475">
        <v>1045194.2000000001</v>
      </c>
      <c r="G20" s="462"/>
    </row>
    <row r="21" spans="1:7" ht="21">
      <c r="A21" s="471" t="s">
        <v>270</v>
      </c>
      <c r="B21" s="472">
        <v>47708.37</v>
      </c>
      <c r="C21" s="473">
        <v>591526.36</v>
      </c>
      <c r="D21" s="474" t="s">
        <v>271</v>
      </c>
      <c r="E21" s="472">
        <v>100893.55</v>
      </c>
      <c r="F21" s="475">
        <v>1202947.98</v>
      </c>
      <c r="G21" s="462"/>
    </row>
    <row r="22" spans="1:7" ht="21">
      <c r="A22" s="471" t="s">
        <v>272</v>
      </c>
      <c r="B22" s="472">
        <v>298652.06</v>
      </c>
      <c r="C22" s="473">
        <v>2779917.97</v>
      </c>
      <c r="D22" s="474" t="s">
        <v>273</v>
      </c>
      <c r="E22" s="472">
        <v>82617.23</v>
      </c>
      <c r="F22" s="475">
        <v>881630.02</v>
      </c>
      <c r="G22" s="462"/>
    </row>
    <row r="23" spans="1:7" ht="21">
      <c r="A23" s="471" t="s">
        <v>274</v>
      </c>
      <c r="B23" s="472">
        <v>2090975.64</v>
      </c>
      <c r="C23" s="473">
        <v>22153291.150000002</v>
      </c>
      <c r="D23" s="474" t="s">
        <v>275</v>
      </c>
      <c r="E23" s="472">
        <v>35681.07</v>
      </c>
      <c r="F23" s="475">
        <v>360612.81</v>
      </c>
      <c r="G23" s="462"/>
    </row>
    <row r="24" spans="1:7" ht="21">
      <c r="A24" s="471" t="s">
        <v>276</v>
      </c>
      <c r="B24" s="472">
        <v>44037.52</v>
      </c>
      <c r="C24" s="473">
        <v>436785.21</v>
      </c>
      <c r="D24" s="474" t="s">
        <v>277</v>
      </c>
      <c r="E24" s="472">
        <v>25416.58</v>
      </c>
      <c r="F24" s="475">
        <v>229022.76</v>
      </c>
      <c r="G24" s="462"/>
    </row>
    <row r="25" spans="1:7" ht="21">
      <c r="A25" s="471" t="s">
        <v>278</v>
      </c>
      <c r="B25" s="472">
        <v>73033.440000000002</v>
      </c>
      <c r="C25" s="473">
        <v>756062.79</v>
      </c>
      <c r="D25" s="474" t="s">
        <v>279</v>
      </c>
      <c r="E25" s="472">
        <v>67371.009999999995</v>
      </c>
      <c r="F25" s="475">
        <v>637256.66</v>
      </c>
      <c r="G25" s="462"/>
    </row>
    <row r="26" spans="1:7" ht="21">
      <c r="A26" s="471" t="s">
        <v>280</v>
      </c>
      <c r="B26" s="472">
        <v>208124.76</v>
      </c>
      <c r="C26" s="473">
        <v>2172153.3200000003</v>
      </c>
      <c r="D26" s="474" t="s">
        <v>281</v>
      </c>
      <c r="E26" s="472">
        <v>323159.71000000002</v>
      </c>
      <c r="F26" s="475">
        <v>2984155.9699999997</v>
      </c>
      <c r="G26" s="462"/>
    </row>
    <row r="27" spans="1:7" ht="21">
      <c r="A27" s="471" t="s">
        <v>282</v>
      </c>
      <c r="B27" s="472">
        <v>117411.59</v>
      </c>
      <c r="C27" s="473">
        <v>1286944.54</v>
      </c>
      <c r="D27" s="474" t="s">
        <v>283</v>
      </c>
      <c r="E27" s="472">
        <v>127676.91</v>
      </c>
      <c r="F27" s="475">
        <v>1293987.1299999999</v>
      </c>
      <c r="G27" s="462"/>
    </row>
    <row r="28" spans="1:7" ht="21">
      <c r="A28" s="471" t="s">
        <v>284</v>
      </c>
      <c r="B28" s="472">
        <v>149923.94</v>
      </c>
      <c r="C28" s="473">
        <v>1651649.3699999999</v>
      </c>
      <c r="D28" s="474" t="s">
        <v>285</v>
      </c>
      <c r="E28" s="472">
        <v>184785.56</v>
      </c>
      <c r="F28" s="475">
        <v>1945525.4300000002</v>
      </c>
      <c r="G28" s="462"/>
    </row>
    <row r="29" spans="1:7" ht="21">
      <c r="A29" s="471" t="s">
        <v>286</v>
      </c>
      <c r="B29" s="472">
        <v>69916.61</v>
      </c>
      <c r="C29" s="473">
        <v>743829.19</v>
      </c>
      <c r="D29" s="474" t="s">
        <v>287</v>
      </c>
      <c r="E29" s="472">
        <v>275971.28000000003</v>
      </c>
      <c r="F29" s="475">
        <v>2862208.34</v>
      </c>
      <c r="G29" s="462"/>
    </row>
    <row r="30" spans="1:7" ht="21">
      <c r="A30" s="471" t="s">
        <v>288</v>
      </c>
      <c r="B30" s="472">
        <v>143199.48000000001</v>
      </c>
      <c r="C30" s="473">
        <v>1597554.53</v>
      </c>
      <c r="D30" s="474" t="s">
        <v>289</v>
      </c>
      <c r="E30" s="472">
        <v>920607.69</v>
      </c>
      <c r="F30" s="475">
        <v>9709404</v>
      </c>
      <c r="G30" s="462"/>
    </row>
    <row r="31" spans="1:7" ht="21">
      <c r="A31" s="471" t="s">
        <v>290</v>
      </c>
      <c r="B31" s="472">
        <v>151323.79999999999</v>
      </c>
      <c r="C31" s="473">
        <v>1667620.8900000001</v>
      </c>
      <c r="D31" s="474" t="s">
        <v>291</v>
      </c>
      <c r="E31" s="472">
        <v>80068.33</v>
      </c>
      <c r="F31" s="475">
        <v>811224.19</v>
      </c>
      <c r="G31" s="462"/>
    </row>
    <row r="32" spans="1:7" ht="21">
      <c r="A32" s="471" t="s">
        <v>292</v>
      </c>
      <c r="B32" s="472">
        <v>113318.74</v>
      </c>
      <c r="C32" s="473">
        <v>1226975.96</v>
      </c>
      <c r="D32" s="474" t="s">
        <v>293</v>
      </c>
      <c r="E32" s="472">
        <v>84894.88</v>
      </c>
      <c r="F32" s="475">
        <v>826345.92</v>
      </c>
      <c r="G32" s="462"/>
    </row>
    <row r="33" spans="1:7" ht="21">
      <c r="A33" s="471" t="s">
        <v>294</v>
      </c>
      <c r="B33" s="472">
        <v>80288.399999999994</v>
      </c>
      <c r="C33" s="473">
        <v>946809.35</v>
      </c>
      <c r="D33" s="474" t="s">
        <v>295</v>
      </c>
      <c r="E33" s="472">
        <v>409746.87</v>
      </c>
      <c r="F33" s="475">
        <v>4101713.35</v>
      </c>
      <c r="G33" s="462"/>
    </row>
    <row r="34" spans="1:7" ht="21">
      <c r="A34" s="471" t="s">
        <v>296</v>
      </c>
      <c r="B34" s="472">
        <v>261736.3</v>
      </c>
      <c r="C34" s="473">
        <v>2908889.79</v>
      </c>
      <c r="D34" s="474" t="s">
        <v>297</v>
      </c>
      <c r="E34" s="472">
        <v>2336361.7000000002</v>
      </c>
      <c r="F34" s="475">
        <v>24657518.800000001</v>
      </c>
      <c r="G34" s="462"/>
    </row>
    <row r="35" spans="1:7" ht="21">
      <c r="A35" s="471" t="s">
        <v>298</v>
      </c>
      <c r="B35" s="472">
        <v>47295.72</v>
      </c>
      <c r="C35" s="473">
        <v>540876.17000000004</v>
      </c>
      <c r="D35" s="474" t="s">
        <v>299</v>
      </c>
      <c r="E35" s="472">
        <v>70405.740000000005</v>
      </c>
      <c r="F35" s="475">
        <v>837810.52</v>
      </c>
      <c r="G35" s="462"/>
    </row>
    <row r="36" spans="1:7" ht="21">
      <c r="A36" s="471" t="s">
        <v>300</v>
      </c>
      <c r="B36" s="472">
        <v>227809.22</v>
      </c>
      <c r="C36" s="473">
        <v>2275120.12</v>
      </c>
      <c r="D36" s="474" t="s">
        <v>301</v>
      </c>
      <c r="E36" s="472">
        <v>60216.79</v>
      </c>
      <c r="F36" s="475">
        <v>546269.64</v>
      </c>
      <c r="G36" s="462"/>
    </row>
    <row r="37" spans="1:7" ht="21">
      <c r="A37" s="471" t="s">
        <v>302</v>
      </c>
      <c r="B37" s="472">
        <v>1367823.02</v>
      </c>
      <c r="C37" s="473">
        <v>16480632.57</v>
      </c>
      <c r="D37" s="474" t="s">
        <v>303</v>
      </c>
      <c r="E37" s="472">
        <v>570284.21</v>
      </c>
      <c r="F37" s="475">
        <v>5999300.3700000001</v>
      </c>
      <c r="G37" s="462"/>
    </row>
    <row r="38" spans="1:7" ht="21">
      <c r="A38" s="471" t="s">
        <v>304</v>
      </c>
      <c r="B38" s="472">
        <v>17126.189999999999</v>
      </c>
      <c r="C38" s="473">
        <v>198704.47</v>
      </c>
      <c r="D38" s="474" t="s">
        <v>305</v>
      </c>
      <c r="E38" s="472">
        <v>551647.06000000006</v>
      </c>
      <c r="F38" s="475">
        <v>5646209.0500000007</v>
      </c>
      <c r="G38" s="462"/>
    </row>
    <row r="39" spans="1:7" ht="21">
      <c r="A39" s="471" t="s">
        <v>306</v>
      </c>
      <c r="B39" s="472">
        <v>73776.78</v>
      </c>
      <c r="C39" s="473">
        <v>739270.74</v>
      </c>
      <c r="D39" s="474" t="s">
        <v>307</v>
      </c>
      <c r="E39" s="472">
        <v>196246.34</v>
      </c>
      <c r="F39" s="475">
        <v>2109677.7000000002</v>
      </c>
      <c r="G39" s="462"/>
    </row>
    <row r="40" spans="1:7" ht="21">
      <c r="A40" s="471" t="s">
        <v>308</v>
      </c>
      <c r="B40" s="472">
        <v>93541.91</v>
      </c>
      <c r="C40" s="473">
        <v>1012658.9500000001</v>
      </c>
      <c r="D40" s="474" t="s">
        <v>309</v>
      </c>
      <c r="E40" s="472">
        <v>32862.69</v>
      </c>
      <c r="F40" s="475">
        <v>335223.69</v>
      </c>
      <c r="G40" s="462"/>
    </row>
    <row r="41" spans="1:7" ht="21">
      <c r="A41" s="471" t="s">
        <v>310</v>
      </c>
      <c r="B41" s="472">
        <v>168789.7</v>
      </c>
      <c r="C41" s="473">
        <v>1743803.8499999999</v>
      </c>
      <c r="D41" s="474" t="s">
        <v>311</v>
      </c>
      <c r="E41" s="472">
        <v>65945.08</v>
      </c>
      <c r="F41" s="475">
        <v>675211.55999999994</v>
      </c>
      <c r="G41" s="462"/>
    </row>
    <row r="42" spans="1:7" ht="21">
      <c r="A42" s="471" t="s">
        <v>312</v>
      </c>
      <c r="B42" s="472">
        <v>52462.53</v>
      </c>
      <c r="C42" s="473">
        <v>646674.85</v>
      </c>
      <c r="D42" s="474" t="s">
        <v>313</v>
      </c>
      <c r="E42" s="472">
        <v>63231.39</v>
      </c>
      <c r="F42" s="475">
        <v>636102.32000000007</v>
      </c>
      <c r="G42" s="462"/>
    </row>
    <row r="43" spans="1:7" ht="21">
      <c r="A43" s="471" t="s">
        <v>314</v>
      </c>
      <c r="B43" s="472">
        <v>96808.67</v>
      </c>
      <c r="C43" s="473">
        <v>1036076.56</v>
      </c>
      <c r="D43" s="474" t="s">
        <v>315</v>
      </c>
      <c r="E43" s="472">
        <v>21065.85</v>
      </c>
      <c r="F43" s="475">
        <v>200964.23</v>
      </c>
      <c r="G43" s="462"/>
    </row>
    <row r="44" spans="1:7" ht="21">
      <c r="A44" s="471" t="s">
        <v>316</v>
      </c>
      <c r="B44" s="472">
        <v>117060.67</v>
      </c>
      <c r="C44" s="473">
        <v>1246617.42</v>
      </c>
      <c r="D44" s="474" t="s">
        <v>317</v>
      </c>
      <c r="E44" s="472">
        <v>150125.57999999999</v>
      </c>
      <c r="F44" s="475">
        <v>1588846.58</v>
      </c>
      <c r="G44" s="462"/>
    </row>
    <row r="45" spans="1:7" ht="21">
      <c r="A45" s="471" t="s">
        <v>318</v>
      </c>
      <c r="B45" s="472">
        <v>78695.789999999994</v>
      </c>
      <c r="C45" s="473">
        <v>856431.87</v>
      </c>
      <c r="D45" s="474" t="s">
        <v>319</v>
      </c>
      <c r="E45" s="472">
        <v>415718.95</v>
      </c>
      <c r="F45" s="475">
        <v>4382728.9799999995</v>
      </c>
      <c r="G45" s="462"/>
    </row>
    <row r="46" spans="1:7" ht="21">
      <c r="A46" s="471" t="s">
        <v>320</v>
      </c>
      <c r="B46" s="472">
        <v>22178.2</v>
      </c>
      <c r="C46" s="473">
        <v>254984.01</v>
      </c>
      <c r="D46" s="474" t="s">
        <v>321</v>
      </c>
      <c r="E46" s="472">
        <v>49607.98</v>
      </c>
      <c r="F46" s="475">
        <v>561559.04000000004</v>
      </c>
      <c r="G46" s="462"/>
    </row>
    <row r="47" spans="1:7" ht="21">
      <c r="A47" s="471" t="s">
        <v>322</v>
      </c>
      <c r="B47" s="472">
        <v>70853.72</v>
      </c>
      <c r="C47" s="473">
        <v>769536.15999999992</v>
      </c>
      <c r="D47" s="474" t="s">
        <v>323</v>
      </c>
      <c r="E47" s="472">
        <v>92821.13</v>
      </c>
      <c r="F47" s="475">
        <v>1059884.1200000001</v>
      </c>
      <c r="G47" s="462"/>
    </row>
    <row r="48" spans="1:7" ht="21">
      <c r="A48" s="471" t="s">
        <v>324</v>
      </c>
      <c r="B48" s="472">
        <v>30289.32</v>
      </c>
      <c r="C48" s="473">
        <v>407066.99</v>
      </c>
      <c r="D48" s="474" t="s">
        <v>325</v>
      </c>
      <c r="E48" s="472">
        <v>102142.65</v>
      </c>
      <c r="F48" s="475">
        <v>1040001.11</v>
      </c>
      <c r="G48" s="462"/>
    </row>
    <row r="49" spans="1:7" ht="21">
      <c r="A49" s="471" t="s">
        <v>326</v>
      </c>
      <c r="B49" s="472">
        <v>162288.88</v>
      </c>
      <c r="C49" s="473">
        <v>1965559.1800000002</v>
      </c>
      <c r="D49" s="474" t="s">
        <v>327</v>
      </c>
      <c r="E49" s="472">
        <v>712564.12</v>
      </c>
      <c r="F49" s="476">
        <v>7510213.1000000006</v>
      </c>
      <c r="G49" s="462"/>
    </row>
    <row r="50" spans="1:7" ht="21">
      <c r="A50" s="471" t="s">
        <v>328</v>
      </c>
      <c r="B50" s="472">
        <v>62348.959999999999</v>
      </c>
      <c r="C50" s="473">
        <v>625585.39999999991</v>
      </c>
      <c r="D50" s="474" t="s">
        <v>329</v>
      </c>
      <c r="E50" s="472">
        <v>499184.36</v>
      </c>
      <c r="F50" s="477">
        <v>4904605.25</v>
      </c>
      <c r="G50" s="462"/>
    </row>
    <row r="51" spans="1:7" ht="21.75" thickBot="1">
      <c r="A51" s="471" t="s">
        <v>330</v>
      </c>
      <c r="B51" s="472">
        <v>1799583.47</v>
      </c>
      <c r="C51" s="473">
        <v>17555085.100000001</v>
      </c>
      <c r="D51" s="474" t="s">
        <v>337</v>
      </c>
      <c r="E51" s="478">
        <v>33283.07</v>
      </c>
      <c r="F51" s="479">
        <v>300419.52</v>
      </c>
      <c r="G51" s="462"/>
    </row>
    <row r="52" spans="1:7" ht="21.75" thickTop="1">
      <c r="A52" s="471" t="s">
        <v>332</v>
      </c>
      <c r="B52" s="472">
        <v>13869.7</v>
      </c>
      <c r="C52" s="473">
        <v>149903.76</v>
      </c>
      <c r="D52" s="480"/>
      <c r="E52" s="481"/>
      <c r="F52" s="482"/>
      <c r="G52" s="462"/>
    </row>
    <row r="53" spans="1:7" ht="21">
      <c r="A53" s="483" t="s">
        <v>333</v>
      </c>
      <c r="B53" s="472">
        <v>65951.25</v>
      </c>
      <c r="C53" s="473">
        <v>740127.73</v>
      </c>
      <c r="D53" s="484" t="s">
        <v>334</v>
      </c>
      <c r="E53" s="485">
        <v>22673784.330000002</v>
      </c>
      <c r="F53" s="486">
        <v>239513175.64000005</v>
      </c>
      <c r="G53" s="462"/>
    </row>
    <row r="54" spans="1:7">
      <c r="B54" s="487"/>
      <c r="E54" s="488"/>
    </row>
    <row r="55" spans="1:7">
      <c r="B55" s="487"/>
      <c r="D55" s="488"/>
      <c r="E55" s="489"/>
    </row>
    <row r="56" spans="1:7">
      <c r="B56" s="487"/>
      <c r="D56" s="487"/>
      <c r="E56" s="490"/>
      <c r="F56" s="488"/>
    </row>
    <row r="57" spans="1:7">
      <c r="B57" s="487"/>
      <c r="C57" s="488"/>
      <c r="D57" s="491"/>
      <c r="E57" s="491"/>
      <c r="G57" s="488"/>
    </row>
    <row r="58" spans="1:7">
      <c r="B58" s="487"/>
      <c r="D58" s="491"/>
      <c r="E58" s="487"/>
      <c r="F58" s="487"/>
    </row>
    <row r="59" spans="1:7">
      <c r="B59" s="487"/>
      <c r="C59" s="492"/>
      <c r="D59" s="491"/>
      <c r="E59" s="488"/>
    </row>
    <row r="60" spans="1:7">
      <c r="B60" s="493" t="s">
        <v>1</v>
      </c>
      <c r="D60" s="494"/>
      <c r="E60" s="488"/>
      <c r="F60" s="487"/>
      <c r="G60" s="488"/>
    </row>
    <row r="61" spans="1:7">
      <c r="A61" s="495"/>
      <c r="B61" s="493" t="s">
        <v>1</v>
      </c>
      <c r="C61" s="496"/>
      <c r="D61" s="494"/>
      <c r="E61" s="488"/>
    </row>
    <row r="62" spans="1:7">
      <c r="C62" s="496"/>
      <c r="D62" s="494"/>
      <c r="E62" s="488"/>
    </row>
    <row r="63" spans="1:7">
      <c r="D63" s="497"/>
      <c r="E63" s="488"/>
    </row>
    <row r="64" spans="1:7">
      <c r="D64" s="488"/>
      <c r="E64" s="496"/>
    </row>
    <row r="65" spans="3:5">
      <c r="C65" s="488"/>
      <c r="D65" s="487"/>
      <c r="E65" s="496"/>
    </row>
    <row r="66" spans="3:5">
      <c r="C66" s="488"/>
      <c r="D66" s="496"/>
      <c r="E66" s="496"/>
    </row>
    <row r="67" spans="3:5">
      <c r="D67" s="496"/>
    </row>
    <row r="68" spans="3:5">
      <c r="D68" s="496"/>
      <c r="E68" s="496"/>
    </row>
    <row r="69" spans="3:5">
      <c r="D69" s="496"/>
      <c r="E69" s="496"/>
    </row>
    <row r="70" spans="3:5">
      <c r="D70" s="498"/>
      <c r="E70" s="488"/>
    </row>
    <row r="72" spans="3:5">
      <c r="E72" s="496"/>
    </row>
    <row r="76" spans="3:5">
      <c r="E76" s="496"/>
    </row>
  </sheetData>
  <mergeCells count="2">
    <mergeCell ref="A1:F1"/>
    <mergeCell ref="A2:F2"/>
  </mergeCells>
  <printOptions horizontalCentered="1"/>
  <pageMargins left="0.5" right="0.5" top="0.5" bottom="0.5" header="0.5" footer="0.5"/>
  <pageSetup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5">
    <pageSetUpPr fitToPage="1"/>
  </sheetPr>
  <dimension ref="A1:H82"/>
  <sheetViews>
    <sheetView defaultGridColor="0" colorId="22" workbookViewId="0">
      <selection sqref="A1:F1"/>
    </sheetView>
  </sheetViews>
  <sheetFormatPr defaultColWidth="15.7109375" defaultRowHeight="12.75"/>
  <cols>
    <col min="1" max="1" width="22.7109375" style="436" customWidth="1"/>
    <col min="2" max="2" width="29.5703125" style="436" customWidth="1"/>
    <col min="3" max="3" width="20.28515625" style="436" customWidth="1"/>
    <col min="4" max="4" width="22.7109375" style="436" customWidth="1"/>
    <col min="5" max="5" width="29.7109375" style="436" customWidth="1"/>
    <col min="6" max="6" width="22.42578125" style="436" customWidth="1"/>
    <col min="7" max="7" width="21.140625" style="436" customWidth="1"/>
    <col min="8" max="8" width="20.28515625" style="436" bestFit="1" customWidth="1"/>
    <col min="9" max="16384" width="15.7109375" style="436"/>
  </cols>
  <sheetData>
    <row r="1" spans="1:7" ht="21">
      <c r="A1" s="640" t="s">
        <v>42</v>
      </c>
      <c r="B1" s="640"/>
      <c r="C1" s="640"/>
      <c r="D1" s="640"/>
      <c r="E1" s="640"/>
      <c r="F1" s="640"/>
    </row>
    <row r="2" spans="1:7" ht="21">
      <c r="A2" s="640" t="s">
        <v>231</v>
      </c>
      <c r="B2" s="640"/>
      <c r="C2" s="640"/>
      <c r="D2" s="640"/>
      <c r="E2" s="640"/>
      <c r="F2" s="640"/>
    </row>
    <row r="3" spans="1:7" ht="21">
      <c r="A3" s="438" t="s">
        <v>6</v>
      </c>
      <c r="B3" s="439" t="s">
        <v>338</v>
      </c>
      <c r="C3" s="439"/>
      <c r="D3" s="439"/>
      <c r="E3" s="439"/>
      <c r="F3" s="440" t="s">
        <v>339</v>
      </c>
    </row>
    <row r="4" spans="1:7" ht="21">
      <c r="A4" s="499" t="s">
        <v>235</v>
      </c>
      <c r="B4" s="443" t="s">
        <v>236</v>
      </c>
      <c r="C4" s="443" t="s">
        <v>237</v>
      </c>
      <c r="D4" s="444" t="s">
        <v>235</v>
      </c>
      <c r="E4" s="443" t="s">
        <v>236</v>
      </c>
      <c r="F4" s="443" t="s">
        <v>237</v>
      </c>
    </row>
    <row r="5" spans="1:7" ht="21">
      <c r="A5" s="445" t="s">
        <v>238</v>
      </c>
      <c r="B5" s="446">
        <v>255143.98</v>
      </c>
      <c r="C5" s="446">
        <v>1826662.99</v>
      </c>
      <c r="D5" s="500" t="s">
        <v>239</v>
      </c>
      <c r="E5" s="446">
        <v>79994.62</v>
      </c>
      <c r="F5" s="446">
        <v>815376.15</v>
      </c>
      <c r="G5" s="452"/>
    </row>
    <row r="6" spans="1:7" ht="21">
      <c r="A6" s="445" t="s">
        <v>240</v>
      </c>
      <c r="B6" s="446">
        <v>147736.07</v>
      </c>
      <c r="C6" s="446">
        <v>1331123.03</v>
      </c>
      <c r="D6" s="501" t="s">
        <v>241</v>
      </c>
      <c r="E6" s="446">
        <v>26266.47</v>
      </c>
      <c r="F6" s="446">
        <v>202573.51</v>
      </c>
      <c r="G6" s="452"/>
    </row>
    <row r="7" spans="1:7" ht="21">
      <c r="A7" s="445" t="s">
        <v>242</v>
      </c>
      <c r="B7" s="446">
        <v>16722.12</v>
      </c>
      <c r="C7" s="446">
        <v>219710.8</v>
      </c>
      <c r="D7" s="501" t="s">
        <v>243</v>
      </c>
      <c r="E7" s="446">
        <v>78360.08</v>
      </c>
      <c r="F7" s="446">
        <v>739578.96</v>
      </c>
      <c r="G7" s="452"/>
    </row>
    <row r="8" spans="1:7" ht="21">
      <c r="A8" s="445" t="s">
        <v>244</v>
      </c>
      <c r="B8" s="446">
        <v>20644.39</v>
      </c>
      <c r="C8" s="446">
        <v>170923.34999999998</v>
      </c>
      <c r="D8" s="501" t="s">
        <v>245</v>
      </c>
      <c r="E8" s="446">
        <v>211233.35</v>
      </c>
      <c r="F8" s="446">
        <v>2154416.1</v>
      </c>
      <c r="G8" s="452"/>
    </row>
    <row r="9" spans="1:7" ht="21">
      <c r="A9" s="445" t="s">
        <v>246</v>
      </c>
      <c r="B9" s="446">
        <v>491300.83</v>
      </c>
      <c r="C9" s="446">
        <v>4437617.16</v>
      </c>
      <c r="D9" s="501" t="s">
        <v>247</v>
      </c>
      <c r="E9" s="446">
        <v>81515.16</v>
      </c>
      <c r="F9" s="446">
        <v>824821.33000000007</v>
      </c>
      <c r="G9" s="452"/>
    </row>
    <row r="10" spans="1:7" ht="21">
      <c r="A10" s="445" t="s">
        <v>248</v>
      </c>
      <c r="B10" s="446">
        <v>215401.81</v>
      </c>
      <c r="C10" s="446">
        <v>2711461.24</v>
      </c>
      <c r="D10" s="501" t="s">
        <v>249</v>
      </c>
      <c r="E10" s="446">
        <v>56935.87</v>
      </c>
      <c r="F10" s="446">
        <v>309113.35000000003</v>
      </c>
      <c r="G10" s="452"/>
    </row>
    <row r="11" spans="1:7" ht="21">
      <c r="A11" s="445" t="s">
        <v>250</v>
      </c>
      <c r="B11" s="446">
        <v>115291.29</v>
      </c>
      <c r="C11" s="446">
        <v>881682.85000000009</v>
      </c>
      <c r="D11" s="501" t="s">
        <v>251</v>
      </c>
      <c r="E11" s="446">
        <v>45875.98</v>
      </c>
      <c r="F11" s="446">
        <v>463303.35</v>
      </c>
      <c r="G11" s="452"/>
    </row>
    <row r="12" spans="1:7" ht="21">
      <c r="A12" s="445" t="s">
        <v>252</v>
      </c>
      <c r="B12" s="446">
        <v>33046.239999999998</v>
      </c>
      <c r="C12" s="446">
        <v>309269.82</v>
      </c>
      <c r="D12" s="501" t="s">
        <v>253</v>
      </c>
      <c r="E12" s="446">
        <v>303725.36</v>
      </c>
      <c r="F12" s="446">
        <v>2722227.01</v>
      </c>
      <c r="G12" s="452"/>
    </row>
    <row r="13" spans="1:7" ht="21">
      <c r="A13" s="445" t="s">
        <v>254</v>
      </c>
      <c r="B13" s="446">
        <v>45963.96</v>
      </c>
      <c r="C13" s="446">
        <v>397156.09</v>
      </c>
      <c r="D13" s="501" t="s">
        <v>255</v>
      </c>
      <c r="E13" s="446">
        <v>55677.3</v>
      </c>
      <c r="F13" s="446">
        <v>811770.55</v>
      </c>
      <c r="G13" s="452"/>
    </row>
    <row r="14" spans="1:7" ht="21">
      <c r="A14" s="445" t="s">
        <v>256</v>
      </c>
      <c r="B14" s="446">
        <v>80994.5</v>
      </c>
      <c r="C14" s="446">
        <v>839941.19</v>
      </c>
      <c r="D14" s="501" t="s">
        <v>257</v>
      </c>
      <c r="E14" s="446">
        <v>116662.53</v>
      </c>
      <c r="F14" s="446">
        <v>987459.56</v>
      </c>
      <c r="G14" s="452"/>
    </row>
    <row r="15" spans="1:7" ht="21">
      <c r="A15" s="445" t="s">
        <v>258</v>
      </c>
      <c r="B15" s="446">
        <v>124471.47</v>
      </c>
      <c r="C15" s="446">
        <v>1354591.8499999999</v>
      </c>
      <c r="D15" s="501" t="s">
        <v>259</v>
      </c>
      <c r="E15" s="446">
        <v>427066.3</v>
      </c>
      <c r="F15" s="446">
        <v>4574576.28</v>
      </c>
      <c r="G15" s="452"/>
    </row>
    <row r="16" spans="1:7" ht="21">
      <c r="A16" s="445" t="s">
        <v>260</v>
      </c>
      <c r="B16" s="446">
        <v>39749.58</v>
      </c>
      <c r="C16" s="446">
        <v>252792.41999999998</v>
      </c>
      <c r="D16" s="501" t="s">
        <v>261</v>
      </c>
      <c r="E16" s="446">
        <v>17287.810000000001</v>
      </c>
      <c r="F16" s="446">
        <v>207229.33</v>
      </c>
      <c r="G16" s="452"/>
    </row>
    <row r="17" spans="1:7" ht="21">
      <c r="A17" s="445" t="s">
        <v>262</v>
      </c>
      <c r="B17" s="446">
        <v>135811.24</v>
      </c>
      <c r="C17" s="446">
        <v>499901.92</v>
      </c>
      <c r="D17" s="501" t="s">
        <v>263</v>
      </c>
      <c r="E17" s="446">
        <v>101862.45</v>
      </c>
      <c r="F17" s="446">
        <v>969758.2699999999</v>
      </c>
      <c r="G17" s="452"/>
    </row>
    <row r="18" spans="1:7" ht="21">
      <c r="A18" s="445" t="s">
        <v>264</v>
      </c>
      <c r="B18" s="446">
        <v>11191.67</v>
      </c>
      <c r="C18" s="446">
        <v>153399.61000000002</v>
      </c>
      <c r="D18" s="501" t="s">
        <v>265</v>
      </c>
      <c r="E18" s="446">
        <v>780657.85</v>
      </c>
      <c r="F18" s="446">
        <v>8349155.1999999993</v>
      </c>
      <c r="G18" s="452"/>
    </row>
    <row r="19" spans="1:7" ht="21">
      <c r="A19" s="445" t="s">
        <v>266</v>
      </c>
      <c r="B19" s="446">
        <v>53892.34</v>
      </c>
      <c r="C19" s="446">
        <v>445514.47</v>
      </c>
      <c r="D19" s="501" t="s">
        <v>267</v>
      </c>
      <c r="E19" s="446">
        <v>13507.43</v>
      </c>
      <c r="F19" s="446">
        <v>143201.79</v>
      </c>
      <c r="G19" s="452"/>
    </row>
    <row r="20" spans="1:7" ht="21">
      <c r="A20" s="445" t="s">
        <v>268</v>
      </c>
      <c r="B20" s="446">
        <v>120702.22</v>
      </c>
      <c r="C20" s="446">
        <v>1460222.8699999999</v>
      </c>
      <c r="D20" s="501" t="s">
        <v>269</v>
      </c>
      <c r="E20" s="446">
        <v>23486.87</v>
      </c>
      <c r="F20" s="446">
        <v>231421.35</v>
      </c>
      <c r="G20" s="452"/>
    </row>
    <row r="21" spans="1:7" ht="21">
      <c r="A21" s="445" t="s">
        <v>270</v>
      </c>
      <c r="B21" s="446">
        <v>15565.34</v>
      </c>
      <c r="C21" s="446">
        <v>215783.88</v>
      </c>
      <c r="D21" s="501" t="s">
        <v>271</v>
      </c>
      <c r="E21" s="446">
        <v>36951.879999999997</v>
      </c>
      <c r="F21" s="446">
        <v>412498.74</v>
      </c>
      <c r="G21" s="452"/>
    </row>
    <row r="22" spans="1:7" ht="21">
      <c r="A22" s="445" t="s">
        <v>272</v>
      </c>
      <c r="B22" s="446">
        <v>145705.73000000001</v>
      </c>
      <c r="C22" s="446">
        <v>1682510.41</v>
      </c>
      <c r="D22" s="501" t="s">
        <v>273</v>
      </c>
      <c r="E22" s="446">
        <v>37430.949999999997</v>
      </c>
      <c r="F22" s="446">
        <v>400641.97000000003</v>
      </c>
      <c r="G22" s="452"/>
    </row>
    <row r="23" spans="1:7" ht="21">
      <c r="A23" s="445" t="s">
        <v>274</v>
      </c>
      <c r="B23" s="446">
        <v>4703270.01</v>
      </c>
      <c r="C23" s="446">
        <v>54313368.43</v>
      </c>
      <c r="D23" s="501" t="s">
        <v>275</v>
      </c>
      <c r="E23" s="446">
        <v>16753.150000000001</v>
      </c>
      <c r="F23" s="446">
        <v>180216.5</v>
      </c>
      <c r="G23" s="452"/>
    </row>
    <row r="24" spans="1:7" ht="21">
      <c r="A24" s="445" t="s">
        <v>276</v>
      </c>
      <c r="B24" s="446">
        <v>17333.62</v>
      </c>
      <c r="C24" s="446">
        <v>251322.69</v>
      </c>
      <c r="D24" s="501" t="s">
        <v>277</v>
      </c>
      <c r="E24" s="446">
        <v>17743.05</v>
      </c>
      <c r="F24" s="446">
        <v>123704.28</v>
      </c>
      <c r="G24" s="452"/>
    </row>
    <row r="25" spans="1:7" ht="21">
      <c r="A25" s="445" t="s">
        <v>278</v>
      </c>
      <c r="B25" s="446">
        <v>55746.15</v>
      </c>
      <c r="C25" s="446">
        <v>498639.91000000003</v>
      </c>
      <c r="D25" s="501" t="s">
        <v>279</v>
      </c>
      <c r="E25" s="446">
        <v>24950.42</v>
      </c>
      <c r="F25" s="446">
        <v>286006.18</v>
      </c>
      <c r="G25" s="452"/>
    </row>
    <row r="26" spans="1:7" ht="21">
      <c r="A26" s="445" t="s">
        <v>280</v>
      </c>
      <c r="B26" s="446">
        <v>182639.64</v>
      </c>
      <c r="C26" s="446">
        <v>1717555.2999999998</v>
      </c>
      <c r="D26" s="501" t="s">
        <v>281</v>
      </c>
      <c r="E26" s="446">
        <v>194124.05</v>
      </c>
      <c r="F26" s="446">
        <v>2142808.9</v>
      </c>
      <c r="G26" s="452"/>
    </row>
    <row r="27" spans="1:7" ht="21">
      <c r="A27" s="445" t="s">
        <v>282</v>
      </c>
      <c r="B27" s="446">
        <v>60636.800000000003</v>
      </c>
      <c r="C27" s="446">
        <v>693853.96000000008</v>
      </c>
      <c r="D27" s="501" t="s">
        <v>283</v>
      </c>
      <c r="E27" s="446">
        <v>47644.49</v>
      </c>
      <c r="F27" s="446">
        <v>619385.29</v>
      </c>
      <c r="G27" s="452"/>
    </row>
    <row r="28" spans="1:7" ht="21">
      <c r="A28" s="445" t="s">
        <v>284</v>
      </c>
      <c r="B28" s="446">
        <v>169874.68</v>
      </c>
      <c r="C28" s="446">
        <v>1682202.94</v>
      </c>
      <c r="D28" s="501" t="s">
        <v>285</v>
      </c>
      <c r="E28" s="446">
        <v>107541.65</v>
      </c>
      <c r="F28" s="446">
        <v>1154415.06</v>
      </c>
      <c r="G28" s="452"/>
    </row>
    <row r="29" spans="1:7" ht="21">
      <c r="A29" s="445" t="s">
        <v>286</v>
      </c>
      <c r="B29" s="446">
        <v>33944.720000000001</v>
      </c>
      <c r="C29" s="446">
        <v>337235.58999999997</v>
      </c>
      <c r="D29" s="501" t="s">
        <v>287</v>
      </c>
      <c r="E29" s="446">
        <v>210944.27</v>
      </c>
      <c r="F29" s="446">
        <v>2293530.54</v>
      </c>
      <c r="G29" s="452"/>
    </row>
    <row r="30" spans="1:7" ht="21">
      <c r="A30" s="445" t="s">
        <v>288</v>
      </c>
      <c r="B30" s="446">
        <v>111466.27</v>
      </c>
      <c r="C30" s="446">
        <v>1126130.05</v>
      </c>
      <c r="D30" s="501" t="s">
        <v>289</v>
      </c>
      <c r="E30" s="446">
        <v>1465185.84</v>
      </c>
      <c r="F30" s="446">
        <v>15416599.82</v>
      </c>
      <c r="G30" s="452"/>
    </row>
    <row r="31" spans="1:7" ht="21">
      <c r="A31" s="445" t="s">
        <v>290</v>
      </c>
      <c r="B31" s="446">
        <v>77079.17</v>
      </c>
      <c r="C31" s="446">
        <v>794408.25</v>
      </c>
      <c r="D31" s="501" t="s">
        <v>291</v>
      </c>
      <c r="E31" s="446">
        <v>15236.74</v>
      </c>
      <c r="F31" s="446">
        <v>328870.31</v>
      </c>
      <c r="G31" s="452"/>
    </row>
    <row r="32" spans="1:7" ht="21">
      <c r="A32" s="445" t="s">
        <v>292</v>
      </c>
      <c r="B32" s="446">
        <v>53088.94</v>
      </c>
      <c r="C32" s="446">
        <v>635972.66999999993</v>
      </c>
      <c r="D32" s="501" t="s">
        <v>293</v>
      </c>
      <c r="E32" s="446">
        <v>18502.61</v>
      </c>
      <c r="F32" s="446">
        <v>285171.77999999997</v>
      </c>
      <c r="G32" s="452"/>
    </row>
    <row r="33" spans="1:7" ht="21">
      <c r="A33" s="445" t="s">
        <v>294</v>
      </c>
      <c r="B33" s="446">
        <v>43856.78</v>
      </c>
      <c r="C33" s="446">
        <v>338133.24</v>
      </c>
      <c r="D33" s="501" t="s">
        <v>295</v>
      </c>
      <c r="E33" s="446">
        <v>671079.99</v>
      </c>
      <c r="F33" s="446">
        <v>6256202.4199999999</v>
      </c>
      <c r="G33" s="452"/>
    </row>
    <row r="34" spans="1:7" ht="21">
      <c r="A34" s="445" t="s">
        <v>296</v>
      </c>
      <c r="B34" s="446">
        <v>97357.72</v>
      </c>
      <c r="C34" s="446">
        <v>999400.52</v>
      </c>
      <c r="D34" s="501" t="s">
        <v>297</v>
      </c>
      <c r="E34" s="446">
        <v>2238658.5</v>
      </c>
      <c r="F34" s="446">
        <v>26059159.75</v>
      </c>
      <c r="G34" s="452"/>
    </row>
    <row r="35" spans="1:7" ht="21">
      <c r="A35" s="445" t="s">
        <v>298</v>
      </c>
      <c r="B35" s="446">
        <v>18365.64</v>
      </c>
      <c r="C35" s="446">
        <v>172766.84000000003</v>
      </c>
      <c r="D35" s="501" t="s">
        <v>299</v>
      </c>
      <c r="E35" s="446">
        <v>43661.18</v>
      </c>
      <c r="F35" s="446">
        <v>450950.47</v>
      </c>
      <c r="G35" s="452"/>
    </row>
    <row r="36" spans="1:7" ht="21">
      <c r="A36" s="445" t="s">
        <v>300</v>
      </c>
      <c r="B36" s="446">
        <v>123801.44</v>
      </c>
      <c r="C36" s="446">
        <v>1209492.21</v>
      </c>
      <c r="D36" s="501" t="s">
        <v>301</v>
      </c>
      <c r="E36" s="446">
        <v>25226</v>
      </c>
      <c r="F36" s="446">
        <v>264886.05</v>
      </c>
      <c r="G36" s="452"/>
    </row>
    <row r="37" spans="1:7" ht="21">
      <c r="A37" s="445" t="s">
        <v>302</v>
      </c>
      <c r="B37" s="446">
        <v>1490545.06</v>
      </c>
      <c r="C37" s="446">
        <v>13739358.620000001</v>
      </c>
      <c r="D37" s="501" t="s">
        <v>303</v>
      </c>
      <c r="E37" s="446">
        <v>321656.84999999998</v>
      </c>
      <c r="F37" s="446">
        <v>3337554.0100000002</v>
      </c>
      <c r="G37" s="452"/>
    </row>
    <row r="38" spans="1:7" ht="21">
      <c r="A38" s="445" t="s">
        <v>304</v>
      </c>
      <c r="B38" s="446">
        <v>12883.34</v>
      </c>
      <c r="C38" s="446">
        <v>88832.48</v>
      </c>
      <c r="D38" s="501" t="s">
        <v>305</v>
      </c>
      <c r="E38" s="446">
        <v>864901.68</v>
      </c>
      <c r="F38" s="446">
        <v>9377162.4100000001</v>
      </c>
      <c r="G38" s="452"/>
    </row>
    <row r="39" spans="1:7" ht="21">
      <c r="A39" s="445" t="s">
        <v>306</v>
      </c>
      <c r="B39" s="446">
        <v>38707</v>
      </c>
      <c r="C39" s="446">
        <v>306048.81</v>
      </c>
      <c r="D39" s="501" t="s">
        <v>307</v>
      </c>
      <c r="E39" s="446">
        <v>105510.22</v>
      </c>
      <c r="F39" s="446">
        <v>1167781.42</v>
      </c>
      <c r="G39" s="452"/>
    </row>
    <row r="40" spans="1:7" ht="21">
      <c r="A40" s="445" t="s">
        <v>308</v>
      </c>
      <c r="B40" s="446">
        <v>45514.84</v>
      </c>
      <c r="C40" s="446">
        <v>736952.11</v>
      </c>
      <c r="D40" s="501" t="s">
        <v>309</v>
      </c>
      <c r="E40" s="446">
        <v>24882.34</v>
      </c>
      <c r="F40" s="446">
        <v>219826.94</v>
      </c>
      <c r="G40" s="452"/>
    </row>
    <row r="41" spans="1:7" ht="21">
      <c r="A41" s="445" t="s">
        <v>310</v>
      </c>
      <c r="B41" s="446">
        <v>65489.88</v>
      </c>
      <c r="C41" s="446">
        <v>732425.53</v>
      </c>
      <c r="D41" s="501" t="s">
        <v>311</v>
      </c>
      <c r="E41" s="446">
        <v>21384.86</v>
      </c>
      <c r="F41" s="446">
        <v>226547.40999999997</v>
      </c>
      <c r="G41" s="452"/>
    </row>
    <row r="42" spans="1:7" ht="21">
      <c r="A42" s="445" t="s">
        <v>312</v>
      </c>
      <c r="B42" s="446">
        <v>21488.91</v>
      </c>
      <c r="C42" s="446">
        <v>255017.43</v>
      </c>
      <c r="D42" s="501" t="s">
        <v>313</v>
      </c>
      <c r="E42" s="446">
        <v>36918.879999999997</v>
      </c>
      <c r="F42" s="446">
        <v>380535.34</v>
      </c>
      <c r="G42" s="452"/>
    </row>
    <row r="43" spans="1:7" ht="21">
      <c r="A43" s="445" t="s">
        <v>314</v>
      </c>
      <c r="B43" s="446">
        <v>37721.74</v>
      </c>
      <c r="C43" s="446">
        <v>344837.33999999997</v>
      </c>
      <c r="D43" s="501" t="s">
        <v>315</v>
      </c>
      <c r="E43" s="446">
        <v>8412.82</v>
      </c>
      <c r="F43" s="446">
        <v>149007.27000000002</v>
      </c>
      <c r="G43" s="502"/>
    </row>
    <row r="44" spans="1:7" ht="21">
      <c r="A44" s="445" t="s">
        <v>316</v>
      </c>
      <c r="B44" s="446">
        <v>51038.29</v>
      </c>
      <c r="C44" s="446">
        <v>623347.86</v>
      </c>
      <c r="D44" s="501" t="s">
        <v>317</v>
      </c>
      <c r="E44" s="446">
        <v>93827.53</v>
      </c>
      <c r="F44" s="446">
        <v>836061.58000000007</v>
      </c>
      <c r="G44" s="452"/>
    </row>
    <row r="45" spans="1:7" ht="21">
      <c r="A45" s="445" t="s">
        <v>318</v>
      </c>
      <c r="B45" s="446">
        <v>50312.51</v>
      </c>
      <c r="C45" s="446">
        <v>464166.18</v>
      </c>
      <c r="D45" s="501" t="s">
        <v>319</v>
      </c>
      <c r="E45" s="446">
        <v>315071.13</v>
      </c>
      <c r="F45" s="446">
        <v>3841191.2199999997</v>
      </c>
      <c r="G45" s="452"/>
    </row>
    <row r="46" spans="1:7" ht="21">
      <c r="A46" s="445" t="s">
        <v>320</v>
      </c>
      <c r="B46" s="446">
        <v>7112.96</v>
      </c>
      <c r="C46" s="446">
        <v>129426.41</v>
      </c>
      <c r="D46" s="501" t="s">
        <v>321</v>
      </c>
      <c r="E46" s="446">
        <v>12355.45</v>
      </c>
      <c r="F46" s="446">
        <v>234984.02000000002</v>
      </c>
      <c r="G46" s="452"/>
    </row>
    <row r="47" spans="1:7" ht="21">
      <c r="A47" s="445" t="s">
        <v>322</v>
      </c>
      <c r="B47" s="446">
        <v>72729.62</v>
      </c>
      <c r="C47" s="446">
        <v>646882.62</v>
      </c>
      <c r="D47" s="501" t="s">
        <v>323</v>
      </c>
      <c r="E47" s="446">
        <v>47698.38</v>
      </c>
      <c r="F47" s="446">
        <v>486817.91000000003</v>
      </c>
      <c r="G47" s="452"/>
    </row>
    <row r="48" spans="1:7" ht="21">
      <c r="A48" s="445" t="s">
        <v>324</v>
      </c>
      <c r="B48" s="446">
        <v>13017.65</v>
      </c>
      <c r="C48" s="446">
        <v>165797.29999999999</v>
      </c>
      <c r="D48" s="501" t="s">
        <v>325</v>
      </c>
      <c r="E48" s="446">
        <v>54984.52</v>
      </c>
      <c r="F48" s="446">
        <v>482382.98000000004</v>
      </c>
      <c r="G48" s="452"/>
    </row>
    <row r="49" spans="1:7" ht="21">
      <c r="A49" s="445" t="s">
        <v>326</v>
      </c>
      <c r="B49" s="446">
        <v>135899.20000000001</v>
      </c>
      <c r="C49" s="446">
        <v>1279437.8899999999</v>
      </c>
      <c r="D49" s="501" t="s">
        <v>327</v>
      </c>
      <c r="E49" s="446">
        <v>2329718.2599999998</v>
      </c>
      <c r="F49" s="446">
        <v>22969595.089999996</v>
      </c>
      <c r="G49" s="452"/>
    </row>
    <row r="50" spans="1:7" ht="21">
      <c r="A50" s="445" t="s">
        <v>328</v>
      </c>
      <c r="B50" s="446">
        <v>43118.71</v>
      </c>
      <c r="C50" s="446">
        <v>284215.43</v>
      </c>
      <c r="D50" s="501" t="s">
        <v>329</v>
      </c>
      <c r="E50" s="446">
        <v>802348.92</v>
      </c>
      <c r="F50" s="446">
        <v>7730498.8700000001</v>
      </c>
      <c r="G50" s="452"/>
    </row>
    <row r="51" spans="1:7" ht="21.75" thickBot="1">
      <c r="A51" s="445" t="s">
        <v>330</v>
      </c>
      <c r="B51" s="446">
        <v>2139540.5299999998</v>
      </c>
      <c r="C51" s="446">
        <v>18221048.039999999</v>
      </c>
      <c r="D51" s="501" t="s">
        <v>331</v>
      </c>
      <c r="E51" s="446">
        <v>817275.19</v>
      </c>
      <c r="F51" s="446">
        <v>10485139.35</v>
      </c>
      <c r="G51" s="452"/>
    </row>
    <row r="52" spans="1:7" ht="21.75" thickTop="1">
      <c r="A52" s="445" t="s">
        <v>332</v>
      </c>
      <c r="B52" s="446">
        <v>2764.1</v>
      </c>
      <c r="C52" s="446">
        <v>68303.700000000012</v>
      </c>
      <c r="D52" s="501"/>
      <c r="E52" s="503" t="s">
        <v>1</v>
      </c>
      <c r="F52" s="504"/>
      <c r="G52" s="452"/>
    </row>
    <row r="53" spans="1:7" ht="21">
      <c r="A53" s="505" t="s">
        <v>333</v>
      </c>
      <c r="B53" s="446">
        <v>17234.099999999999</v>
      </c>
      <c r="C53" s="446">
        <v>166250.63</v>
      </c>
      <c r="D53" s="506" t="s">
        <v>334</v>
      </c>
      <c r="E53" s="507">
        <v>25511612.030000001</v>
      </c>
      <c r="F53" s="507">
        <v>265319212.89999998</v>
      </c>
      <c r="G53" s="452"/>
    </row>
    <row r="55" spans="1:7" ht="15">
      <c r="C55" s="508" t="s">
        <v>1</v>
      </c>
      <c r="E55" s="459"/>
      <c r="F55" s="508" t="s">
        <v>1</v>
      </c>
      <c r="G55" s="508" t="s">
        <v>1</v>
      </c>
    </row>
    <row r="56" spans="1:7" ht="15">
      <c r="B56" s="508" t="s">
        <v>1</v>
      </c>
      <c r="E56" s="459"/>
      <c r="F56" s="509"/>
    </row>
    <row r="57" spans="1:7" ht="15">
      <c r="B57" s="508" t="s">
        <v>1</v>
      </c>
      <c r="E57" s="459"/>
      <c r="F57" s="459"/>
    </row>
    <row r="58" spans="1:7" ht="15">
      <c r="B58" s="508" t="s">
        <v>1</v>
      </c>
      <c r="D58" s="510"/>
      <c r="E58" s="511"/>
      <c r="F58" s="511"/>
    </row>
    <row r="59" spans="1:7" ht="15">
      <c r="B59" s="508" t="s">
        <v>1</v>
      </c>
      <c r="D59" s="510"/>
      <c r="E59" s="511"/>
      <c r="F59" s="511"/>
    </row>
    <row r="60" spans="1:7" ht="15">
      <c r="B60" s="508" t="s">
        <v>1</v>
      </c>
      <c r="D60" s="510"/>
      <c r="E60" s="511"/>
      <c r="F60" s="511"/>
    </row>
    <row r="61" spans="1:7" ht="15">
      <c r="A61" s="508"/>
      <c r="B61" s="508" t="s">
        <v>1</v>
      </c>
      <c r="D61" s="510"/>
      <c r="E61" s="511"/>
      <c r="F61" s="511"/>
    </row>
    <row r="62" spans="1:7" ht="15">
      <c r="B62" s="508" t="s">
        <v>1</v>
      </c>
      <c r="D62" s="512"/>
      <c r="E62" s="511"/>
      <c r="F62" s="511"/>
    </row>
    <row r="63" spans="1:7">
      <c r="B63" s="508" t="s">
        <v>1</v>
      </c>
      <c r="D63" s="510"/>
      <c r="E63" s="510"/>
      <c r="F63" s="510"/>
    </row>
    <row r="64" spans="1:7">
      <c r="B64" s="508" t="s">
        <v>1</v>
      </c>
    </row>
    <row r="76" spans="2:2" ht="18">
      <c r="B76" s="513"/>
    </row>
    <row r="77" spans="2:2">
      <c r="B77" s="508"/>
    </row>
    <row r="78" spans="2:2">
      <c r="B78" s="508"/>
    </row>
    <row r="82" spans="8:8" ht="15">
      <c r="H82" s="459"/>
    </row>
  </sheetData>
  <mergeCells count="2">
    <mergeCell ref="A1:F1"/>
    <mergeCell ref="A2:F2"/>
  </mergeCells>
  <printOptions horizontalCentered="1"/>
  <pageMargins left="0.5" right="0.5" top="0.5" bottom="0.5" header="0.5" footer="0.5"/>
  <pageSetup scale="6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6">
    <pageSetUpPr fitToPage="1"/>
  </sheetPr>
  <dimension ref="A1:J65"/>
  <sheetViews>
    <sheetView defaultGridColor="0" colorId="22" workbookViewId="0">
      <selection sqref="A1:F1"/>
    </sheetView>
  </sheetViews>
  <sheetFormatPr defaultColWidth="15.7109375" defaultRowHeight="12.75"/>
  <cols>
    <col min="1" max="1" width="22.7109375" style="436" customWidth="1"/>
    <col min="2" max="2" width="29.7109375" style="436" customWidth="1"/>
    <col min="3" max="3" width="23.7109375" style="436" customWidth="1"/>
    <col min="4" max="4" width="22.7109375" style="436" customWidth="1"/>
    <col min="5" max="5" width="30.140625" style="436" bestFit="1" customWidth="1"/>
    <col min="6" max="6" width="24" style="436" customWidth="1"/>
    <col min="7" max="7" width="15.7109375" style="436"/>
    <col min="8" max="8" width="24.28515625" style="436" customWidth="1"/>
    <col min="9" max="9" width="24.42578125" style="436" customWidth="1"/>
    <col min="10" max="16384" width="15.7109375" style="436"/>
  </cols>
  <sheetData>
    <row r="1" spans="1:10" ht="18" customHeight="1">
      <c r="A1" s="642" t="s">
        <v>42</v>
      </c>
      <c r="B1" s="642"/>
      <c r="C1" s="642"/>
      <c r="D1" s="642"/>
      <c r="E1" s="642"/>
      <c r="F1" s="642"/>
      <c r="G1" s="514"/>
      <c r="H1" s="514"/>
      <c r="I1" s="514"/>
      <c r="J1" s="514"/>
    </row>
    <row r="2" spans="1:10" ht="21">
      <c r="A2" s="642" t="s">
        <v>231</v>
      </c>
      <c r="B2" s="642"/>
      <c r="C2" s="642"/>
      <c r="D2" s="642"/>
      <c r="E2" s="642"/>
      <c r="F2" s="642"/>
      <c r="G2" s="514"/>
      <c r="H2" s="514"/>
      <c r="I2" s="514"/>
      <c r="J2" s="514"/>
    </row>
    <row r="3" spans="1:10" ht="21">
      <c r="A3" s="515" t="s">
        <v>6</v>
      </c>
      <c r="B3" s="516" t="s">
        <v>340</v>
      </c>
      <c r="C3" s="516" t="s">
        <v>41</v>
      </c>
      <c r="D3" s="516" t="s">
        <v>1</v>
      </c>
      <c r="E3" s="516"/>
      <c r="F3" s="440" t="s">
        <v>341</v>
      </c>
      <c r="G3" s="514"/>
      <c r="H3" s="517"/>
      <c r="I3" s="517"/>
      <c r="J3" s="514"/>
    </row>
    <row r="4" spans="1:10" ht="21">
      <c r="A4" s="518" t="s">
        <v>235</v>
      </c>
      <c r="B4" s="443" t="s">
        <v>236</v>
      </c>
      <c r="C4" s="443" t="s">
        <v>237</v>
      </c>
      <c r="D4" s="518" t="s">
        <v>235</v>
      </c>
      <c r="E4" s="443" t="s">
        <v>236</v>
      </c>
      <c r="F4" s="443" t="s">
        <v>237</v>
      </c>
      <c r="G4" s="514"/>
      <c r="H4" s="519" t="s">
        <v>342</v>
      </c>
      <c r="I4" s="519" t="s">
        <v>342</v>
      </c>
      <c r="J4" s="514"/>
    </row>
    <row r="5" spans="1:10" ht="21">
      <c r="A5" s="445" t="s">
        <v>238</v>
      </c>
      <c r="B5" s="520">
        <v>8241819.8700000001</v>
      </c>
      <c r="C5" s="521">
        <v>88390148.689999998</v>
      </c>
      <c r="D5" s="447" t="s">
        <v>239</v>
      </c>
      <c r="E5" s="520">
        <v>2688730.44</v>
      </c>
      <c r="F5" s="521">
        <v>30192461.460000001</v>
      </c>
      <c r="G5" s="514"/>
      <c r="H5" s="521">
        <v>80148328.819999993</v>
      </c>
      <c r="I5" s="521">
        <v>27503731.02</v>
      </c>
      <c r="J5" s="514"/>
    </row>
    <row r="6" spans="1:10" ht="21">
      <c r="A6" s="445" t="s">
        <v>240</v>
      </c>
      <c r="B6" s="520">
        <v>3547911.4</v>
      </c>
      <c r="C6" s="521">
        <v>40109883.170000002</v>
      </c>
      <c r="D6" s="447" t="s">
        <v>241</v>
      </c>
      <c r="E6" s="520">
        <v>749737.75</v>
      </c>
      <c r="F6" s="521">
        <v>8045622.7599999998</v>
      </c>
      <c r="G6" s="514"/>
      <c r="H6" s="521">
        <v>36561971.770000003</v>
      </c>
      <c r="I6" s="521">
        <v>7295885.0099999998</v>
      </c>
      <c r="J6" s="514"/>
    </row>
    <row r="7" spans="1:10" ht="21">
      <c r="A7" s="445" t="s">
        <v>242</v>
      </c>
      <c r="B7" s="520">
        <v>967240.39</v>
      </c>
      <c r="C7" s="521">
        <v>10622073.790000001</v>
      </c>
      <c r="D7" s="447" t="s">
        <v>243</v>
      </c>
      <c r="E7" s="520">
        <v>2081526.79</v>
      </c>
      <c r="F7" s="521">
        <v>23444039.210000001</v>
      </c>
      <c r="G7" s="514"/>
      <c r="H7" s="521">
        <v>9654833.4000000004</v>
      </c>
      <c r="I7" s="521">
        <v>21362512.420000002</v>
      </c>
      <c r="J7" s="514"/>
    </row>
    <row r="8" spans="1:10" ht="21">
      <c r="A8" s="445" t="s">
        <v>244</v>
      </c>
      <c r="B8" s="520">
        <v>276416.87</v>
      </c>
      <c r="C8" s="521">
        <v>2521275.5300000003</v>
      </c>
      <c r="D8" s="447" t="s">
        <v>245</v>
      </c>
      <c r="E8" s="520">
        <v>4361950.8099999996</v>
      </c>
      <c r="F8" s="521">
        <v>47785061.520000003</v>
      </c>
      <c r="G8" s="514"/>
      <c r="H8" s="521">
        <v>2244858.66</v>
      </c>
      <c r="I8" s="521">
        <v>43423110.710000001</v>
      </c>
      <c r="J8" s="514"/>
    </row>
    <row r="9" spans="1:10" ht="21">
      <c r="A9" s="445" t="s">
        <v>246</v>
      </c>
      <c r="B9" s="520">
        <v>13125083.6</v>
      </c>
      <c r="C9" s="521">
        <v>144823006.31999999</v>
      </c>
      <c r="D9" s="447" t="s">
        <v>247</v>
      </c>
      <c r="E9" s="520">
        <v>3732557.67</v>
      </c>
      <c r="F9" s="521">
        <v>41979116.140000001</v>
      </c>
      <c r="G9" s="514"/>
      <c r="H9" s="521">
        <v>131697922.72</v>
      </c>
      <c r="I9" s="521">
        <v>38246558.469999999</v>
      </c>
      <c r="J9" s="514"/>
    </row>
    <row r="10" spans="1:10" ht="21">
      <c r="A10" s="445" t="s">
        <v>248</v>
      </c>
      <c r="B10" s="520">
        <v>9457139.1500000004</v>
      </c>
      <c r="C10" s="521">
        <v>101740438</v>
      </c>
      <c r="D10" s="447" t="s">
        <v>249</v>
      </c>
      <c r="E10" s="520">
        <v>1028381.73</v>
      </c>
      <c r="F10" s="521">
        <v>12126567.83</v>
      </c>
      <c r="G10" s="514"/>
      <c r="H10" s="521">
        <v>92283298.849999994</v>
      </c>
      <c r="I10" s="521">
        <v>11098186.1</v>
      </c>
      <c r="J10" s="514"/>
    </row>
    <row r="11" spans="1:10" ht="21">
      <c r="A11" s="445" t="s">
        <v>250</v>
      </c>
      <c r="B11" s="520">
        <v>2453366.2799999998</v>
      </c>
      <c r="C11" s="521">
        <v>26419833.460000001</v>
      </c>
      <c r="D11" s="447" t="s">
        <v>251</v>
      </c>
      <c r="E11" s="520">
        <v>1117390.9099999999</v>
      </c>
      <c r="F11" s="521">
        <v>13118692.73</v>
      </c>
      <c r="G11" s="514"/>
      <c r="H11" s="521">
        <v>23966467.18</v>
      </c>
      <c r="I11" s="521">
        <v>12001301.82</v>
      </c>
      <c r="J11" s="514"/>
    </row>
    <row r="12" spans="1:10" ht="21">
      <c r="A12" s="445" t="s">
        <v>252</v>
      </c>
      <c r="B12" s="520">
        <v>522849.93</v>
      </c>
      <c r="C12" s="521">
        <v>5052843.3499999996</v>
      </c>
      <c r="D12" s="447" t="s">
        <v>253</v>
      </c>
      <c r="E12" s="520">
        <v>12961521.02</v>
      </c>
      <c r="F12" s="521">
        <v>148947548.90000001</v>
      </c>
      <c r="G12" s="514"/>
      <c r="H12" s="521">
        <v>4529993.42</v>
      </c>
      <c r="I12" s="521">
        <v>135986027.88</v>
      </c>
      <c r="J12" s="514"/>
    </row>
    <row r="13" spans="1:10" ht="21">
      <c r="A13" s="445" t="s">
        <v>254</v>
      </c>
      <c r="B13" s="520">
        <v>1270953.01</v>
      </c>
      <c r="C13" s="521">
        <v>14157161.390000001</v>
      </c>
      <c r="D13" s="447" t="s">
        <v>255</v>
      </c>
      <c r="E13" s="520">
        <v>2146160.7599999998</v>
      </c>
      <c r="F13" s="521">
        <v>23748368.32</v>
      </c>
      <c r="G13" s="514"/>
      <c r="H13" s="521">
        <v>12886208.380000001</v>
      </c>
      <c r="I13" s="521">
        <v>21602207.559999999</v>
      </c>
      <c r="J13" s="514"/>
    </row>
    <row r="14" spans="1:10" ht="21">
      <c r="A14" s="445" t="s">
        <v>256</v>
      </c>
      <c r="B14" s="520">
        <v>2676545.77</v>
      </c>
      <c r="C14" s="521">
        <v>30091353.509999998</v>
      </c>
      <c r="D14" s="447" t="s">
        <v>257</v>
      </c>
      <c r="E14" s="520">
        <v>2137695.29</v>
      </c>
      <c r="F14" s="521">
        <v>25954857.109999999</v>
      </c>
      <c r="G14" s="514"/>
      <c r="H14" s="521">
        <v>27414807.739999998</v>
      </c>
      <c r="I14" s="521">
        <v>23817161.82</v>
      </c>
      <c r="J14" s="514"/>
    </row>
    <row r="15" spans="1:10" ht="21">
      <c r="A15" s="445" t="s">
        <v>258</v>
      </c>
      <c r="B15" s="520">
        <v>1886035.21</v>
      </c>
      <c r="C15" s="521">
        <v>21398224.289999999</v>
      </c>
      <c r="D15" s="447" t="s">
        <v>259</v>
      </c>
      <c r="E15" s="520">
        <v>9121793.8100000005</v>
      </c>
      <c r="F15" s="521">
        <v>101434968.89</v>
      </c>
      <c r="G15" s="514"/>
      <c r="H15" s="521">
        <v>19512189.079999998</v>
      </c>
      <c r="I15" s="521">
        <v>92313175.079999998</v>
      </c>
      <c r="J15" s="514"/>
    </row>
    <row r="16" spans="1:10" ht="21">
      <c r="A16" s="445" t="s">
        <v>260</v>
      </c>
      <c r="B16" s="520">
        <v>692861.31</v>
      </c>
      <c r="C16" s="521">
        <v>7847333.1099999994</v>
      </c>
      <c r="D16" s="447" t="s">
        <v>261</v>
      </c>
      <c r="E16" s="520">
        <v>546235.19999999995</v>
      </c>
      <c r="F16" s="521">
        <v>6265704.3399999999</v>
      </c>
      <c r="G16" s="514"/>
      <c r="H16" s="521">
        <v>7154471.7999999998</v>
      </c>
      <c r="I16" s="521">
        <v>5719469.1399999997</v>
      </c>
      <c r="J16" s="514"/>
    </row>
    <row r="17" spans="1:10" ht="21">
      <c r="A17" s="445" t="s">
        <v>262</v>
      </c>
      <c r="B17" s="520">
        <v>1338125.32</v>
      </c>
      <c r="C17" s="521">
        <v>14312940.41</v>
      </c>
      <c r="D17" s="447" t="s">
        <v>263</v>
      </c>
      <c r="E17" s="520">
        <v>3357403</v>
      </c>
      <c r="F17" s="521">
        <v>32503508.239999998</v>
      </c>
      <c r="G17" s="514"/>
      <c r="H17" s="521">
        <v>12974815.09</v>
      </c>
      <c r="I17" s="521">
        <v>29146105.239999998</v>
      </c>
      <c r="J17" s="514"/>
    </row>
    <row r="18" spans="1:10" ht="21">
      <c r="A18" s="445" t="s">
        <v>264</v>
      </c>
      <c r="B18" s="520">
        <v>300354.99</v>
      </c>
      <c r="C18" s="521">
        <v>3150177.1100000003</v>
      </c>
      <c r="D18" s="447" t="s">
        <v>265</v>
      </c>
      <c r="E18" s="520">
        <v>17765337.649999999</v>
      </c>
      <c r="F18" s="521">
        <v>198899255.27000001</v>
      </c>
      <c r="G18" s="514"/>
      <c r="H18" s="521">
        <v>2849822.12</v>
      </c>
      <c r="I18" s="521">
        <v>181133917.62</v>
      </c>
      <c r="J18" s="514"/>
    </row>
    <row r="19" spans="1:10" ht="21">
      <c r="A19" s="445" t="s">
        <v>266</v>
      </c>
      <c r="B19" s="520">
        <v>2228838.41</v>
      </c>
      <c r="C19" s="521">
        <v>24165392.91</v>
      </c>
      <c r="D19" s="447" t="s">
        <v>267</v>
      </c>
      <c r="E19" s="520">
        <v>278473.13</v>
      </c>
      <c r="F19" s="521">
        <v>2949636.82</v>
      </c>
      <c r="G19" s="514"/>
      <c r="H19" s="521">
        <v>21936554.5</v>
      </c>
      <c r="I19" s="521">
        <v>2671163.69</v>
      </c>
      <c r="J19" s="514"/>
    </row>
    <row r="20" spans="1:10" ht="21">
      <c r="A20" s="445" t="s">
        <v>268</v>
      </c>
      <c r="B20" s="520">
        <v>5715813.04</v>
      </c>
      <c r="C20" s="521">
        <v>64825271.609999999</v>
      </c>
      <c r="D20" s="447" t="s">
        <v>269</v>
      </c>
      <c r="E20" s="520">
        <v>370032.06</v>
      </c>
      <c r="F20" s="521">
        <v>4142354.17</v>
      </c>
      <c r="G20" s="514"/>
      <c r="H20" s="521">
        <v>59109458.57</v>
      </c>
      <c r="I20" s="521">
        <v>3772322.11</v>
      </c>
      <c r="J20" s="514"/>
    </row>
    <row r="21" spans="1:10" ht="21">
      <c r="A21" s="445" t="s">
        <v>270</v>
      </c>
      <c r="B21" s="520">
        <v>520999.63</v>
      </c>
      <c r="C21" s="521">
        <v>4861338.03</v>
      </c>
      <c r="D21" s="447" t="s">
        <v>271</v>
      </c>
      <c r="E21" s="520">
        <v>2568630.5499999998</v>
      </c>
      <c r="F21" s="521">
        <v>27446106.379999999</v>
      </c>
      <c r="G21" s="514"/>
      <c r="H21" s="521">
        <v>4340338.4000000004</v>
      </c>
      <c r="I21" s="521">
        <v>24877475.829999998</v>
      </c>
      <c r="J21" s="514"/>
    </row>
    <row r="22" spans="1:10" ht="21">
      <c r="A22" s="445" t="s">
        <v>272</v>
      </c>
      <c r="B22" s="520">
        <v>5004022.67</v>
      </c>
      <c r="C22" s="521">
        <v>53654262.210000001</v>
      </c>
      <c r="D22" s="447" t="s">
        <v>273</v>
      </c>
      <c r="E22" s="520">
        <v>1046942.11</v>
      </c>
      <c r="F22" s="521">
        <v>11974194.1</v>
      </c>
      <c r="G22" s="514"/>
      <c r="H22" s="521">
        <v>48650239.539999999</v>
      </c>
      <c r="I22" s="521">
        <v>10927251.99</v>
      </c>
      <c r="J22" s="514"/>
    </row>
    <row r="23" spans="1:10" ht="21">
      <c r="A23" s="445" t="s">
        <v>274</v>
      </c>
      <c r="B23" s="520">
        <v>120675803.56</v>
      </c>
      <c r="C23" s="521">
        <v>1365920400.3299999</v>
      </c>
      <c r="D23" s="447" t="s">
        <v>275</v>
      </c>
      <c r="E23" s="520">
        <v>278061.06</v>
      </c>
      <c r="F23" s="521">
        <v>3176867.64</v>
      </c>
      <c r="G23" s="514"/>
      <c r="H23" s="521">
        <v>1245244596.77</v>
      </c>
      <c r="I23" s="521">
        <v>2898806.58</v>
      </c>
      <c r="J23" s="514"/>
    </row>
    <row r="24" spans="1:10" ht="21">
      <c r="A24" s="445" t="s">
        <v>276</v>
      </c>
      <c r="B24" s="520">
        <v>707027.88</v>
      </c>
      <c r="C24" s="521">
        <v>6654472.9799999995</v>
      </c>
      <c r="D24" s="447" t="s">
        <v>277</v>
      </c>
      <c r="E24" s="520">
        <v>277105.91999999998</v>
      </c>
      <c r="F24" s="521">
        <v>2954965.69</v>
      </c>
      <c r="G24" s="514"/>
      <c r="H24" s="521">
        <v>5947445.0999999996</v>
      </c>
      <c r="I24" s="521">
        <v>2677859.77</v>
      </c>
      <c r="J24" s="514"/>
    </row>
    <row r="25" spans="1:10" ht="21">
      <c r="A25" s="445" t="s">
        <v>278</v>
      </c>
      <c r="B25" s="520">
        <v>1039138.08</v>
      </c>
      <c r="C25" s="521">
        <v>11099981.51</v>
      </c>
      <c r="D25" s="447" t="s">
        <v>279</v>
      </c>
      <c r="E25" s="520">
        <v>466737.06</v>
      </c>
      <c r="F25" s="521">
        <v>5272645.17</v>
      </c>
      <c r="G25" s="514"/>
      <c r="H25" s="521">
        <v>10060843.43</v>
      </c>
      <c r="I25" s="521">
        <v>4805908.1100000003</v>
      </c>
      <c r="J25" s="514"/>
    </row>
    <row r="26" spans="1:10" ht="21">
      <c r="A26" s="445" t="s">
        <v>280</v>
      </c>
      <c r="B26" s="520">
        <v>5256773.07</v>
      </c>
      <c r="C26" s="521">
        <v>57601894.170000002</v>
      </c>
      <c r="D26" s="447" t="s">
        <v>281</v>
      </c>
      <c r="E26" s="520">
        <v>9622968.8200000003</v>
      </c>
      <c r="F26" s="521">
        <v>107961968.83000001</v>
      </c>
      <c r="G26" s="514"/>
      <c r="H26" s="521">
        <v>52345121.100000001</v>
      </c>
      <c r="I26" s="521">
        <v>98339000.010000005</v>
      </c>
      <c r="J26" s="514"/>
    </row>
    <row r="27" spans="1:10" ht="21">
      <c r="A27" s="445" t="s">
        <v>282</v>
      </c>
      <c r="B27" s="520">
        <v>3121336.29</v>
      </c>
      <c r="C27" s="521">
        <v>34324832.57</v>
      </c>
      <c r="D27" s="447" t="s">
        <v>283</v>
      </c>
      <c r="E27" s="520">
        <v>2058978.03</v>
      </c>
      <c r="F27" s="521">
        <v>21637206.859999999</v>
      </c>
      <c r="G27" s="514"/>
      <c r="H27" s="521">
        <v>31203496.280000001</v>
      </c>
      <c r="I27" s="521">
        <v>19578228.829999998</v>
      </c>
      <c r="J27" s="514"/>
    </row>
    <row r="28" spans="1:10" ht="21">
      <c r="A28" s="445" t="s">
        <v>284</v>
      </c>
      <c r="B28" s="520">
        <v>1877636.56</v>
      </c>
      <c r="C28" s="521">
        <v>21020466.949999999</v>
      </c>
      <c r="D28" s="447" t="s">
        <v>285</v>
      </c>
      <c r="E28" s="520">
        <v>4725747.18</v>
      </c>
      <c r="F28" s="521">
        <v>50346896.18</v>
      </c>
      <c r="G28" s="514"/>
      <c r="H28" s="521">
        <v>19142830.390000001</v>
      </c>
      <c r="I28" s="521">
        <v>45621149</v>
      </c>
      <c r="J28" s="514"/>
    </row>
    <row r="29" spans="1:10" ht="21">
      <c r="A29" s="445" t="s">
        <v>286</v>
      </c>
      <c r="B29" s="520">
        <v>850156.21</v>
      </c>
      <c r="C29" s="521">
        <v>9491459.5199999996</v>
      </c>
      <c r="D29" s="447" t="s">
        <v>287</v>
      </c>
      <c r="E29" s="520">
        <v>4854398.05</v>
      </c>
      <c r="F29" s="521">
        <v>54761013.93</v>
      </c>
      <c r="G29" s="514"/>
      <c r="H29" s="521">
        <v>8641303.3100000005</v>
      </c>
      <c r="I29" s="521">
        <v>49906615.880000003</v>
      </c>
      <c r="J29" s="514"/>
    </row>
    <row r="30" spans="1:10" ht="21">
      <c r="A30" s="445" t="s">
        <v>288</v>
      </c>
      <c r="B30" s="520">
        <v>2999681.56</v>
      </c>
      <c r="C30" s="521">
        <v>28807950.48</v>
      </c>
      <c r="D30" s="447" t="s">
        <v>289</v>
      </c>
      <c r="E30" s="520">
        <v>34170297.560000002</v>
      </c>
      <c r="F30" s="521">
        <v>389738538.98000002</v>
      </c>
      <c r="G30" s="514"/>
      <c r="H30" s="521">
        <v>25808268.920000002</v>
      </c>
      <c r="I30" s="521">
        <v>355568241.42000002</v>
      </c>
      <c r="J30" s="514"/>
    </row>
    <row r="31" spans="1:10" ht="21">
      <c r="A31" s="445" t="s">
        <v>290</v>
      </c>
      <c r="B31" s="520">
        <v>3022774.63</v>
      </c>
      <c r="C31" s="521">
        <v>32484211.029999997</v>
      </c>
      <c r="D31" s="447" t="s">
        <v>291</v>
      </c>
      <c r="E31" s="520">
        <v>1113968.3500000001</v>
      </c>
      <c r="F31" s="521">
        <v>11654379.82</v>
      </c>
      <c r="G31" s="514"/>
      <c r="H31" s="521">
        <v>29461436.399999999</v>
      </c>
      <c r="I31" s="521">
        <v>10540411.470000001</v>
      </c>
      <c r="J31" s="514"/>
    </row>
    <row r="32" spans="1:10" ht="21">
      <c r="A32" s="445" t="s">
        <v>292</v>
      </c>
      <c r="B32" s="520">
        <v>2062782.99</v>
      </c>
      <c r="C32" s="521">
        <v>23293560.09</v>
      </c>
      <c r="D32" s="447" t="s">
        <v>293</v>
      </c>
      <c r="E32" s="520">
        <v>764477.62</v>
      </c>
      <c r="F32" s="521">
        <v>8055960.2300000004</v>
      </c>
      <c r="G32" s="514"/>
      <c r="H32" s="521">
        <v>21230777.100000001</v>
      </c>
      <c r="I32" s="521">
        <v>7291482.6100000003</v>
      </c>
      <c r="J32" s="514"/>
    </row>
    <row r="33" spans="1:10" ht="21">
      <c r="A33" s="445" t="s">
        <v>294</v>
      </c>
      <c r="B33" s="520">
        <v>558781.22</v>
      </c>
      <c r="C33" s="521">
        <v>6251880.9500000002</v>
      </c>
      <c r="D33" s="447" t="s">
        <v>295</v>
      </c>
      <c r="E33" s="520">
        <v>22462740.66</v>
      </c>
      <c r="F33" s="521">
        <v>278119214.42000002</v>
      </c>
      <c r="G33" s="514"/>
      <c r="H33" s="521">
        <v>5693099.7300000004</v>
      </c>
      <c r="I33" s="521">
        <v>255656473.75999999</v>
      </c>
      <c r="J33" s="514"/>
    </row>
    <row r="34" spans="1:10" ht="21">
      <c r="A34" s="445" t="s">
        <v>296</v>
      </c>
      <c r="B34" s="520">
        <v>4392874.9000000004</v>
      </c>
      <c r="C34" s="521">
        <v>47865799.079999998</v>
      </c>
      <c r="D34" s="447" t="s">
        <v>297</v>
      </c>
      <c r="E34" s="520">
        <v>90568312.090000004</v>
      </c>
      <c r="F34" s="521">
        <v>1025424790.23</v>
      </c>
      <c r="G34" s="514"/>
      <c r="H34" s="521">
        <v>43472924.18</v>
      </c>
      <c r="I34" s="521">
        <v>934856478.13999999</v>
      </c>
      <c r="J34" s="514"/>
    </row>
    <row r="35" spans="1:10" ht="21">
      <c r="A35" s="445" t="s">
        <v>298</v>
      </c>
      <c r="B35" s="520">
        <v>403927.98</v>
      </c>
      <c r="C35" s="521">
        <v>4117019.7</v>
      </c>
      <c r="D35" s="447" t="s">
        <v>299</v>
      </c>
      <c r="E35" s="520">
        <v>1087290</v>
      </c>
      <c r="F35" s="521">
        <v>12060503.880000001</v>
      </c>
      <c r="G35" s="514"/>
      <c r="H35" s="521">
        <v>3713091.72</v>
      </c>
      <c r="I35" s="521">
        <v>10973213.880000001</v>
      </c>
      <c r="J35" s="514"/>
    </row>
    <row r="36" spans="1:10" ht="21">
      <c r="A36" s="445" t="s">
        <v>300</v>
      </c>
      <c r="B36" s="520">
        <v>6665544.8899999997</v>
      </c>
      <c r="C36" s="521">
        <v>76011159.689999998</v>
      </c>
      <c r="D36" s="447" t="s">
        <v>301</v>
      </c>
      <c r="E36" s="520">
        <v>479406.34</v>
      </c>
      <c r="F36" s="521">
        <v>5023128.3499999996</v>
      </c>
      <c r="G36" s="514"/>
      <c r="H36" s="521">
        <v>69345614.799999997</v>
      </c>
      <c r="I36" s="521">
        <v>4543722.01</v>
      </c>
      <c r="J36" s="514"/>
    </row>
    <row r="37" spans="1:10" ht="21">
      <c r="A37" s="445" t="s">
        <v>302</v>
      </c>
      <c r="B37" s="520">
        <v>43908224.840000004</v>
      </c>
      <c r="C37" s="521">
        <v>480241294.51999998</v>
      </c>
      <c r="D37" s="447" t="s">
        <v>303</v>
      </c>
      <c r="E37" s="520">
        <v>15824224.119999999</v>
      </c>
      <c r="F37" s="521">
        <v>182644730.61000001</v>
      </c>
      <c r="G37" s="514"/>
      <c r="H37" s="521">
        <v>436333069.68000001</v>
      </c>
      <c r="I37" s="521">
        <v>166820506.49000001</v>
      </c>
      <c r="J37" s="514"/>
    </row>
    <row r="38" spans="1:10" ht="21">
      <c r="A38" s="445" t="s">
        <v>304</v>
      </c>
      <c r="B38" s="520">
        <v>133104.25</v>
      </c>
      <c r="C38" s="521">
        <v>1490595.13</v>
      </c>
      <c r="D38" s="447" t="s">
        <v>305</v>
      </c>
      <c r="E38" s="520">
        <v>14142780.59</v>
      </c>
      <c r="F38" s="521">
        <v>153563486.89000002</v>
      </c>
      <c r="G38" s="514"/>
      <c r="H38" s="521">
        <v>1357490.88</v>
      </c>
      <c r="I38" s="521">
        <v>139420706.30000001</v>
      </c>
      <c r="J38" s="514"/>
    </row>
    <row r="39" spans="1:10" ht="21">
      <c r="A39" s="445" t="s">
        <v>306</v>
      </c>
      <c r="B39" s="520">
        <v>1019722.56</v>
      </c>
      <c r="C39" s="521">
        <v>10761486.380000001</v>
      </c>
      <c r="D39" s="447" t="s">
        <v>307</v>
      </c>
      <c r="E39" s="520">
        <v>2694609.24</v>
      </c>
      <c r="F39" s="521">
        <v>29250926.359999999</v>
      </c>
      <c r="G39" s="514"/>
      <c r="H39" s="521">
        <v>9741763.8200000003</v>
      </c>
      <c r="I39" s="521">
        <v>26556317.120000001</v>
      </c>
      <c r="J39" s="522" t="s">
        <v>1</v>
      </c>
    </row>
    <row r="40" spans="1:10" ht="21">
      <c r="A40" s="445" t="s">
        <v>308</v>
      </c>
      <c r="B40" s="520">
        <v>2678030.23</v>
      </c>
      <c r="C40" s="521">
        <v>28661120.84</v>
      </c>
      <c r="D40" s="447" t="s">
        <v>309</v>
      </c>
      <c r="E40" s="520">
        <v>307554.03999999998</v>
      </c>
      <c r="F40" s="521">
        <v>3447125.2600000002</v>
      </c>
      <c r="G40" s="514"/>
      <c r="H40" s="521">
        <v>25983090.609999999</v>
      </c>
      <c r="I40" s="521">
        <v>3139571.22</v>
      </c>
      <c r="J40" s="514"/>
    </row>
    <row r="41" spans="1:10" ht="21">
      <c r="A41" s="445" t="s">
        <v>310</v>
      </c>
      <c r="B41" s="520">
        <v>2122188.52</v>
      </c>
      <c r="C41" s="521">
        <v>24185696.5</v>
      </c>
      <c r="D41" s="447" t="s">
        <v>311</v>
      </c>
      <c r="E41" s="520">
        <v>734075.4</v>
      </c>
      <c r="F41" s="521">
        <v>9206650.8499999996</v>
      </c>
      <c r="G41" s="514"/>
      <c r="H41" s="521">
        <v>22063507.98</v>
      </c>
      <c r="I41" s="521">
        <v>8472575.4499999993</v>
      </c>
      <c r="J41" s="514"/>
    </row>
    <row r="42" spans="1:10" ht="21">
      <c r="A42" s="445" t="s">
        <v>312</v>
      </c>
      <c r="B42" s="520">
        <v>902387.29</v>
      </c>
      <c r="C42" s="521">
        <v>10315773.93</v>
      </c>
      <c r="D42" s="447" t="s">
        <v>313</v>
      </c>
      <c r="E42" s="520">
        <v>557052.55000000005</v>
      </c>
      <c r="F42" s="521">
        <v>6017329.0300000003</v>
      </c>
      <c r="G42" s="514"/>
      <c r="H42" s="521">
        <v>9413386.6400000006</v>
      </c>
      <c r="I42" s="521">
        <v>5460276.4800000004</v>
      </c>
      <c r="J42" s="514"/>
    </row>
    <row r="43" spans="1:10" ht="21">
      <c r="A43" s="445" t="s">
        <v>314</v>
      </c>
      <c r="B43" s="520">
        <v>1822364.96</v>
      </c>
      <c r="C43" s="521">
        <v>20485030.060000002</v>
      </c>
      <c r="D43" s="447" t="s">
        <v>315</v>
      </c>
      <c r="E43" s="520">
        <v>129087</v>
      </c>
      <c r="F43" s="521">
        <v>1382521.82</v>
      </c>
      <c r="G43" s="514"/>
      <c r="H43" s="521">
        <v>18662665.100000001</v>
      </c>
      <c r="I43" s="521">
        <v>1253434.82</v>
      </c>
      <c r="J43" s="514"/>
    </row>
    <row r="44" spans="1:10" ht="21">
      <c r="A44" s="445" t="s">
        <v>316</v>
      </c>
      <c r="B44" s="520">
        <v>2851844.53</v>
      </c>
      <c r="C44" s="521">
        <v>31371532.859999999</v>
      </c>
      <c r="D44" s="447" t="s">
        <v>317</v>
      </c>
      <c r="E44" s="520">
        <v>2631245.96</v>
      </c>
      <c r="F44" s="521">
        <v>28516951.370000001</v>
      </c>
      <c r="G44" s="514"/>
      <c r="H44" s="521">
        <v>28519688.329999998</v>
      </c>
      <c r="I44" s="521">
        <v>25885705.41</v>
      </c>
      <c r="J44" s="514"/>
    </row>
    <row r="45" spans="1:10" ht="21">
      <c r="A45" s="445" t="s">
        <v>318</v>
      </c>
      <c r="B45" s="520">
        <v>686536.26</v>
      </c>
      <c r="C45" s="521">
        <v>7782300.1099999994</v>
      </c>
      <c r="D45" s="447" t="s">
        <v>319</v>
      </c>
      <c r="E45" s="520">
        <v>13936659.779999999</v>
      </c>
      <c r="F45" s="521">
        <v>155503903.94999999</v>
      </c>
      <c r="G45" s="514"/>
      <c r="H45" s="521">
        <v>7095763.8499999996</v>
      </c>
      <c r="I45" s="521">
        <v>141567244.16999999</v>
      </c>
      <c r="J45" s="514"/>
    </row>
    <row r="46" spans="1:10" ht="21">
      <c r="A46" s="445" t="s">
        <v>320</v>
      </c>
      <c r="B46" s="520">
        <v>217808.53</v>
      </c>
      <c r="C46" s="521">
        <v>2621182.2199999997</v>
      </c>
      <c r="D46" s="447" t="s">
        <v>321</v>
      </c>
      <c r="E46" s="520">
        <v>510292.01</v>
      </c>
      <c r="F46" s="521">
        <v>5531224.6699999999</v>
      </c>
      <c r="G46" s="514"/>
      <c r="H46" s="521">
        <v>2403373.69</v>
      </c>
      <c r="I46" s="521">
        <v>5020932.66</v>
      </c>
      <c r="J46" s="514"/>
    </row>
    <row r="47" spans="1:10" ht="21">
      <c r="A47" s="445" t="s">
        <v>322</v>
      </c>
      <c r="B47" s="520">
        <v>913916.68</v>
      </c>
      <c r="C47" s="521">
        <v>10992541.43</v>
      </c>
      <c r="D47" s="447" t="s">
        <v>323</v>
      </c>
      <c r="E47" s="520">
        <v>1743175.99</v>
      </c>
      <c r="F47" s="521">
        <v>19953492.879999999</v>
      </c>
      <c r="G47" s="514"/>
      <c r="H47" s="521">
        <v>10078624.75</v>
      </c>
      <c r="I47" s="521">
        <v>18210316.890000001</v>
      </c>
      <c r="J47" s="514"/>
    </row>
    <row r="48" spans="1:10" ht="21">
      <c r="A48" s="445" t="s">
        <v>324</v>
      </c>
      <c r="B48" s="520">
        <v>203131.49</v>
      </c>
      <c r="C48" s="521">
        <v>2223874.98</v>
      </c>
      <c r="D48" s="447" t="s">
        <v>325</v>
      </c>
      <c r="E48" s="520">
        <v>1430022.96</v>
      </c>
      <c r="F48" s="521">
        <v>16555161.23</v>
      </c>
      <c r="G48" s="514"/>
      <c r="H48" s="521">
        <v>2020743.49</v>
      </c>
      <c r="I48" s="521">
        <v>15125138.27</v>
      </c>
      <c r="J48" s="514"/>
    </row>
    <row r="49" spans="1:10" ht="21">
      <c r="A49" s="445" t="s">
        <v>326</v>
      </c>
      <c r="B49" s="520">
        <v>3051033.96</v>
      </c>
      <c r="C49" s="521">
        <v>33695896.969999999</v>
      </c>
      <c r="D49" s="447" t="s">
        <v>327</v>
      </c>
      <c r="E49" s="520">
        <v>33387463.829999998</v>
      </c>
      <c r="F49" s="521">
        <v>384324499.13999999</v>
      </c>
      <c r="G49" s="514"/>
      <c r="H49" s="521">
        <v>30644863.010000002</v>
      </c>
      <c r="I49" s="521">
        <v>350937035.31</v>
      </c>
      <c r="J49" s="514"/>
    </row>
    <row r="50" spans="1:10" ht="21">
      <c r="A50" s="445" t="s">
        <v>328</v>
      </c>
      <c r="B50" s="520">
        <v>634751.18999999994</v>
      </c>
      <c r="C50" s="521">
        <v>7022265.6500000004</v>
      </c>
      <c r="D50" s="447" t="s">
        <v>329</v>
      </c>
      <c r="E50" s="520">
        <v>13664686.9</v>
      </c>
      <c r="F50" s="521">
        <v>153410842.43000001</v>
      </c>
      <c r="G50" s="514"/>
      <c r="H50" s="521">
        <v>6387514.46</v>
      </c>
      <c r="I50" s="521">
        <v>139746155.53</v>
      </c>
      <c r="J50" s="514"/>
    </row>
    <row r="51" spans="1:10" ht="21.75" thickBot="1">
      <c r="A51" s="445" t="s">
        <v>330</v>
      </c>
      <c r="B51" s="520">
        <v>59729645.68</v>
      </c>
      <c r="C51" s="521">
        <v>682122053.69999993</v>
      </c>
      <c r="D51" s="447" t="s">
        <v>331</v>
      </c>
      <c r="E51" s="520">
        <v>141157376.41999999</v>
      </c>
      <c r="F51" s="523">
        <v>1776051328.5800002</v>
      </c>
      <c r="G51" s="514"/>
      <c r="H51" s="521">
        <v>622392408.01999998</v>
      </c>
      <c r="I51" s="523">
        <v>1634893952.1600001</v>
      </c>
      <c r="J51" s="514"/>
    </row>
    <row r="52" spans="1:10" ht="21.75" thickTop="1">
      <c r="A52" s="445" t="s">
        <v>332</v>
      </c>
      <c r="B52" s="520">
        <v>177650.22</v>
      </c>
      <c r="C52" s="521">
        <v>1694917.9</v>
      </c>
      <c r="D52" s="524"/>
      <c r="E52" s="525"/>
      <c r="F52" s="526" t="s">
        <v>1</v>
      </c>
      <c r="G52" s="514"/>
      <c r="H52" s="521">
        <v>1517267.68</v>
      </c>
      <c r="I52" s="526" t="s">
        <v>1</v>
      </c>
      <c r="J52" s="514"/>
    </row>
    <row r="53" spans="1:10" ht="21">
      <c r="A53" s="453" t="s">
        <v>333</v>
      </c>
      <c r="B53" s="520">
        <v>918177.82</v>
      </c>
      <c r="C53" s="521">
        <v>9661619.5999999996</v>
      </c>
      <c r="D53" s="527" t="s">
        <v>334</v>
      </c>
      <c r="E53" s="528">
        <v>819672431.88999987</v>
      </c>
      <c r="F53" s="529">
        <v>9410923548.1900005</v>
      </c>
      <c r="G53" s="514"/>
      <c r="H53" s="521">
        <v>8743441.7799999993</v>
      </c>
      <c r="I53" s="529"/>
      <c r="J53" s="514"/>
    </row>
    <row r="54" spans="1:10" ht="18">
      <c r="A54" s="514"/>
      <c r="B54" s="530"/>
      <c r="C54" s="514"/>
      <c r="D54" s="514"/>
      <c r="E54" s="531"/>
      <c r="F54" s="457" t="s">
        <v>1</v>
      </c>
      <c r="G54" s="514"/>
      <c r="H54" s="514"/>
      <c r="I54" s="517"/>
      <c r="J54" s="514"/>
    </row>
    <row r="55" spans="1:10">
      <c r="A55" s="514"/>
      <c r="B55" s="514"/>
      <c r="C55" s="514"/>
      <c r="D55" s="514"/>
      <c r="E55" s="531"/>
      <c r="F55" s="514"/>
      <c r="G55" s="514"/>
      <c r="H55" s="514"/>
      <c r="I55" s="514"/>
      <c r="J55" s="514"/>
    </row>
    <row r="56" spans="1:10">
      <c r="A56" s="514"/>
      <c r="B56" s="514"/>
      <c r="C56" s="514"/>
      <c r="D56" s="514"/>
      <c r="E56" s="531"/>
      <c r="F56" s="457" t="s">
        <v>1</v>
      </c>
      <c r="G56" s="514"/>
      <c r="H56" s="514"/>
      <c r="I56" s="514" t="s">
        <v>1</v>
      </c>
      <c r="J56" s="514"/>
    </row>
    <row r="57" spans="1:10">
      <c r="A57" s="514"/>
      <c r="B57" s="514"/>
      <c r="C57" s="514"/>
      <c r="D57" s="531"/>
      <c r="E57" s="514"/>
      <c r="F57" s="514"/>
      <c r="G57" s="514"/>
      <c r="H57" s="514"/>
      <c r="I57" s="514"/>
      <c r="J57" s="514"/>
    </row>
    <row r="58" spans="1:10">
      <c r="A58" s="514"/>
      <c r="B58" s="514"/>
      <c r="C58" s="514"/>
      <c r="D58" s="514"/>
      <c r="E58" s="514"/>
      <c r="F58" s="514"/>
      <c r="G58" s="514"/>
      <c r="H58" s="514"/>
      <c r="I58" s="514"/>
      <c r="J58" s="514"/>
    </row>
    <row r="59" spans="1:10">
      <c r="A59" s="514"/>
      <c r="B59" s="514" t="s">
        <v>1</v>
      </c>
      <c r="C59" s="514"/>
      <c r="D59" s="514"/>
      <c r="E59" s="514"/>
      <c r="F59" s="514"/>
      <c r="G59" s="514"/>
      <c r="H59" s="514"/>
      <c r="I59" s="514"/>
      <c r="J59" s="514"/>
    </row>
    <row r="60" spans="1:10">
      <c r="A60" s="514"/>
      <c r="B60" s="514" t="s">
        <v>1</v>
      </c>
      <c r="C60" s="514"/>
      <c r="D60" s="514"/>
      <c r="E60" s="531"/>
      <c r="F60" s="514"/>
      <c r="G60" s="514"/>
      <c r="H60" s="514"/>
      <c r="I60" s="514"/>
      <c r="J60" s="514"/>
    </row>
    <row r="61" spans="1:10">
      <c r="A61" s="532"/>
      <c r="B61" s="514"/>
      <c r="C61" s="514"/>
      <c r="D61" s="514"/>
      <c r="E61" s="514"/>
      <c r="F61" s="514"/>
      <c r="G61" s="514"/>
      <c r="H61" s="514"/>
      <c r="I61" s="514"/>
      <c r="J61" s="514"/>
    </row>
    <row r="62" spans="1:10" ht="15">
      <c r="E62" s="459"/>
      <c r="H62" s="514"/>
      <c r="I62" s="514"/>
    </row>
    <row r="63" spans="1:10">
      <c r="H63" s="514"/>
      <c r="I63" s="514"/>
    </row>
    <row r="64" spans="1:10">
      <c r="H64" s="514"/>
      <c r="I64" s="514"/>
    </row>
    <row r="65" spans="8:9">
      <c r="H65" s="514"/>
      <c r="I65" s="514"/>
    </row>
  </sheetData>
  <mergeCells count="2">
    <mergeCell ref="A1:F1"/>
    <mergeCell ref="A2:F2"/>
  </mergeCells>
  <pageMargins left="0.5" right="0.5" top="0.5" bottom="0.5" header="0.5" footer="0.5"/>
  <pageSetup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7">
    <pageSetUpPr fitToPage="1"/>
  </sheetPr>
  <dimension ref="A1:H65"/>
  <sheetViews>
    <sheetView defaultGridColor="0" colorId="22" zoomScaleNormal="100" workbookViewId="0">
      <selection sqref="A1:F1"/>
    </sheetView>
  </sheetViews>
  <sheetFormatPr defaultColWidth="15.7109375" defaultRowHeight="12.75"/>
  <cols>
    <col min="1" max="1" width="22.7109375" style="436" customWidth="1"/>
    <col min="2" max="2" width="29.140625" style="436" customWidth="1"/>
    <col min="3" max="3" width="27.5703125" style="436" customWidth="1"/>
    <col min="4" max="4" width="22.7109375" style="436" customWidth="1"/>
    <col min="5" max="5" width="29.140625" style="436" customWidth="1"/>
    <col min="6" max="6" width="24" style="436" customWidth="1"/>
    <col min="7" max="7" width="17.28515625" style="436" bestFit="1" customWidth="1"/>
    <col min="8" max="16384" width="15.7109375" style="436"/>
  </cols>
  <sheetData>
    <row r="1" spans="1:8" ht="18" customHeight="1">
      <c r="A1" s="642" t="s">
        <v>42</v>
      </c>
      <c r="B1" s="642"/>
      <c r="C1" s="642"/>
      <c r="D1" s="642"/>
      <c r="E1" s="642"/>
      <c r="F1" s="642"/>
      <c r="G1" s="514"/>
      <c r="H1" s="514"/>
    </row>
    <row r="2" spans="1:8" ht="21">
      <c r="A2" s="642" t="s">
        <v>231</v>
      </c>
      <c r="B2" s="642"/>
      <c r="C2" s="642"/>
      <c r="D2" s="642"/>
      <c r="E2" s="642"/>
      <c r="F2" s="642"/>
      <c r="G2" s="457"/>
      <c r="H2" s="514"/>
    </row>
    <row r="3" spans="1:8" ht="21">
      <c r="A3" s="515" t="s">
        <v>6</v>
      </c>
      <c r="B3" s="516" t="s">
        <v>343</v>
      </c>
      <c r="C3" s="516" t="s">
        <v>41</v>
      </c>
      <c r="D3" s="516" t="s">
        <v>1</v>
      </c>
      <c r="E3" s="516"/>
      <c r="F3" s="440" t="s">
        <v>344</v>
      </c>
      <c r="G3" s="514"/>
      <c r="H3" s="514"/>
    </row>
    <row r="4" spans="1:8" ht="21">
      <c r="A4" s="518" t="s">
        <v>235</v>
      </c>
      <c r="B4" s="443" t="s">
        <v>236</v>
      </c>
      <c r="C4" s="443" t="s">
        <v>237</v>
      </c>
      <c r="D4" s="518" t="s">
        <v>235</v>
      </c>
      <c r="E4" s="443" t="s">
        <v>236</v>
      </c>
      <c r="F4" s="443" t="s">
        <v>237</v>
      </c>
      <c r="G4" s="514"/>
      <c r="H4" s="514"/>
    </row>
    <row r="5" spans="1:8" ht="21">
      <c r="A5" s="445" t="s">
        <v>238</v>
      </c>
      <c r="B5" s="520">
        <v>2882001.03</v>
      </c>
      <c r="C5" s="521">
        <v>29963148.060000002</v>
      </c>
      <c r="D5" s="447" t="s">
        <v>241</v>
      </c>
      <c r="E5" s="520">
        <v>263905.43</v>
      </c>
      <c r="F5" s="521">
        <v>3057774.93</v>
      </c>
      <c r="G5" s="514"/>
      <c r="H5" s="514"/>
    </row>
    <row r="6" spans="1:8" ht="21">
      <c r="A6" s="445" t="s">
        <v>240</v>
      </c>
      <c r="B6" s="520">
        <v>1155704.3999999999</v>
      </c>
      <c r="C6" s="521">
        <v>13214951.65</v>
      </c>
      <c r="D6" s="447" t="s">
        <v>243</v>
      </c>
      <c r="E6" s="520">
        <v>657054.54</v>
      </c>
      <c r="F6" s="521">
        <v>7409499.8499999996</v>
      </c>
      <c r="G6" s="514"/>
      <c r="H6" s="514"/>
    </row>
    <row r="7" spans="1:8" ht="21">
      <c r="A7" s="445" t="s">
        <v>242</v>
      </c>
      <c r="B7" s="520">
        <v>389221.62</v>
      </c>
      <c r="C7" s="521">
        <v>4105968.24</v>
      </c>
      <c r="D7" s="447" t="s">
        <v>245</v>
      </c>
      <c r="E7" s="520">
        <v>1089059.01</v>
      </c>
      <c r="F7" s="521">
        <v>11969094.640000001</v>
      </c>
      <c r="G7" s="514"/>
      <c r="H7" s="514"/>
    </row>
    <row r="8" spans="1:8" ht="21">
      <c r="A8" s="445" t="s">
        <v>244</v>
      </c>
      <c r="B8" s="520">
        <v>100016.54</v>
      </c>
      <c r="C8" s="521">
        <v>1015966.8</v>
      </c>
      <c r="D8" s="447" t="s">
        <v>247</v>
      </c>
      <c r="E8" s="520">
        <v>1010407.29</v>
      </c>
      <c r="F8" s="521">
        <v>11316453.300000001</v>
      </c>
      <c r="G8" s="514"/>
      <c r="H8" s="514"/>
    </row>
    <row r="9" spans="1:8" ht="21">
      <c r="A9" s="445" t="s">
        <v>246</v>
      </c>
      <c r="B9" s="520">
        <v>4517090.5</v>
      </c>
      <c r="C9" s="521">
        <v>50204299.539999999</v>
      </c>
      <c r="D9" s="447" t="s">
        <v>249</v>
      </c>
      <c r="E9" s="520">
        <v>329150.36</v>
      </c>
      <c r="F9" s="521">
        <v>3851811.4699999997</v>
      </c>
      <c r="G9" s="514"/>
      <c r="H9" s="514"/>
    </row>
    <row r="10" spans="1:8" ht="21">
      <c r="A10" s="445" t="s">
        <v>248</v>
      </c>
      <c r="B10" s="520">
        <v>3338854.12</v>
      </c>
      <c r="C10" s="521">
        <v>35493567.280000001</v>
      </c>
      <c r="D10" s="447" t="s">
        <v>251</v>
      </c>
      <c r="E10" s="520">
        <v>436439.8</v>
      </c>
      <c r="F10" s="521">
        <v>4363404.84</v>
      </c>
      <c r="G10" s="514"/>
      <c r="H10" s="514"/>
    </row>
    <row r="11" spans="1:8" ht="21">
      <c r="A11" s="445" t="s">
        <v>250</v>
      </c>
      <c r="B11" s="520">
        <v>744629.09</v>
      </c>
      <c r="C11" s="521">
        <v>7971352.0199999996</v>
      </c>
      <c r="D11" s="447" t="s">
        <v>253</v>
      </c>
      <c r="E11" s="520">
        <v>4593734.5999999996</v>
      </c>
      <c r="F11" s="521">
        <v>52779460.080000006</v>
      </c>
      <c r="G11" s="514"/>
      <c r="H11" s="514"/>
    </row>
    <row r="12" spans="1:8" ht="21">
      <c r="A12" s="445" t="s">
        <v>252</v>
      </c>
      <c r="B12" s="520">
        <v>130184.9</v>
      </c>
      <c r="C12" s="521">
        <v>1368859.49</v>
      </c>
      <c r="D12" s="447" t="s">
        <v>255</v>
      </c>
      <c r="E12" s="520">
        <v>800644.68</v>
      </c>
      <c r="F12" s="521">
        <v>8992001.4699999988</v>
      </c>
      <c r="G12" s="514"/>
      <c r="H12" s="514"/>
    </row>
    <row r="13" spans="1:8" ht="21">
      <c r="A13" s="445" t="s">
        <v>254</v>
      </c>
      <c r="B13" s="520">
        <v>460862.15</v>
      </c>
      <c r="C13" s="521">
        <v>5255267.78</v>
      </c>
      <c r="D13" s="447" t="s">
        <v>257</v>
      </c>
      <c r="E13" s="520">
        <v>684318.35</v>
      </c>
      <c r="F13" s="521">
        <v>7875917.2299999995</v>
      </c>
      <c r="G13" s="514"/>
      <c r="H13" s="514"/>
    </row>
    <row r="14" spans="1:8" ht="21">
      <c r="A14" s="445" t="s">
        <v>256</v>
      </c>
      <c r="B14" s="520">
        <v>1070443.31</v>
      </c>
      <c r="C14" s="521">
        <v>12010392.91</v>
      </c>
      <c r="D14" s="447" t="s">
        <v>259</v>
      </c>
      <c r="E14" s="520">
        <v>2604540.27</v>
      </c>
      <c r="F14" s="521">
        <v>29360299.079999998</v>
      </c>
      <c r="G14" s="514"/>
      <c r="H14" s="514"/>
    </row>
    <row r="15" spans="1:8" ht="21">
      <c r="A15" s="445" t="s">
        <v>258</v>
      </c>
      <c r="B15" s="520">
        <v>746751.28</v>
      </c>
      <c r="C15" s="521">
        <v>8507679.9800000004</v>
      </c>
      <c r="D15" s="447" t="s">
        <v>261</v>
      </c>
      <c r="E15" s="520">
        <v>96954.19</v>
      </c>
      <c r="F15" s="521">
        <v>1006659.4299999999</v>
      </c>
      <c r="G15" s="514"/>
      <c r="H15" s="514"/>
    </row>
    <row r="16" spans="1:8" ht="21">
      <c r="A16" s="445" t="s">
        <v>260</v>
      </c>
      <c r="B16" s="520">
        <v>226263.83</v>
      </c>
      <c r="C16" s="521">
        <v>2535268.48</v>
      </c>
      <c r="D16" s="447" t="s">
        <v>263</v>
      </c>
      <c r="E16" s="520">
        <v>1097253.21</v>
      </c>
      <c r="F16" s="521">
        <v>10746507.52</v>
      </c>
      <c r="G16" s="514"/>
      <c r="H16" s="514"/>
    </row>
    <row r="17" spans="1:8" ht="21">
      <c r="A17" s="445" t="s">
        <v>262</v>
      </c>
      <c r="B17" s="520">
        <v>401831.09</v>
      </c>
      <c r="C17" s="521">
        <v>4317179.08</v>
      </c>
      <c r="D17" s="447" t="s">
        <v>265</v>
      </c>
      <c r="E17" s="520">
        <v>6299726.6100000003</v>
      </c>
      <c r="F17" s="521">
        <v>69978357.149999991</v>
      </c>
      <c r="G17" s="514"/>
      <c r="H17" s="514"/>
    </row>
    <row r="18" spans="1:8" ht="21">
      <c r="A18" s="445" t="s">
        <v>264</v>
      </c>
      <c r="B18" s="520">
        <v>113804.03</v>
      </c>
      <c r="C18" s="521">
        <v>1167592.98</v>
      </c>
      <c r="D18" s="447" t="s">
        <v>267</v>
      </c>
      <c r="E18" s="520">
        <v>105297.96</v>
      </c>
      <c r="F18" s="521">
        <v>1122407.18</v>
      </c>
      <c r="G18" s="514"/>
      <c r="H18" s="514"/>
    </row>
    <row r="19" spans="1:8" ht="21">
      <c r="A19" s="445" t="s">
        <v>266</v>
      </c>
      <c r="B19" s="520">
        <v>879462.35</v>
      </c>
      <c r="C19" s="521">
        <v>9462614.6999999993</v>
      </c>
      <c r="D19" s="447" t="s">
        <v>269</v>
      </c>
      <c r="E19" s="520">
        <v>127918.16</v>
      </c>
      <c r="F19" s="521">
        <v>1473930.14</v>
      </c>
      <c r="G19" s="514"/>
      <c r="H19" s="514"/>
    </row>
    <row r="20" spans="1:8" ht="21">
      <c r="A20" s="445" t="s">
        <v>268</v>
      </c>
      <c r="B20" s="520">
        <v>2008865.55</v>
      </c>
      <c r="C20" s="521">
        <v>22904524.140000001</v>
      </c>
      <c r="D20" s="447" t="s">
        <v>271</v>
      </c>
      <c r="E20" s="520">
        <v>840057.88</v>
      </c>
      <c r="F20" s="521">
        <v>9051979.9399999995</v>
      </c>
      <c r="G20" s="514"/>
      <c r="H20" s="514"/>
    </row>
    <row r="21" spans="1:8" ht="21">
      <c r="A21" s="445" t="s">
        <v>270</v>
      </c>
      <c r="B21" s="520">
        <v>201006.91</v>
      </c>
      <c r="C21" s="521">
        <v>2001298.5799999998</v>
      </c>
      <c r="D21" s="447" t="s">
        <v>273</v>
      </c>
      <c r="E21" s="520">
        <v>354756.51</v>
      </c>
      <c r="F21" s="521">
        <v>4043380.83</v>
      </c>
      <c r="G21" s="514"/>
      <c r="H21" s="514"/>
    </row>
    <row r="22" spans="1:8" ht="21">
      <c r="A22" s="445" t="s">
        <v>272</v>
      </c>
      <c r="B22" s="520">
        <v>1756920.89</v>
      </c>
      <c r="C22" s="521">
        <v>19063188.66</v>
      </c>
      <c r="D22" s="447" t="s">
        <v>275</v>
      </c>
      <c r="E22" s="520">
        <v>102935.82</v>
      </c>
      <c r="F22" s="521">
        <v>1197411.56</v>
      </c>
      <c r="G22" s="514"/>
      <c r="H22" s="514"/>
    </row>
    <row r="23" spans="1:8" ht="21">
      <c r="A23" s="445" t="s">
        <v>274</v>
      </c>
      <c r="B23" s="520">
        <v>37577567.409999996</v>
      </c>
      <c r="C23" s="521">
        <v>427203576.09000003</v>
      </c>
      <c r="D23" s="447" t="s">
        <v>277</v>
      </c>
      <c r="E23" s="520">
        <v>101007.19</v>
      </c>
      <c r="F23" s="521">
        <v>1038142.72</v>
      </c>
      <c r="G23" s="514"/>
      <c r="H23" s="514"/>
    </row>
    <row r="24" spans="1:8" ht="21">
      <c r="A24" s="445" t="s">
        <v>276</v>
      </c>
      <c r="B24" s="520">
        <v>238152.97</v>
      </c>
      <c r="C24" s="521">
        <v>2323013.7200000002</v>
      </c>
      <c r="D24" s="447" t="s">
        <v>279</v>
      </c>
      <c r="E24" s="520">
        <v>162705.31</v>
      </c>
      <c r="F24" s="521">
        <v>1869774.2</v>
      </c>
      <c r="G24" s="514"/>
      <c r="H24" s="514"/>
    </row>
    <row r="25" spans="1:8" ht="21">
      <c r="A25" s="445" t="s">
        <v>278</v>
      </c>
      <c r="B25" s="520">
        <v>377072.21</v>
      </c>
      <c r="C25" s="521">
        <v>4167413.7199999997</v>
      </c>
      <c r="D25" s="447" t="s">
        <v>281</v>
      </c>
      <c r="E25" s="520">
        <v>3359297.96</v>
      </c>
      <c r="F25" s="521">
        <v>37962747.460000001</v>
      </c>
      <c r="G25" s="514"/>
      <c r="H25" s="514"/>
    </row>
    <row r="26" spans="1:8" ht="21">
      <c r="A26" s="445" t="s">
        <v>280</v>
      </c>
      <c r="B26" s="520">
        <v>1831290.71</v>
      </c>
      <c r="C26" s="521">
        <v>20292857</v>
      </c>
      <c r="D26" s="447" t="s">
        <v>283</v>
      </c>
      <c r="E26" s="520">
        <v>818723.43</v>
      </c>
      <c r="F26" s="521">
        <v>8758581.4399999995</v>
      </c>
      <c r="G26" s="514"/>
      <c r="H26" s="514"/>
    </row>
    <row r="27" spans="1:8" ht="21">
      <c r="A27" s="445" t="s">
        <v>282</v>
      </c>
      <c r="B27" s="520">
        <v>1100483.1000000001</v>
      </c>
      <c r="C27" s="521">
        <v>12192524.639999999</v>
      </c>
      <c r="D27" s="447" t="s">
        <v>285</v>
      </c>
      <c r="E27" s="520">
        <v>1498475.63</v>
      </c>
      <c r="F27" s="521">
        <v>15725776.48</v>
      </c>
      <c r="G27" s="514"/>
      <c r="H27" s="514"/>
    </row>
    <row r="28" spans="1:8" ht="21">
      <c r="A28" s="445" t="s">
        <v>284</v>
      </c>
      <c r="B28" s="520">
        <v>634289.9</v>
      </c>
      <c r="C28" s="521">
        <v>7277319.1699999999</v>
      </c>
      <c r="D28" s="447" t="s">
        <v>287</v>
      </c>
      <c r="E28" s="520">
        <v>1899326.68</v>
      </c>
      <c r="F28" s="521">
        <v>21668231.140000001</v>
      </c>
      <c r="G28" s="514"/>
      <c r="H28" s="514"/>
    </row>
    <row r="29" spans="1:8" ht="21">
      <c r="A29" s="445" t="s">
        <v>286</v>
      </c>
      <c r="B29" s="520">
        <v>308842.09999999998</v>
      </c>
      <c r="C29" s="521">
        <v>3370899.42</v>
      </c>
      <c r="D29" s="447" t="s">
        <v>289</v>
      </c>
      <c r="E29" s="520">
        <v>11941410.51</v>
      </c>
      <c r="F29" s="521">
        <v>137401106.44</v>
      </c>
      <c r="G29" s="514"/>
      <c r="H29" s="514"/>
    </row>
    <row r="30" spans="1:8" ht="21">
      <c r="A30" s="445" t="s">
        <v>288</v>
      </c>
      <c r="B30" s="520">
        <v>850367.81</v>
      </c>
      <c r="C30" s="521">
        <v>8945834.2300000004</v>
      </c>
      <c r="D30" s="447" t="s">
        <v>291</v>
      </c>
      <c r="E30" s="520">
        <v>351349.44</v>
      </c>
      <c r="F30" s="521">
        <v>3660790.9299999997</v>
      </c>
      <c r="G30" s="514"/>
      <c r="H30" s="514"/>
    </row>
    <row r="31" spans="1:8" ht="21">
      <c r="A31" s="445" t="s">
        <v>290</v>
      </c>
      <c r="B31" s="520">
        <v>1114741.3999999999</v>
      </c>
      <c r="C31" s="521">
        <v>11603522.07</v>
      </c>
      <c r="D31" s="447" t="s">
        <v>293</v>
      </c>
      <c r="E31" s="520">
        <v>298742.05</v>
      </c>
      <c r="F31" s="521">
        <v>3167339.2700000005</v>
      </c>
      <c r="G31" s="514"/>
      <c r="H31" s="514"/>
    </row>
    <row r="32" spans="1:8" ht="21">
      <c r="A32" s="445" t="s">
        <v>292</v>
      </c>
      <c r="B32" s="520">
        <v>717717.73</v>
      </c>
      <c r="C32" s="521">
        <v>8234469.2300000004</v>
      </c>
      <c r="D32" s="447" t="s">
        <v>295</v>
      </c>
      <c r="E32" s="520">
        <v>8809305.6099999994</v>
      </c>
      <c r="F32" s="521">
        <v>109292713.86</v>
      </c>
      <c r="G32" s="514"/>
      <c r="H32" s="514"/>
    </row>
    <row r="33" spans="1:8" ht="21">
      <c r="A33" s="445" t="s">
        <v>294</v>
      </c>
      <c r="B33" s="520">
        <v>225999.21</v>
      </c>
      <c r="C33" s="521">
        <v>2477005.7999999998</v>
      </c>
      <c r="D33" s="447" t="s">
        <v>297</v>
      </c>
      <c r="E33" s="520">
        <v>28641252.09</v>
      </c>
      <c r="F33" s="521">
        <v>322842904.63</v>
      </c>
      <c r="G33" s="514"/>
      <c r="H33" s="514"/>
    </row>
    <row r="34" spans="1:8" ht="21">
      <c r="A34" s="445" t="s">
        <v>296</v>
      </c>
      <c r="B34" s="520">
        <v>1604267.88</v>
      </c>
      <c r="C34" s="521">
        <v>17691285.850000001</v>
      </c>
      <c r="D34" s="447" t="s">
        <v>299</v>
      </c>
      <c r="E34" s="520">
        <v>408845.3</v>
      </c>
      <c r="F34" s="521">
        <v>4547145.7</v>
      </c>
      <c r="G34" s="514"/>
      <c r="H34" s="514"/>
    </row>
    <row r="35" spans="1:8" ht="21">
      <c r="A35" s="445" t="s">
        <v>298</v>
      </c>
      <c r="B35" s="520">
        <v>149722.56</v>
      </c>
      <c r="C35" s="521">
        <v>1454570.71</v>
      </c>
      <c r="D35" s="447" t="s">
        <v>301</v>
      </c>
      <c r="E35" s="520">
        <v>177817.4</v>
      </c>
      <c r="F35" s="521">
        <v>1844090.34</v>
      </c>
      <c r="G35" s="514"/>
      <c r="H35" s="514"/>
    </row>
    <row r="36" spans="1:8" ht="21">
      <c r="A36" s="445" t="s">
        <v>300</v>
      </c>
      <c r="B36" s="520">
        <v>2254054.59</v>
      </c>
      <c r="C36" s="521">
        <v>25741151.449999999</v>
      </c>
      <c r="D36" s="447" t="s">
        <v>303</v>
      </c>
      <c r="E36" s="520">
        <v>4762955.3600000003</v>
      </c>
      <c r="F36" s="521">
        <v>55198664.600000001</v>
      </c>
      <c r="G36" s="514"/>
      <c r="H36" s="514"/>
    </row>
    <row r="37" spans="1:8" ht="21">
      <c r="A37" s="445" t="s">
        <v>302</v>
      </c>
      <c r="B37" s="520">
        <v>13305522.050000001</v>
      </c>
      <c r="C37" s="521">
        <v>146082962.30000001</v>
      </c>
      <c r="D37" s="447" t="s">
        <v>305</v>
      </c>
      <c r="E37" s="520">
        <v>4416057.41</v>
      </c>
      <c r="F37" s="521">
        <v>49132793.439999998</v>
      </c>
      <c r="G37" s="514"/>
      <c r="H37" s="514"/>
    </row>
    <row r="38" spans="1:8" ht="21">
      <c r="A38" s="445" t="s">
        <v>304</v>
      </c>
      <c r="B38" s="520">
        <v>40715.370000000003</v>
      </c>
      <c r="C38" s="521">
        <v>437497.69</v>
      </c>
      <c r="D38" s="447" t="s">
        <v>307</v>
      </c>
      <c r="E38" s="520">
        <v>974201.09</v>
      </c>
      <c r="F38" s="521">
        <v>10705145.42</v>
      </c>
      <c r="G38" s="514"/>
      <c r="H38" s="514"/>
    </row>
    <row r="39" spans="1:8" ht="21">
      <c r="A39" s="445" t="s">
        <v>306</v>
      </c>
      <c r="B39" s="520">
        <v>355600.01</v>
      </c>
      <c r="C39" s="521">
        <v>3863982.3899999997</v>
      </c>
      <c r="D39" s="447" t="s">
        <v>309</v>
      </c>
      <c r="E39" s="520">
        <v>103530.61</v>
      </c>
      <c r="F39" s="521">
        <v>1168371.6400000001</v>
      </c>
      <c r="G39" s="514"/>
      <c r="H39" s="522" t="s">
        <v>1</v>
      </c>
    </row>
    <row r="40" spans="1:8" ht="21">
      <c r="A40" s="445" t="s">
        <v>308</v>
      </c>
      <c r="B40" s="520">
        <v>835932.63</v>
      </c>
      <c r="C40" s="521">
        <v>9037148.8200000003</v>
      </c>
      <c r="D40" s="447" t="s">
        <v>311</v>
      </c>
      <c r="E40" s="520">
        <v>309306.86</v>
      </c>
      <c r="F40" s="521">
        <v>3483829.11</v>
      </c>
      <c r="G40" s="514"/>
      <c r="H40" s="514"/>
    </row>
    <row r="41" spans="1:8" ht="21">
      <c r="A41" s="445" t="s">
        <v>310</v>
      </c>
      <c r="B41" s="520">
        <v>873230.58</v>
      </c>
      <c r="C41" s="521">
        <v>9730801.2200000007</v>
      </c>
      <c r="D41" s="447" t="s">
        <v>313</v>
      </c>
      <c r="E41" s="520">
        <v>183551.09</v>
      </c>
      <c r="F41" s="521">
        <v>1963496.51</v>
      </c>
      <c r="G41" s="514"/>
      <c r="H41" s="514"/>
    </row>
    <row r="42" spans="1:8" ht="21">
      <c r="A42" s="445" t="s">
        <v>312</v>
      </c>
      <c r="B42" s="520">
        <v>280676.84999999998</v>
      </c>
      <c r="C42" s="521">
        <v>3225018.23</v>
      </c>
      <c r="D42" s="447" t="s">
        <v>315</v>
      </c>
      <c r="E42" s="520">
        <v>55253.29</v>
      </c>
      <c r="F42" s="521">
        <v>595684.2300000001</v>
      </c>
      <c r="G42" s="514"/>
      <c r="H42" s="514"/>
    </row>
    <row r="43" spans="1:8" ht="21">
      <c r="A43" s="445" t="s">
        <v>314</v>
      </c>
      <c r="B43" s="520">
        <v>672880.75</v>
      </c>
      <c r="C43" s="521">
        <v>7183176.0300000003</v>
      </c>
      <c r="D43" s="447" t="s">
        <v>317</v>
      </c>
      <c r="E43" s="520">
        <v>965201.48</v>
      </c>
      <c r="F43" s="521">
        <v>10698984.890000001</v>
      </c>
      <c r="G43" s="514"/>
      <c r="H43" s="514"/>
    </row>
    <row r="44" spans="1:8" ht="21">
      <c r="A44" s="445" t="s">
        <v>316</v>
      </c>
      <c r="B44" s="520">
        <v>953231.78</v>
      </c>
      <c r="C44" s="521">
        <v>10542335.77</v>
      </c>
      <c r="D44" s="447" t="s">
        <v>319</v>
      </c>
      <c r="E44" s="520">
        <v>4379494.3099999996</v>
      </c>
      <c r="F44" s="521">
        <v>49727373.970000006</v>
      </c>
      <c r="G44" s="514"/>
      <c r="H44" s="514"/>
    </row>
    <row r="45" spans="1:8" ht="21">
      <c r="A45" s="445" t="s">
        <v>318</v>
      </c>
      <c r="B45" s="520">
        <v>254481.56</v>
      </c>
      <c r="C45" s="521">
        <v>2846942.32</v>
      </c>
      <c r="D45" s="447" t="s">
        <v>321</v>
      </c>
      <c r="E45" s="520">
        <v>195262.37</v>
      </c>
      <c r="F45" s="521">
        <v>2167399.0699999998</v>
      </c>
      <c r="G45" s="514"/>
      <c r="H45" s="514"/>
    </row>
    <row r="46" spans="1:8" ht="21">
      <c r="A46" s="445" t="s">
        <v>320</v>
      </c>
      <c r="B46" s="520">
        <v>96131.14</v>
      </c>
      <c r="C46" s="521">
        <v>1135647.8999999999</v>
      </c>
      <c r="D46" s="447" t="s">
        <v>323</v>
      </c>
      <c r="E46" s="520">
        <v>632393.73</v>
      </c>
      <c r="F46" s="521">
        <v>7386485.6099999994</v>
      </c>
      <c r="G46" s="514"/>
      <c r="H46" s="514"/>
    </row>
    <row r="47" spans="1:8" ht="21">
      <c r="A47" s="445" t="s">
        <v>322</v>
      </c>
      <c r="B47" s="520">
        <v>388059.39</v>
      </c>
      <c r="C47" s="521">
        <v>4523212.71</v>
      </c>
      <c r="D47" s="447" t="s">
        <v>325</v>
      </c>
      <c r="E47" s="520">
        <v>410749.58</v>
      </c>
      <c r="F47" s="521">
        <v>4676499.26</v>
      </c>
      <c r="G47" s="514"/>
      <c r="H47" s="514"/>
    </row>
    <row r="48" spans="1:8" ht="21">
      <c r="A48" s="445" t="s">
        <v>324</v>
      </c>
      <c r="B48" s="520">
        <v>89292.9</v>
      </c>
      <c r="C48" s="521">
        <v>952864.4</v>
      </c>
      <c r="D48" s="447" t="s">
        <v>327</v>
      </c>
      <c r="E48" s="520">
        <v>11820454.800000001</v>
      </c>
      <c r="F48" s="521">
        <v>136070860.75000003</v>
      </c>
      <c r="G48" s="514"/>
      <c r="H48" s="514"/>
    </row>
    <row r="49" spans="1:8" ht="21">
      <c r="A49" s="445" t="s">
        <v>326</v>
      </c>
      <c r="B49" s="520">
        <v>1104734.33</v>
      </c>
      <c r="C49" s="521">
        <v>12225677.380000001</v>
      </c>
      <c r="D49" s="447" t="s">
        <v>329</v>
      </c>
      <c r="E49" s="520">
        <v>4308098.3</v>
      </c>
      <c r="F49" s="521">
        <v>48001699.609999999</v>
      </c>
      <c r="G49" s="514"/>
      <c r="H49" s="514"/>
    </row>
    <row r="50" spans="1:8" ht="21">
      <c r="A50" s="445" t="s">
        <v>328</v>
      </c>
      <c r="B50" s="520">
        <v>130313.66</v>
      </c>
      <c r="C50" s="521">
        <v>1458800.2999999998</v>
      </c>
      <c r="D50" s="447" t="s">
        <v>331</v>
      </c>
      <c r="E50" s="520">
        <v>21395666.439999998</v>
      </c>
      <c r="F50" s="521">
        <v>296141888.45999998</v>
      </c>
      <c r="G50" s="514"/>
      <c r="H50" s="514"/>
    </row>
    <row r="51" spans="1:8" ht="21.75" thickBot="1">
      <c r="A51" s="445" t="s">
        <v>330</v>
      </c>
      <c r="B51" s="520">
        <v>17338835.960000001</v>
      </c>
      <c r="C51" s="521">
        <v>200483531.29000002</v>
      </c>
      <c r="D51" s="533" t="s">
        <v>345</v>
      </c>
      <c r="E51" s="534">
        <v>2577787.19</v>
      </c>
      <c r="F51" s="521">
        <v>31987990.610000003</v>
      </c>
      <c r="G51" s="514"/>
      <c r="H51" s="514"/>
    </row>
    <row r="52" spans="1:8" ht="21.75" thickTop="1">
      <c r="A52" s="445" t="s">
        <v>332</v>
      </c>
      <c r="B52" s="520">
        <v>72981.27</v>
      </c>
      <c r="C52" s="521">
        <v>730339.15</v>
      </c>
      <c r="D52" s="533"/>
      <c r="E52" s="535"/>
      <c r="F52" s="536"/>
      <c r="G52" s="514"/>
      <c r="H52" s="514"/>
    </row>
    <row r="53" spans="1:8" ht="21">
      <c r="A53" s="537" t="s">
        <v>333</v>
      </c>
      <c r="B53" s="520">
        <v>354091.91</v>
      </c>
      <c r="C53" s="521">
        <v>3754294.27</v>
      </c>
      <c r="D53" s="533"/>
      <c r="E53" s="535"/>
      <c r="F53" s="536"/>
      <c r="G53" s="538"/>
      <c r="H53" s="514"/>
    </row>
    <row r="54" spans="1:8" ht="21">
      <c r="A54" s="539" t="s">
        <v>239</v>
      </c>
      <c r="B54" s="520">
        <v>990709.2</v>
      </c>
      <c r="C54" s="521">
        <v>11025312.059999999</v>
      </c>
      <c r="D54" s="527" t="s">
        <v>334</v>
      </c>
      <c r="E54" s="528">
        <v>245698281.69</v>
      </c>
      <c r="F54" s="529">
        <v>2831260970.1300001</v>
      </c>
      <c r="G54" s="540"/>
    </row>
    <row r="55" spans="1:8">
      <c r="A55" s="514"/>
      <c r="B55" s="514"/>
      <c r="C55" s="514"/>
      <c r="D55" s="514"/>
      <c r="E55" s="457" t="s">
        <v>1</v>
      </c>
      <c r="F55" s="514"/>
      <c r="G55" s="538"/>
      <c r="H55" s="514"/>
    </row>
    <row r="56" spans="1:8">
      <c r="A56" s="514"/>
      <c r="B56" s="457"/>
      <c r="C56" s="457"/>
      <c r="D56" s="514"/>
      <c r="E56" s="457"/>
      <c r="F56" s="514"/>
      <c r="G56" s="514"/>
      <c r="H56" s="514"/>
    </row>
    <row r="57" spans="1:8">
      <c r="A57" s="514"/>
      <c r="B57" s="514"/>
      <c r="C57" s="514"/>
      <c r="D57" s="514"/>
      <c r="E57" s="531"/>
      <c r="F57" s="457" t="s">
        <v>1</v>
      </c>
      <c r="G57" s="514"/>
      <c r="H57" s="514"/>
    </row>
    <row r="58" spans="1:8">
      <c r="A58" s="514"/>
      <c r="B58" s="514"/>
      <c r="C58" s="514"/>
      <c r="D58" s="531"/>
      <c r="E58" s="514"/>
      <c r="F58" s="514"/>
      <c r="G58" s="457"/>
      <c r="H58" s="514"/>
    </row>
    <row r="59" spans="1:8">
      <c r="A59" s="514"/>
      <c r="B59" s="514" t="s">
        <v>1</v>
      </c>
      <c r="C59" s="514"/>
      <c r="D59" s="514"/>
      <c r="E59" s="514"/>
      <c r="F59" s="514"/>
      <c r="G59" s="514"/>
      <c r="H59" s="514"/>
    </row>
    <row r="60" spans="1:8">
      <c r="A60" s="514"/>
      <c r="B60" s="514" t="s">
        <v>1</v>
      </c>
      <c r="C60" s="514"/>
      <c r="D60" s="514"/>
      <c r="E60" s="531"/>
      <c r="F60" s="514"/>
      <c r="G60" s="514"/>
      <c r="H60" s="514"/>
    </row>
    <row r="61" spans="1:8">
      <c r="A61" s="532"/>
      <c r="B61" s="514"/>
      <c r="C61" s="514"/>
      <c r="D61" s="514"/>
      <c r="E61" s="514"/>
      <c r="F61" s="514"/>
      <c r="G61" s="514"/>
      <c r="H61" s="514"/>
    </row>
    <row r="62" spans="1:8">
      <c r="D62" s="514"/>
      <c r="E62" s="514"/>
      <c r="F62" s="514"/>
      <c r="G62" s="514"/>
      <c r="H62" s="514"/>
    </row>
    <row r="63" spans="1:8" ht="15">
      <c r="E63" s="459"/>
      <c r="H63" s="514"/>
    </row>
    <row r="64" spans="1:8">
      <c r="H64" s="514"/>
    </row>
    <row r="65" spans="8:8">
      <c r="H65" s="514"/>
    </row>
  </sheetData>
  <mergeCells count="2">
    <mergeCell ref="A1:F1"/>
    <mergeCell ref="A2:F2"/>
  </mergeCells>
  <printOptions horizontalCentered="1"/>
  <pageMargins left="0.5" right="0.5" top="0.5" bottom="0.5" header="0.5" footer="0.5"/>
  <pageSetup scale="6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8">
    <pageSetUpPr fitToPage="1"/>
  </sheetPr>
  <dimension ref="A1:H97"/>
  <sheetViews>
    <sheetView defaultGridColor="0" colorId="22" zoomScaleNormal="100" workbookViewId="0">
      <selection sqref="A1:F1"/>
    </sheetView>
  </sheetViews>
  <sheetFormatPr defaultColWidth="15.7109375" defaultRowHeight="12.75"/>
  <cols>
    <col min="1" max="1" width="20.85546875" style="542" customWidth="1"/>
    <col min="2" max="3" width="28" style="542" customWidth="1"/>
    <col min="4" max="4" width="21.5703125" style="542" customWidth="1"/>
    <col min="5" max="6" width="28" style="542" customWidth="1"/>
    <col min="7" max="8" width="18.7109375" style="542" bestFit="1" customWidth="1"/>
    <col min="9" max="9" width="18.7109375" style="542" customWidth="1"/>
    <col min="10" max="10" width="15.7109375" style="542"/>
    <col min="11" max="11" width="19.5703125" style="542" customWidth="1"/>
    <col min="12" max="12" width="19.28515625" style="542" customWidth="1"/>
    <col min="13" max="13" width="21.140625" style="542" bestFit="1" customWidth="1"/>
    <col min="14" max="14" width="20.28515625" style="542" customWidth="1"/>
    <col min="15" max="16384" width="15.7109375" style="542"/>
  </cols>
  <sheetData>
    <row r="1" spans="1:8" ht="18.75" customHeight="1">
      <c r="A1" s="643" t="s">
        <v>42</v>
      </c>
      <c r="B1" s="643"/>
      <c r="C1" s="643"/>
      <c r="D1" s="643"/>
      <c r="E1" s="643"/>
      <c r="F1" s="643"/>
      <c r="G1" s="541"/>
    </row>
    <row r="2" spans="1:8" ht="18.75" customHeight="1">
      <c r="A2" s="643" t="s">
        <v>346</v>
      </c>
      <c r="B2" s="643"/>
      <c r="C2" s="643"/>
      <c r="D2" s="643"/>
      <c r="E2" s="643"/>
      <c r="F2" s="643"/>
      <c r="G2" s="541"/>
    </row>
    <row r="3" spans="1:8" ht="21">
      <c r="A3" s="543" t="s">
        <v>347</v>
      </c>
      <c r="B3" s="544" t="s">
        <v>348</v>
      </c>
      <c r="C3" s="543"/>
      <c r="D3" s="543" t="s">
        <v>1</v>
      </c>
      <c r="E3" s="543"/>
      <c r="F3" s="545" t="s">
        <v>349</v>
      </c>
      <c r="G3" s="541"/>
    </row>
    <row r="4" spans="1:8" ht="21">
      <c r="A4" s="546" t="s">
        <v>235</v>
      </c>
      <c r="B4" s="547" t="s">
        <v>236</v>
      </c>
      <c r="C4" s="548" t="s">
        <v>237</v>
      </c>
      <c r="D4" s="546" t="s">
        <v>235</v>
      </c>
      <c r="E4" s="547" t="s">
        <v>236</v>
      </c>
      <c r="F4" s="548" t="s">
        <v>237</v>
      </c>
      <c r="G4" s="541"/>
    </row>
    <row r="5" spans="1:8" ht="21">
      <c r="A5" s="549" t="s">
        <v>238</v>
      </c>
      <c r="B5" s="550">
        <v>163900.49</v>
      </c>
      <c r="C5" s="551">
        <v>4193988.8899999997</v>
      </c>
      <c r="D5" s="552" t="s">
        <v>239</v>
      </c>
      <c r="E5" s="550">
        <v>19227.45</v>
      </c>
      <c r="F5" s="551">
        <v>1395478.82</v>
      </c>
      <c r="G5" s="541"/>
      <c r="H5" s="553" t="s">
        <v>1</v>
      </c>
    </row>
    <row r="6" spans="1:8" ht="21">
      <c r="A6" s="549" t="s">
        <v>240</v>
      </c>
      <c r="B6" s="550">
        <v>15676.6</v>
      </c>
      <c r="C6" s="551">
        <v>1880716.09</v>
      </c>
      <c r="D6" s="552" t="s">
        <v>241</v>
      </c>
      <c r="E6" s="550">
        <v>6505.64</v>
      </c>
      <c r="F6" s="551">
        <v>393680.63</v>
      </c>
      <c r="G6" s="541"/>
      <c r="H6" s="553" t="s">
        <v>1</v>
      </c>
    </row>
    <row r="7" spans="1:8" ht="21">
      <c r="A7" s="549" t="s">
        <v>242</v>
      </c>
      <c r="B7" s="550">
        <v>7076.88</v>
      </c>
      <c r="C7" s="551">
        <v>445830.36</v>
      </c>
      <c r="D7" s="552" t="s">
        <v>243</v>
      </c>
      <c r="E7" s="550">
        <v>13402.59</v>
      </c>
      <c r="F7" s="551">
        <v>1110985.97</v>
      </c>
      <c r="G7" s="541"/>
      <c r="H7" s="553" t="s">
        <v>1</v>
      </c>
    </row>
    <row r="8" spans="1:8" ht="21">
      <c r="A8" s="549" t="s">
        <v>244</v>
      </c>
      <c r="B8" s="550">
        <v>3187.26</v>
      </c>
      <c r="C8" s="551">
        <v>107333.61</v>
      </c>
      <c r="D8" s="552" t="s">
        <v>245</v>
      </c>
      <c r="E8" s="550">
        <v>29847.599999999999</v>
      </c>
      <c r="F8" s="551">
        <v>2135670.5300000003</v>
      </c>
      <c r="G8" s="541"/>
      <c r="H8" s="553" t="s">
        <v>1</v>
      </c>
    </row>
    <row r="9" spans="1:8" ht="21">
      <c r="A9" s="549" t="s">
        <v>246</v>
      </c>
      <c r="B9" s="550">
        <v>121427.15</v>
      </c>
      <c r="C9" s="551">
        <v>7053283.0900000008</v>
      </c>
      <c r="D9" s="552" t="s">
        <v>247</v>
      </c>
      <c r="E9" s="550">
        <v>48761.19</v>
      </c>
      <c r="F9" s="551">
        <v>2026209.46</v>
      </c>
      <c r="G9" s="541"/>
      <c r="H9" s="553" t="s">
        <v>1</v>
      </c>
    </row>
    <row r="10" spans="1:8" ht="21">
      <c r="A10" s="549" t="s">
        <v>248</v>
      </c>
      <c r="B10" s="550">
        <v>79345.73</v>
      </c>
      <c r="C10" s="551">
        <v>5170619.58</v>
      </c>
      <c r="D10" s="552" t="s">
        <v>249</v>
      </c>
      <c r="E10" s="550">
        <v>3483.36</v>
      </c>
      <c r="F10" s="551">
        <v>478116.6</v>
      </c>
      <c r="G10" s="541"/>
      <c r="H10" s="553" t="s">
        <v>1</v>
      </c>
    </row>
    <row r="11" spans="1:8" ht="21">
      <c r="A11" s="549" t="s">
        <v>250</v>
      </c>
      <c r="B11" s="550">
        <v>10796.73</v>
      </c>
      <c r="C11" s="551">
        <v>998127.35</v>
      </c>
      <c r="D11" s="552" t="s">
        <v>251</v>
      </c>
      <c r="E11" s="550">
        <v>8257.2000000000007</v>
      </c>
      <c r="F11" s="551">
        <v>646133.56999999995</v>
      </c>
      <c r="G11" s="541"/>
      <c r="H11" s="553" t="s">
        <v>1</v>
      </c>
    </row>
    <row r="12" spans="1:8" ht="21">
      <c r="A12" s="549" t="s">
        <v>252</v>
      </c>
      <c r="B12" s="550">
        <v>4152.84</v>
      </c>
      <c r="C12" s="551">
        <v>233392.9</v>
      </c>
      <c r="D12" s="552" t="s">
        <v>253</v>
      </c>
      <c r="E12" s="550">
        <v>130925.22</v>
      </c>
      <c r="F12" s="551">
        <v>7661597.8300000001</v>
      </c>
      <c r="G12" s="541"/>
      <c r="H12" s="553" t="s">
        <v>1</v>
      </c>
    </row>
    <row r="13" spans="1:8" ht="21">
      <c r="A13" s="549" t="s">
        <v>254</v>
      </c>
      <c r="B13" s="550">
        <v>9453.58</v>
      </c>
      <c r="C13" s="551">
        <v>624289.31999999995</v>
      </c>
      <c r="D13" s="552" t="s">
        <v>255</v>
      </c>
      <c r="E13" s="550">
        <v>18449.28</v>
      </c>
      <c r="F13" s="551">
        <v>1109999.21</v>
      </c>
      <c r="G13" s="541"/>
      <c r="H13" s="553" t="s">
        <v>1</v>
      </c>
    </row>
    <row r="14" spans="1:8" ht="21">
      <c r="A14" s="549" t="s">
        <v>256</v>
      </c>
      <c r="B14" s="550">
        <v>11563.87</v>
      </c>
      <c r="C14" s="551">
        <v>1394744.25</v>
      </c>
      <c r="D14" s="552" t="s">
        <v>257</v>
      </c>
      <c r="E14" s="550">
        <v>28580.81</v>
      </c>
      <c r="F14" s="551">
        <v>1065699.47</v>
      </c>
      <c r="G14" s="541"/>
      <c r="H14" s="553" t="s">
        <v>1</v>
      </c>
    </row>
    <row r="15" spans="1:8" ht="21">
      <c r="A15" s="549" t="s">
        <v>258</v>
      </c>
      <c r="B15" s="550">
        <v>16421.96</v>
      </c>
      <c r="C15" s="551">
        <v>866428</v>
      </c>
      <c r="D15" s="552" t="s">
        <v>259</v>
      </c>
      <c r="E15" s="550">
        <v>87510.47</v>
      </c>
      <c r="F15" s="551">
        <v>5429791.4899999993</v>
      </c>
      <c r="G15" s="541"/>
      <c r="H15" s="553" t="s">
        <v>1</v>
      </c>
    </row>
    <row r="16" spans="1:8" ht="21">
      <c r="A16" s="549" t="s">
        <v>260</v>
      </c>
      <c r="B16" s="550">
        <v>6845.05</v>
      </c>
      <c r="C16" s="551">
        <v>358623.76</v>
      </c>
      <c r="D16" s="552" t="s">
        <v>261</v>
      </c>
      <c r="E16" s="550">
        <v>986.5</v>
      </c>
      <c r="F16" s="551">
        <v>112895.09</v>
      </c>
      <c r="G16" s="541"/>
      <c r="H16" s="553" t="s">
        <v>1</v>
      </c>
    </row>
    <row r="17" spans="1:8" ht="21">
      <c r="A17" s="549" t="s">
        <v>262</v>
      </c>
      <c r="B17" s="550">
        <v>9561.49</v>
      </c>
      <c r="C17" s="551">
        <v>344075.17</v>
      </c>
      <c r="D17" s="552" t="s">
        <v>263</v>
      </c>
      <c r="E17" s="550">
        <v>19295.849999999999</v>
      </c>
      <c r="F17" s="551">
        <v>4706988.58</v>
      </c>
      <c r="G17" s="541"/>
      <c r="H17" s="553" t="s">
        <v>1</v>
      </c>
    </row>
    <row r="18" spans="1:8" ht="21">
      <c r="A18" s="549" t="s">
        <v>264</v>
      </c>
      <c r="B18" s="550">
        <v>1221.3</v>
      </c>
      <c r="C18" s="551">
        <v>78068.100000000006</v>
      </c>
      <c r="D18" s="552" t="s">
        <v>265</v>
      </c>
      <c r="E18" s="550">
        <v>242169.86</v>
      </c>
      <c r="F18" s="551">
        <v>10038472.939999999</v>
      </c>
      <c r="G18" s="541"/>
      <c r="H18" s="553" t="s">
        <v>1</v>
      </c>
    </row>
    <row r="19" spans="1:8" ht="21">
      <c r="A19" s="549" t="s">
        <v>266</v>
      </c>
      <c r="B19" s="550">
        <v>8725.2199999999993</v>
      </c>
      <c r="C19" s="551">
        <v>1021471.83</v>
      </c>
      <c r="D19" s="552" t="s">
        <v>267</v>
      </c>
      <c r="E19" s="550">
        <v>-281.44</v>
      </c>
      <c r="F19" s="551">
        <v>78775.66</v>
      </c>
      <c r="G19" s="541"/>
      <c r="H19" s="553" t="s">
        <v>1</v>
      </c>
    </row>
    <row r="20" spans="1:8" ht="21">
      <c r="A20" s="549" t="s">
        <v>268</v>
      </c>
      <c r="B20" s="550">
        <v>27610.82</v>
      </c>
      <c r="C20" s="551">
        <v>3087715.34</v>
      </c>
      <c r="D20" s="552" t="s">
        <v>269</v>
      </c>
      <c r="E20" s="550">
        <v>6812.93</v>
      </c>
      <c r="F20" s="551">
        <v>127998.13</v>
      </c>
      <c r="G20" s="541"/>
      <c r="H20" s="553" t="s">
        <v>1</v>
      </c>
    </row>
    <row r="21" spans="1:8" ht="21">
      <c r="A21" s="549" t="s">
        <v>270</v>
      </c>
      <c r="B21" s="550">
        <v>23810.26</v>
      </c>
      <c r="C21" s="551">
        <v>341719.44</v>
      </c>
      <c r="D21" s="552" t="s">
        <v>271</v>
      </c>
      <c r="E21" s="550">
        <v>30178.61</v>
      </c>
      <c r="F21" s="551">
        <v>1641509.6800000002</v>
      </c>
      <c r="G21" s="541"/>
      <c r="H21" s="553" t="s">
        <v>1</v>
      </c>
    </row>
    <row r="22" spans="1:8" ht="21">
      <c r="A22" s="549" t="s">
        <v>272</v>
      </c>
      <c r="B22" s="550">
        <v>21561.61</v>
      </c>
      <c r="C22" s="551">
        <v>2890993.31</v>
      </c>
      <c r="D22" s="552" t="s">
        <v>273</v>
      </c>
      <c r="E22" s="550">
        <v>20326.41</v>
      </c>
      <c r="F22" s="551">
        <v>503267.26999999996</v>
      </c>
      <c r="G22" s="541"/>
      <c r="H22" s="553" t="s">
        <v>1</v>
      </c>
    </row>
    <row r="23" spans="1:8" ht="21">
      <c r="A23" s="549" t="s">
        <v>274</v>
      </c>
      <c r="B23" s="550">
        <v>3332011.73</v>
      </c>
      <c r="C23" s="551">
        <v>86201046.070000008</v>
      </c>
      <c r="D23" s="552" t="s">
        <v>275</v>
      </c>
      <c r="E23" s="550">
        <v>2583.7600000000002</v>
      </c>
      <c r="F23" s="551">
        <v>125507.67</v>
      </c>
      <c r="G23" s="541"/>
      <c r="H23" s="553" t="s">
        <v>1</v>
      </c>
    </row>
    <row r="24" spans="1:8" ht="21">
      <c r="A24" s="549" t="s">
        <v>276</v>
      </c>
      <c r="B24" s="550">
        <v>1068.29</v>
      </c>
      <c r="C24" s="551">
        <v>190317.76</v>
      </c>
      <c r="D24" s="552" t="s">
        <v>277</v>
      </c>
      <c r="E24" s="550">
        <v>1475</v>
      </c>
      <c r="F24" s="551">
        <v>88570.3</v>
      </c>
      <c r="G24" s="541"/>
      <c r="H24" s="553" t="s">
        <v>1</v>
      </c>
    </row>
    <row r="25" spans="1:8" ht="21">
      <c r="A25" s="549" t="s">
        <v>278</v>
      </c>
      <c r="B25" s="550">
        <v>2998.45</v>
      </c>
      <c r="C25" s="551">
        <v>459966.55</v>
      </c>
      <c r="D25" s="552" t="s">
        <v>279</v>
      </c>
      <c r="E25" s="550">
        <v>2494.58</v>
      </c>
      <c r="F25" s="551">
        <v>101935.25</v>
      </c>
      <c r="G25" s="541"/>
      <c r="H25" s="553" t="s">
        <v>1</v>
      </c>
    </row>
    <row r="26" spans="1:8" ht="21">
      <c r="A26" s="549" t="s">
        <v>280</v>
      </c>
      <c r="B26" s="550">
        <v>26457.54</v>
      </c>
      <c r="C26" s="551">
        <v>2738756.66</v>
      </c>
      <c r="D26" s="552" t="s">
        <v>281</v>
      </c>
      <c r="E26" s="550">
        <v>51735.48</v>
      </c>
      <c r="F26" s="551">
        <v>5619772.1900000004</v>
      </c>
      <c r="G26" s="541"/>
      <c r="H26" s="553" t="s">
        <v>1</v>
      </c>
    </row>
    <row r="27" spans="1:8" ht="21">
      <c r="A27" s="549" t="s">
        <v>282</v>
      </c>
      <c r="B27" s="550">
        <v>30144.67</v>
      </c>
      <c r="C27" s="551">
        <v>1704632.47</v>
      </c>
      <c r="D27" s="552" t="s">
        <v>283</v>
      </c>
      <c r="E27" s="550">
        <v>9256.48</v>
      </c>
      <c r="F27" s="551">
        <v>1081335.47</v>
      </c>
      <c r="G27" s="541"/>
      <c r="H27" s="553" t="s">
        <v>1</v>
      </c>
    </row>
    <row r="28" spans="1:8" ht="21">
      <c r="A28" s="549" t="s">
        <v>284</v>
      </c>
      <c r="B28" s="550">
        <v>9030.34</v>
      </c>
      <c r="C28" s="551">
        <v>797057.40999999992</v>
      </c>
      <c r="D28" s="552" t="s">
        <v>285</v>
      </c>
      <c r="E28" s="550">
        <v>26370.85</v>
      </c>
      <c r="F28" s="551">
        <v>2030711.48</v>
      </c>
      <c r="G28" s="541"/>
      <c r="H28" s="553" t="s">
        <v>1</v>
      </c>
    </row>
    <row r="29" spans="1:8" ht="21">
      <c r="A29" s="549" t="s">
        <v>286</v>
      </c>
      <c r="B29" s="550">
        <v>7686.63</v>
      </c>
      <c r="C29" s="551">
        <v>362118.95</v>
      </c>
      <c r="D29" s="552" t="s">
        <v>287</v>
      </c>
      <c r="E29" s="550">
        <v>40748.620000000003</v>
      </c>
      <c r="F29" s="551">
        <v>2627103.2200000002</v>
      </c>
      <c r="G29" s="541"/>
      <c r="H29" s="553" t="s">
        <v>1</v>
      </c>
    </row>
    <row r="30" spans="1:8" ht="21">
      <c r="A30" s="549" t="s">
        <v>288</v>
      </c>
      <c r="B30" s="550">
        <v>10621.71</v>
      </c>
      <c r="C30" s="551">
        <v>1527895.8599999999</v>
      </c>
      <c r="D30" s="552" t="s">
        <v>289</v>
      </c>
      <c r="E30" s="550">
        <v>733031.96</v>
      </c>
      <c r="F30" s="551">
        <v>23984455.490000002</v>
      </c>
      <c r="G30" s="541"/>
      <c r="H30" s="553" t="s">
        <v>1</v>
      </c>
    </row>
    <row r="31" spans="1:8" ht="21">
      <c r="A31" s="549" t="s">
        <v>290</v>
      </c>
      <c r="B31" s="550">
        <v>41501.03</v>
      </c>
      <c r="C31" s="551">
        <v>1679100.07</v>
      </c>
      <c r="D31" s="552" t="s">
        <v>291</v>
      </c>
      <c r="E31" s="550">
        <v>7514.25</v>
      </c>
      <c r="F31" s="551">
        <v>537039.67000000004</v>
      </c>
      <c r="G31" s="541"/>
      <c r="H31" s="553" t="s">
        <v>1</v>
      </c>
    </row>
    <row r="32" spans="1:8" ht="21">
      <c r="A32" s="549" t="s">
        <v>292</v>
      </c>
      <c r="B32" s="550">
        <v>20088.810000000001</v>
      </c>
      <c r="C32" s="551">
        <v>855287.57000000007</v>
      </c>
      <c r="D32" s="552" t="s">
        <v>293</v>
      </c>
      <c r="E32" s="550">
        <v>3285.03</v>
      </c>
      <c r="F32" s="551">
        <v>391306.96</v>
      </c>
      <c r="G32" s="541"/>
      <c r="H32" s="553" t="s">
        <v>1</v>
      </c>
    </row>
    <row r="33" spans="1:8" ht="21">
      <c r="A33" s="549" t="s">
        <v>294</v>
      </c>
      <c r="B33" s="550">
        <v>5725.42</v>
      </c>
      <c r="C33" s="551">
        <v>208260.25</v>
      </c>
      <c r="D33" s="552" t="s">
        <v>295</v>
      </c>
      <c r="E33" s="550">
        <v>163737.66</v>
      </c>
      <c r="F33" s="551">
        <v>11181897.880000001</v>
      </c>
      <c r="G33" s="541"/>
      <c r="H33" s="553" t="s">
        <v>1</v>
      </c>
    </row>
    <row r="34" spans="1:8" ht="21">
      <c r="A34" s="549" t="s">
        <v>296</v>
      </c>
      <c r="B34" s="550">
        <v>40709.1</v>
      </c>
      <c r="C34" s="551">
        <v>2235317.8000000003</v>
      </c>
      <c r="D34" s="552" t="s">
        <v>297</v>
      </c>
      <c r="E34" s="550">
        <v>1741749.82</v>
      </c>
      <c r="F34" s="551">
        <v>66788840.25</v>
      </c>
      <c r="G34" s="541"/>
      <c r="H34" s="553" t="s">
        <v>1</v>
      </c>
    </row>
    <row r="35" spans="1:8" ht="21">
      <c r="A35" s="549" t="s">
        <v>298</v>
      </c>
      <c r="B35" s="550">
        <v>1436.63</v>
      </c>
      <c r="C35" s="551">
        <v>142853.24</v>
      </c>
      <c r="D35" s="552" t="s">
        <v>299</v>
      </c>
      <c r="E35" s="550">
        <v>5356.38</v>
      </c>
      <c r="F35" s="551">
        <v>518522.63</v>
      </c>
      <c r="G35" s="541"/>
      <c r="H35" s="553" t="s">
        <v>1</v>
      </c>
    </row>
    <row r="36" spans="1:8" ht="21">
      <c r="A36" s="549" t="s">
        <v>300</v>
      </c>
      <c r="B36" s="550">
        <v>65734.09</v>
      </c>
      <c r="C36" s="551">
        <v>3908371.53</v>
      </c>
      <c r="D36" s="552" t="s">
        <v>301</v>
      </c>
      <c r="E36" s="550">
        <v>3193.35</v>
      </c>
      <c r="F36" s="551">
        <v>224188.94</v>
      </c>
      <c r="G36" s="541"/>
      <c r="H36" s="553" t="s">
        <v>1</v>
      </c>
    </row>
    <row r="37" spans="1:8" ht="21">
      <c r="A37" s="549" t="s">
        <v>302</v>
      </c>
      <c r="B37" s="550">
        <v>709214.83</v>
      </c>
      <c r="C37" s="551">
        <v>26620092.84</v>
      </c>
      <c r="D37" s="552" t="s">
        <v>303</v>
      </c>
      <c r="E37" s="550">
        <v>264691.56</v>
      </c>
      <c r="F37" s="551">
        <v>8900088.1600000001</v>
      </c>
      <c r="G37" s="541"/>
      <c r="H37" s="553" t="s">
        <v>1</v>
      </c>
    </row>
    <row r="38" spans="1:8" ht="21">
      <c r="A38" s="549" t="s">
        <v>304</v>
      </c>
      <c r="B38" s="550">
        <v>164.6</v>
      </c>
      <c r="C38" s="551">
        <v>44357.65</v>
      </c>
      <c r="D38" s="552" t="s">
        <v>305</v>
      </c>
      <c r="E38" s="550">
        <v>170790.8</v>
      </c>
      <c r="F38" s="551">
        <v>9062055.6000000015</v>
      </c>
      <c r="G38" s="541"/>
      <c r="H38" s="553" t="s">
        <v>1</v>
      </c>
    </row>
    <row r="39" spans="1:8" ht="21">
      <c r="A39" s="549" t="s">
        <v>306</v>
      </c>
      <c r="B39" s="550">
        <v>12677.73</v>
      </c>
      <c r="C39" s="551">
        <v>583872.29999999993</v>
      </c>
      <c r="D39" s="552" t="s">
        <v>307</v>
      </c>
      <c r="E39" s="550">
        <v>33432.42</v>
      </c>
      <c r="F39" s="551">
        <v>1346503.76</v>
      </c>
      <c r="G39" s="541"/>
      <c r="H39" s="553" t="s">
        <v>1</v>
      </c>
    </row>
    <row r="40" spans="1:8" ht="21">
      <c r="A40" s="549" t="s">
        <v>308</v>
      </c>
      <c r="B40" s="550">
        <v>17369.93</v>
      </c>
      <c r="C40" s="551">
        <v>1038534.7000000001</v>
      </c>
      <c r="D40" s="552" t="s">
        <v>309</v>
      </c>
      <c r="E40" s="550">
        <v>1712.18</v>
      </c>
      <c r="F40" s="551">
        <v>107739.68999999999</v>
      </c>
      <c r="G40" s="541"/>
      <c r="H40" s="553" t="s">
        <v>1</v>
      </c>
    </row>
    <row r="41" spans="1:8" ht="21">
      <c r="A41" s="549" t="s">
        <v>310</v>
      </c>
      <c r="B41" s="550">
        <v>21619.37</v>
      </c>
      <c r="C41" s="551">
        <v>1043003.46</v>
      </c>
      <c r="D41" s="552" t="s">
        <v>311</v>
      </c>
      <c r="E41" s="550">
        <v>2895.42</v>
      </c>
      <c r="F41" s="551">
        <v>365823.18</v>
      </c>
      <c r="G41" s="541"/>
      <c r="H41" s="553" t="s">
        <v>1</v>
      </c>
    </row>
    <row r="42" spans="1:8" ht="21">
      <c r="A42" s="549" t="s">
        <v>312</v>
      </c>
      <c r="B42" s="550">
        <v>9211.2999999999993</v>
      </c>
      <c r="C42" s="551">
        <v>495485.14</v>
      </c>
      <c r="D42" s="552" t="s">
        <v>313</v>
      </c>
      <c r="E42" s="550">
        <v>1130.6199999999999</v>
      </c>
      <c r="F42" s="551">
        <v>167393.41999999998</v>
      </c>
      <c r="G42" s="541"/>
      <c r="H42" s="553" t="s">
        <v>1</v>
      </c>
    </row>
    <row r="43" spans="1:8" ht="21">
      <c r="A43" s="549" t="s">
        <v>314</v>
      </c>
      <c r="B43" s="550">
        <v>15636.1</v>
      </c>
      <c r="C43" s="551">
        <v>1137456.1900000002</v>
      </c>
      <c r="D43" s="552" t="s">
        <v>315</v>
      </c>
      <c r="E43" s="550">
        <v>1356.37</v>
      </c>
      <c r="F43" s="551">
        <v>41507.170000000006</v>
      </c>
      <c r="G43" s="541"/>
      <c r="H43" s="553" t="s">
        <v>1</v>
      </c>
    </row>
    <row r="44" spans="1:8" ht="21">
      <c r="A44" s="549" t="s">
        <v>316</v>
      </c>
      <c r="B44" s="550">
        <v>12103.76</v>
      </c>
      <c r="C44" s="551">
        <v>1478770.79</v>
      </c>
      <c r="D44" s="552" t="s">
        <v>317</v>
      </c>
      <c r="E44" s="550">
        <v>10845.5</v>
      </c>
      <c r="F44" s="551">
        <v>1263815.31</v>
      </c>
      <c r="G44" s="541"/>
      <c r="H44" s="553" t="s">
        <v>1</v>
      </c>
    </row>
    <row r="45" spans="1:8" ht="21">
      <c r="A45" s="549" t="s">
        <v>318</v>
      </c>
      <c r="B45" s="550">
        <v>15579.61</v>
      </c>
      <c r="C45" s="551">
        <v>291285.59999999998</v>
      </c>
      <c r="D45" s="552" t="s">
        <v>319</v>
      </c>
      <c r="E45" s="550">
        <v>288279.81</v>
      </c>
      <c r="F45" s="551">
        <v>7735920.9699999997</v>
      </c>
      <c r="G45" s="541"/>
      <c r="H45" s="553" t="s">
        <v>1</v>
      </c>
    </row>
    <row r="46" spans="1:8" ht="21">
      <c r="A46" s="549" t="s">
        <v>320</v>
      </c>
      <c r="B46" s="550">
        <v>1724.47</v>
      </c>
      <c r="C46" s="551">
        <v>102486.55</v>
      </c>
      <c r="D46" s="552" t="s">
        <v>321</v>
      </c>
      <c r="E46" s="550">
        <v>2484.7600000000002</v>
      </c>
      <c r="F46" s="551">
        <v>341369.75</v>
      </c>
      <c r="G46" s="541"/>
      <c r="H46" s="553" t="s">
        <v>1</v>
      </c>
    </row>
    <row r="47" spans="1:8" ht="21">
      <c r="A47" s="549" t="s">
        <v>322</v>
      </c>
      <c r="B47" s="550">
        <v>7599.46</v>
      </c>
      <c r="C47" s="551">
        <v>507794.32</v>
      </c>
      <c r="D47" s="552" t="s">
        <v>323</v>
      </c>
      <c r="E47" s="550">
        <v>57969.47</v>
      </c>
      <c r="F47" s="551">
        <v>1035055.21</v>
      </c>
      <c r="G47" s="541"/>
      <c r="H47" s="553" t="s">
        <v>1</v>
      </c>
    </row>
    <row r="48" spans="1:8" ht="21">
      <c r="A48" s="549" t="s">
        <v>324</v>
      </c>
      <c r="B48" s="550">
        <v>5002.67</v>
      </c>
      <c r="C48" s="551">
        <v>75393.63</v>
      </c>
      <c r="D48" s="552" t="s">
        <v>325</v>
      </c>
      <c r="E48" s="550">
        <v>8385.11</v>
      </c>
      <c r="F48" s="551">
        <v>825340.42</v>
      </c>
      <c r="G48" s="541"/>
      <c r="H48" s="553" t="s">
        <v>1</v>
      </c>
    </row>
    <row r="49" spans="1:8" ht="21">
      <c r="A49" s="549" t="s">
        <v>326</v>
      </c>
      <c r="B49" s="550">
        <v>13623.62</v>
      </c>
      <c r="C49" s="551">
        <v>1732841.12</v>
      </c>
      <c r="D49" s="552" t="s">
        <v>327</v>
      </c>
      <c r="E49" s="550">
        <v>602834.07999999996</v>
      </c>
      <c r="F49" s="551">
        <v>25615692.789999999</v>
      </c>
      <c r="G49" s="541"/>
      <c r="H49" s="553" t="s">
        <v>1</v>
      </c>
    </row>
    <row r="50" spans="1:8" ht="21">
      <c r="A50" s="549" t="s">
        <v>328</v>
      </c>
      <c r="B50" s="550">
        <v>2344.62</v>
      </c>
      <c r="C50" s="551">
        <v>235397.72</v>
      </c>
      <c r="D50" s="552" t="s">
        <v>329</v>
      </c>
      <c r="E50" s="550">
        <v>181989.28</v>
      </c>
      <c r="F50" s="551">
        <v>10298186.92</v>
      </c>
      <c r="G50" s="541"/>
      <c r="H50" s="553" t="s">
        <v>1</v>
      </c>
    </row>
    <row r="51" spans="1:8" ht="21">
      <c r="A51" s="549" t="s">
        <v>330</v>
      </c>
      <c r="B51" s="550">
        <v>834974.68</v>
      </c>
      <c r="C51" s="551">
        <v>32816428.780000001</v>
      </c>
      <c r="D51" s="552" t="s">
        <v>331</v>
      </c>
      <c r="E51" s="550">
        <v>1018368.34</v>
      </c>
      <c r="F51" s="551">
        <v>23540853.539999999</v>
      </c>
      <c r="G51" s="541"/>
      <c r="H51" s="553" t="s">
        <v>1</v>
      </c>
    </row>
    <row r="52" spans="1:8" ht="21">
      <c r="A52" s="549" t="s">
        <v>332</v>
      </c>
      <c r="B52" s="550">
        <v>233.58</v>
      </c>
      <c r="C52" s="551">
        <v>69475.37</v>
      </c>
      <c r="D52" s="554"/>
      <c r="E52" s="555"/>
      <c r="F52" s="555"/>
      <c r="G52" s="541"/>
      <c r="H52" s="553" t="s">
        <v>1</v>
      </c>
    </row>
    <row r="53" spans="1:8" ht="21">
      <c r="A53" s="556" t="s">
        <v>333</v>
      </c>
      <c r="B53" s="550">
        <v>11464.11</v>
      </c>
      <c r="C53" s="551">
        <v>479369.3</v>
      </c>
      <c r="D53" s="557" t="s">
        <v>334</v>
      </c>
      <c r="E53" s="558">
        <v>11982236.189999998</v>
      </c>
      <c r="F53" s="559">
        <v>449466252.25999987</v>
      </c>
      <c r="G53" s="541"/>
      <c r="H53" s="553" t="s">
        <v>1</v>
      </c>
    </row>
    <row r="54" spans="1:8">
      <c r="A54" s="541"/>
      <c r="B54" s="560"/>
      <c r="C54" s="541"/>
      <c r="D54" s="541"/>
      <c r="E54" s="541"/>
      <c r="F54" s="541"/>
      <c r="G54" s="541"/>
    </row>
    <row r="55" spans="1:8">
      <c r="A55" s="541"/>
      <c r="B55" s="560"/>
      <c r="C55" s="541"/>
      <c r="D55" s="541"/>
      <c r="E55" s="541"/>
      <c r="F55" s="541"/>
      <c r="G55" s="541"/>
    </row>
    <row r="56" spans="1:8" ht="15">
      <c r="A56" s="541"/>
      <c r="B56" s="560"/>
      <c r="C56" s="541"/>
      <c r="D56" s="541"/>
      <c r="E56" s="561"/>
      <c r="F56" s="562"/>
      <c r="G56" s="541"/>
    </row>
    <row r="57" spans="1:8" ht="15">
      <c r="E57" s="563"/>
      <c r="F57" s="564"/>
    </row>
    <row r="58" spans="1:8" ht="15">
      <c r="E58" s="563"/>
      <c r="F58" s="564"/>
    </row>
    <row r="59" spans="1:8">
      <c r="E59" s="565"/>
      <c r="F59" s="566"/>
    </row>
    <row r="60" spans="1:8">
      <c r="A60" s="542" t="s">
        <v>1</v>
      </c>
      <c r="E60" s="566"/>
      <c r="F60" s="566"/>
    </row>
    <row r="61" spans="1:8">
      <c r="A61" s="542" t="s">
        <v>1</v>
      </c>
      <c r="E61" s="566"/>
      <c r="F61" s="566"/>
    </row>
    <row r="62" spans="1:8">
      <c r="A62" s="542" t="s">
        <v>1</v>
      </c>
    </row>
    <row r="63" spans="1:8">
      <c r="A63" s="542" t="s">
        <v>1</v>
      </c>
    </row>
    <row r="64" spans="1:8">
      <c r="A64" s="542" t="s">
        <v>1</v>
      </c>
    </row>
    <row r="66" spans="2:6" ht="19.5" customHeight="1"/>
    <row r="67" spans="2:6">
      <c r="B67" s="553"/>
      <c r="C67" s="553"/>
      <c r="E67" s="553"/>
      <c r="F67" s="553"/>
    </row>
    <row r="68" spans="2:6">
      <c r="B68" s="553"/>
      <c r="C68" s="553"/>
      <c r="E68" s="553"/>
      <c r="F68" s="553"/>
    </row>
    <row r="69" spans="2:6">
      <c r="B69" s="553"/>
      <c r="C69" s="553"/>
      <c r="E69" s="553"/>
      <c r="F69" s="553"/>
    </row>
    <row r="70" spans="2:6">
      <c r="B70" s="553"/>
      <c r="C70" s="553"/>
      <c r="E70" s="553"/>
      <c r="F70" s="553"/>
    </row>
    <row r="71" spans="2:6">
      <c r="B71" s="553"/>
      <c r="C71" s="553"/>
      <c r="E71" s="553"/>
      <c r="F71" s="553"/>
    </row>
    <row r="72" spans="2:6">
      <c r="B72" s="553"/>
      <c r="C72" s="553"/>
      <c r="E72" s="553"/>
      <c r="F72" s="553"/>
    </row>
    <row r="73" spans="2:6">
      <c r="B73" s="553"/>
      <c r="C73" s="553"/>
      <c r="E73" s="553"/>
      <c r="F73" s="553"/>
    </row>
    <row r="74" spans="2:6">
      <c r="B74" s="553"/>
      <c r="C74" s="553"/>
      <c r="E74" s="553"/>
      <c r="F74" s="553"/>
    </row>
    <row r="75" spans="2:6">
      <c r="B75" s="553"/>
      <c r="C75" s="553"/>
      <c r="E75" s="553"/>
      <c r="F75" s="553"/>
    </row>
    <row r="76" spans="2:6">
      <c r="B76" s="553"/>
      <c r="C76" s="553"/>
      <c r="E76" s="553"/>
      <c r="F76" s="553"/>
    </row>
    <row r="77" spans="2:6">
      <c r="B77" s="553"/>
      <c r="C77" s="553"/>
      <c r="E77" s="553"/>
      <c r="F77" s="553"/>
    </row>
    <row r="78" spans="2:6">
      <c r="B78" s="553"/>
      <c r="C78" s="553"/>
      <c r="E78" s="553"/>
      <c r="F78" s="553"/>
    </row>
    <row r="79" spans="2:6">
      <c r="B79" s="553"/>
      <c r="C79" s="553"/>
      <c r="E79" s="553"/>
      <c r="F79" s="553"/>
    </row>
    <row r="80" spans="2:6">
      <c r="B80" s="553"/>
      <c r="C80" s="553"/>
      <c r="E80" s="553"/>
      <c r="F80" s="553"/>
    </row>
    <row r="81" spans="2:6">
      <c r="B81" s="553"/>
      <c r="C81" s="553"/>
      <c r="E81" s="553"/>
      <c r="F81" s="553"/>
    </row>
    <row r="82" spans="2:6">
      <c r="B82" s="553"/>
      <c r="C82" s="553"/>
      <c r="E82" s="553"/>
      <c r="F82" s="553"/>
    </row>
    <row r="83" spans="2:6">
      <c r="B83" s="553"/>
      <c r="C83" s="553"/>
      <c r="E83" s="553"/>
      <c r="F83" s="553"/>
    </row>
    <row r="84" spans="2:6">
      <c r="B84" s="553"/>
      <c r="C84" s="553"/>
      <c r="E84" s="553"/>
      <c r="F84" s="553"/>
    </row>
    <row r="85" spans="2:6">
      <c r="B85" s="553"/>
      <c r="C85" s="553"/>
      <c r="E85" s="553"/>
      <c r="F85" s="553"/>
    </row>
    <row r="86" spans="2:6">
      <c r="B86" s="553"/>
      <c r="C86" s="553"/>
      <c r="E86" s="553"/>
      <c r="F86" s="553"/>
    </row>
    <row r="87" spans="2:6">
      <c r="B87" s="553"/>
      <c r="C87" s="553"/>
      <c r="E87" s="553"/>
      <c r="F87" s="553"/>
    </row>
    <row r="88" spans="2:6">
      <c r="B88" s="553"/>
      <c r="C88" s="553"/>
      <c r="E88" s="553"/>
      <c r="F88" s="553"/>
    </row>
    <row r="89" spans="2:6">
      <c r="B89" s="553"/>
      <c r="C89" s="553"/>
      <c r="E89" s="553"/>
      <c r="F89" s="553"/>
    </row>
    <row r="90" spans="2:6">
      <c r="B90" s="553"/>
      <c r="C90" s="553"/>
      <c r="E90" s="553"/>
      <c r="F90" s="553"/>
    </row>
    <row r="91" spans="2:6">
      <c r="B91" s="553"/>
      <c r="C91" s="553"/>
      <c r="E91" s="553"/>
      <c r="F91" s="553"/>
    </row>
    <row r="92" spans="2:6">
      <c r="B92" s="553"/>
      <c r="C92" s="553"/>
      <c r="E92" s="553"/>
      <c r="F92" s="553"/>
    </row>
    <row r="93" spans="2:6">
      <c r="B93" s="553"/>
      <c r="C93" s="553"/>
    </row>
    <row r="94" spans="2:6">
      <c r="B94" s="553"/>
      <c r="C94" s="553"/>
      <c r="E94" s="553"/>
      <c r="F94" s="553"/>
    </row>
    <row r="97" spans="6:6">
      <c r="F97" s="553"/>
    </row>
  </sheetData>
  <mergeCells count="2">
    <mergeCell ref="A1:F1"/>
    <mergeCell ref="A2:F2"/>
  </mergeCells>
  <printOptions horizontalCentered="1"/>
  <pageMargins left="0.5" right="0.5" top="0.5" bottom="0.5" header="0.5" footer="0.5"/>
  <pageSetup scale="64" orientation="portrait" horizontalDpi="4294967294" verticalDpi="4294967294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G56"/>
  <sheetViews>
    <sheetView zoomScale="87" zoomScaleNormal="87" workbookViewId="0">
      <selection sqref="A1:E1"/>
    </sheetView>
  </sheetViews>
  <sheetFormatPr defaultRowHeight="15"/>
  <cols>
    <col min="1" max="1" width="47.28515625" style="567" customWidth="1"/>
    <col min="2" max="3" width="25.7109375" style="567" customWidth="1"/>
    <col min="4" max="4" width="20.7109375" style="567" customWidth="1"/>
    <col min="5" max="5" width="15.7109375" style="567" customWidth="1"/>
    <col min="6" max="6" width="9.140625" style="567"/>
    <col min="7" max="7" width="14.140625" style="567" customWidth="1"/>
    <col min="8" max="16384" width="9.140625" style="567"/>
  </cols>
  <sheetData>
    <row r="1" spans="1:7" ht="15.75">
      <c r="A1" s="644" t="s">
        <v>42</v>
      </c>
      <c r="B1" s="645"/>
      <c r="C1" s="645"/>
      <c r="D1" s="645"/>
      <c r="E1" s="645"/>
    </row>
    <row r="2" spans="1:7" ht="15.75">
      <c r="A2" s="646" t="s">
        <v>350</v>
      </c>
      <c r="B2" s="645"/>
      <c r="C2" s="645"/>
      <c r="D2" s="645"/>
      <c r="E2" s="645"/>
    </row>
    <row r="3" spans="1:7" ht="15.75">
      <c r="A3" s="646" t="s">
        <v>351</v>
      </c>
      <c r="B3" s="645"/>
      <c r="C3" s="645"/>
      <c r="D3" s="645"/>
      <c r="E3" s="645"/>
    </row>
    <row r="4" spans="1:7" ht="15.75">
      <c r="A4" s="647" t="s">
        <v>352</v>
      </c>
      <c r="B4" s="647"/>
      <c r="C4" s="647"/>
      <c r="D4" s="647"/>
      <c r="E4" s="647"/>
    </row>
    <row r="5" spans="1:7">
      <c r="A5" s="568"/>
      <c r="B5" s="569"/>
      <c r="C5" s="569"/>
      <c r="D5" s="569"/>
      <c r="E5" s="570" t="s">
        <v>353</v>
      </c>
    </row>
    <row r="6" spans="1:7">
      <c r="A6" s="571" t="s">
        <v>354</v>
      </c>
      <c r="B6" s="572" t="s">
        <v>355</v>
      </c>
      <c r="C6" s="572" t="s">
        <v>236</v>
      </c>
      <c r="D6" s="571" t="s">
        <v>356</v>
      </c>
      <c r="E6" s="571" t="s">
        <v>48</v>
      </c>
    </row>
    <row r="7" spans="1:7">
      <c r="A7" s="573" t="s">
        <v>357</v>
      </c>
      <c r="B7" s="574"/>
      <c r="C7" s="574"/>
      <c r="D7" s="574"/>
      <c r="E7" s="574"/>
    </row>
    <row r="8" spans="1:7">
      <c r="A8" s="575" t="s">
        <v>358</v>
      </c>
      <c r="B8" s="576"/>
      <c r="C8" s="576"/>
      <c r="D8" s="576"/>
      <c r="E8" s="576"/>
    </row>
    <row r="9" spans="1:7">
      <c r="A9" s="575" t="s">
        <v>359</v>
      </c>
      <c r="B9" s="577">
        <v>37019614.439999998</v>
      </c>
      <c r="C9" s="578">
        <v>37642325.909999996</v>
      </c>
      <c r="D9" s="577">
        <v>622711.46999999881</v>
      </c>
      <c r="E9" s="579">
        <v>1.6821122516261378E-2</v>
      </c>
      <c r="G9" s="580"/>
    </row>
    <row r="10" spans="1:7">
      <c r="A10" s="575" t="s">
        <v>360</v>
      </c>
      <c r="B10" s="577">
        <v>1463483.29</v>
      </c>
      <c r="C10" s="578">
        <v>1553699.49</v>
      </c>
      <c r="D10" s="577">
        <v>90216.199999999953</v>
      </c>
      <c r="E10" s="579">
        <v>6.1644844609055942E-2</v>
      </c>
      <c r="G10" s="580"/>
    </row>
    <row r="11" spans="1:7">
      <c r="A11" s="575" t="s">
        <v>361</v>
      </c>
      <c r="B11" s="577">
        <v>6632913.9500000002</v>
      </c>
      <c r="C11" s="578">
        <v>6640208.9299999997</v>
      </c>
      <c r="D11" s="577">
        <v>7294.9799999995157</v>
      </c>
      <c r="E11" s="579">
        <v>1.0998152629432974E-3</v>
      </c>
      <c r="G11" s="580"/>
    </row>
    <row r="12" spans="1:7">
      <c r="A12" s="575" t="s">
        <v>362</v>
      </c>
      <c r="B12" s="577">
        <v>4331660.6900000004</v>
      </c>
      <c r="C12" s="578">
        <v>4285770.33</v>
      </c>
      <c r="D12" s="577">
        <v>-45890.360000000335</v>
      </c>
      <c r="E12" s="579">
        <v>-1.0594172370412588E-2</v>
      </c>
      <c r="G12" s="580"/>
    </row>
    <row r="13" spans="1:7">
      <c r="A13" s="575" t="s">
        <v>363</v>
      </c>
      <c r="B13" s="577">
        <v>616695.28</v>
      </c>
      <c r="C13" s="578">
        <v>771550.91</v>
      </c>
      <c r="D13" s="577">
        <v>154855.63</v>
      </c>
      <c r="E13" s="579">
        <v>0.25110558653862242</v>
      </c>
      <c r="G13" s="580"/>
    </row>
    <row r="14" spans="1:7" ht="15.75">
      <c r="A14" s="581" t="s">
        <v>364</v>
      </c>
      <c r="B14" s="582">
        <v>50064367.649999999</v>
      </c>
      <c r="C14" s="583">
        <v>50893555.569999993</v>
      </c>
      <c r="D14" s="584">
        <v>829187.91999999434</v>
      </c>
      <c r="E14" s="585">
        <v>1.6562436697430141E-2</v>
      </c>
      <c r="G14" s="580"/>
    </row>
    <row r="15" spans="1:7">
      <c r="A15" s="586" t="s">
        <v>365</v>
      </c>
      <c r="B15" s="587"/>
      <c r="C15" s="587"/>
      <c r="D15" s="588"/>
      <c r="E15" s="589"/>
      <c r="G15" s="580"/>
    </row>
    <row r="16" spans="1:7">
      <c r="A16" s="590" t="s">
        <v>366</v>
      </c>
      <c r="B16" s="591">
        <v>50809866.450000003</v>
      </c>
      <c r="C16" s="578">
        <v>51367028.850000001</v>
      </c>
      <c r="D16" s="577">
        <v>557162.39999999851</v>
      </c>
      <c r="E16" s="579">
        <v>1.096563401811497E-2</v>
      </c>
      <c r="G16" s="580"/>
    </row>
    <row r="17" spans="1:7">
      <c r="A17" s="590" t="s">
        <v>367</v>
      </c>
      <c r="B17" s="591">
        <v>2911803.66</v>
      </c>
      <c r="C17" s="578">
        <v>2644419.9300000002</v>
      </c>
      <c r="D17" s="577">
        <v>-267383.73</v>
      </c>
      <c r="E17" s="579">
        <v>-9.1827527272219989E-2</v>
      </c>
      <c r="G17" s="580"/>
    </row>
    <row r="18" spans="1:7">
      <c r="A18" s="590" t="s">
        <v>368</v>
      </c>
      <c r="B18" s="591">
        <v>21080378.079999998</v>
      </c>
      <c r="C18" s="578">
        <v>20784439.829999998</v>
      </c>
      <c r="D18" s="577">
        <v>-295938.25</v>
      </c>
      <c r="E18" s="579">
        <v>-1.4038564625212833E-2</v>
      </c>
      <c r="G18" s="580"/>
    </row>
    <row r="19" spans="1:7" ht="15.75">
      <c r="A19" s="592" t="s">
        <v>364</v>
      </c>
      <c r="B19" s="593">
        <v>74802048.189999998</v>
      </c>
      <c r="C19" s="583">
        <v>74795888.609999999</v>
      </c>
      <c r="D19" s="584">
        <v>-6159.5799999982119</v>
      </c>
      <c r="E19" s="585">
        <v>-8.2345071412384969E-5</v>
      </c>
      <c r="G19" s="580"/>
    </row>
    <row r="20" spans="1:7">
      <c r="A20" s="586" t="s">
        <v>369</v>
      </c>
      <c r="B20" s="587"/>
      <c r="C20" s="587"/>
      <c r="D20" s="587"/>
      <c r="E20" s="589"/>
      <c r="G20" s="580"/>
    </row>
    <row r="21" spans="1:7">
      <c r="A21" s="590" t="s">
        <v>370</v>
      </c>
      <c r="B21" s="591">
        <v>43627684.060000002</v>
      </c>
      <c r="C21" s="578">
        <v>45432509.979999997</v>
      </c>
      <c r="D21" s="577">
        <v>1804825.9199999943</v>
      </c>
      <c r="E21" s="579">
        <v>4.1368822546662458E-2</v>
      </c>
      <c r="G21" s="580"/>
    </row>
    <row r="22" spans="1:7">
      <c r="A22" s="590" t="s">
        <v>371</v>
      </c>
      <c r="B22" s="591">
        <v>153806.93</v>
      </c>
      <c r="C22" s="578">
        <v>199132.83</v>
      </c>
      <c r="D22" s="577">
        <v>45325.899999999994</v>
      </c>
      <c r="E22" s="579">
        <v>0.2946934835771054</v>
      </c>
      <c r="G22" s="580"/>
    </row>
    <row r="23" spans="1:7">
      <c r="A23" s="590" t="s">
        <v>372</v>
      </c>
      <c r="B23" s="591">
        <v>172449.55</v>
      </c>
      <c r="C23" s="578">
        <v>186519.92</v>
      </c>
      <c r="D23" s="577">
        <v>14070.370000000024</v>
      </c>
      <c r="E23" s="579">
        <v>8.1591224795889733E-2</v>
      </c>
      <c r="G23" s="580"/>
    </row>
    <row r="24" spans="1:7">
      <c r="A24" s="590" t="s">
        <v>373</v>
      </c>
      <c r="B24" s="591">
        <v>169544.05</v>
      </c>
      <c r="C24" s="578">
        <v>176284.96</v>
      </c>
      <c r="D24" s="577">
        <v>6740.9100000000035</v>
      </c>
      <c r="E24" s="579">
        <v>3.9759047869860391E-2</v>
      </c>
      <c r="G24" s="580"/>
    </row>
    <row r="25" spans="1:7">
      <c r="A25" s="590" t="s">
        <v>374</v>
      </c>
      <c r="B25" s="591">
        <v>19035.88</v>
      </c>
      <c r="C25" s="580">
        <v>18099.39</v>
      </c>
      <c r="D25" s="577">
        <v>-936.4900000000016</v>
      </c>
      <c r="E25" s="579">
        <v>-4.9196044522239135E-2</v>
      </c>
      <c r="G25" s="580"/>
    </row>
    <row r="26" spans="1:7">
      <c r="A26" s="590" t="s">
        <v>375</v>
      </c>
      <c r="B26" s="591">
        <v>760034.49</v>
      </c>
      <c r="C26" s="578">
        <v>858545.48</v>
      </c>
      <c r="D26" s="577">
        <v>98510.989999999991</v>
      </c>
      <c r="E26" s="579">
        <v>0.12961384160342512</v>
      </c>
      <c r="G26" s="580"/>
    </row>
    <row r="27" spans="1:7">
      <c r="A27" s="590" t="s">
        <v>376</v>
      </c>
      <c r="B27" s="591">
        <v>2362112.58</v>
      </c>
      <c r="C27" s="578">
        <v>2283877.27</v>
      </c>
      <c r="D27" s="577">
        <v>-78235.310000000056</v>
      </c>
      <c r="E27" s="579">
        <v>-3.3120906540364835E-2</v>
      </c>
      <c r="G27" s="580"/>
    </row>
    <row r="28" spans="1:7" ht="15.75">
      <c r="A28" s="592" t="s">
        <v>364</v>
      </c>
      <c r="B28" s="593">
        <v>47264667.539999999</v>
      </c>
      <c r="C28" s="583">
        <v>49154969.829999998</v>
      </c>
      <c r="D28" s="584">
        <v>1890302.2899999991</v>
      </c>
      <c r="E28" s="594">
        <v>3.9993982574832242E-2</v>
      </c>
      <c r="G28" s="580"/>
    </row>
    <row r="29" spans="1:7">
      <c r="A29" s="586" t="s">
        <v>377</v>
      </c>
      <c r="B29" s="587"/>
      <c r="C29" s="587"/>
      <c r="D29" s="587"/>
      <c r="E29" s="595"/>
      <c r="G29" s="580"/>
    </row>
    <row r="30" spans="1:7">
      <c r="A30" s="590" t="s">
        <v>378</v>
      </c>
      <c r="B30" s="591">
        <v>59791214.259999998</v>
      </c>
      <c r="C30" s="578">
        <v>62922076.219999999</v>
      </c>
      <c r="D30" s="577">
        <v>3130861.9600000009</v>
      </c>
      <c r="E30" s="579">
        <v>5.2363244311874273E-2</v>
      </c>
      <c r="G30" s="580"/>
    </row>
    <row r="31" spans="1:7">
      <c r="A31" s="590" t="s">
        <v>379</v>
      </c>
      <c r="B31" s="591">
        <v>16775124.58</v>
      </c>
      <c r="C31" s="578">
        <v>18164666.219999999</v>
      </c>
      <c r="D31" s="577">
        <v>1389541.6399999987</v>
      </c>
      <c r="E31" s="579">
        <v>8.2833461735161595E-2</v>
      </c>
      <c r="G31" s="580"/>
    </row>
    <row r="32" spans="1:7">
      <c r="A32" s="590" t="s">
        <v>380</v>
      </c>
      <c r="B32" s="591">
        <v>9324976.6999999993</v>
      </c>
      <c r="C32" s="578">
        <v>9897844.5</v>
      </c>
      <c r="D32" s="577">
        <v>572867.80000000075</v>
      </c>
      <c r="E32" s="579">
        <v>6.1433697737818559E-2</v>
      </c>
      <c r="G32" s="580"/>
    </row>
    <row r="33" spans="1:7">
      <c r="A33" s="590" t="s">
        <v>381</v>
      </c>
      <c r="B33" s="591">
        <v>13416142.369999999</v>
      </c>
      <c r="C33" s="578">
        <v>14790456.92</v>
      </c>
      <c r="D33" s="577">
        <v>1374314.5500000007</v>
      </c>
      <c r="E33" s="579">
        <v>0.10243738565812498</v>
      </c>
      <c r="G33" s="580"/>
    </row>
    <row r="34" spans="1:7">
      <c r="A34" s="590" t="s">
        <v>382</v>
      </c>
      <c r="B34" s="591">
        <v>1150153.3</v>
      </c>
      <c r="C34" s="578">
        <v>1338379.56</v>
      </c>
      <c r="D34" s="577">
        <v>188226.26</v>
      </c>
      <c r="E34" s="579">
        <v>0.16365319301348785</v>
      </c>
      <c r="G34" s="580"/>
    </row>
    <row r="35" spans="1:7">
      <c r="A35" s="590" t="s">
        <v>383</v>
      </c>
      <c r="B35" s="591">
        <v>1327178.8600000001</v>
      </c>
      <c r="C35" s="578">
        <v>1439941.12</v>
      </c>
      <c r="D35" s="577">
        <v>112762.26000000001</v>
      </c>
      <c r="E35" s="579">
        <v>8.4963875931537966E-2</v>
      </c>
      <c r="G35" s="580"/>
    </row>
    <row r="36" spans="1:7">
      <c r="A36" s="590" t="s">
        <v>384</v>
      </c>
      <c r="B36" s="591">
        <v>6561483.3700000001</v>
      </c>
      <c r="C36" s="578">
        <v>6721976.04</v>
      </c>
      <c r="D36" s="577">
        <v>160492.66999999993</v>
      </c>
      <c r="E36" s="579">
        <v>2.4459815098182579E-2</v>
      </c>
      <c r="G36" s="580"/>
    </row>
    <row r="37" spans="1:7" ht="15.75">
      <c r="A37" s="592" t="s">
        <v>364</v>
      </c>
      <c r="B37" s="593">
        <v>108346273.44000001</v>
      </c>
      <c r="C37" s="583">
        <v>115275340.58000001</v>
      </c>
      <c r="D37" s="584">
        <v>6929067.1400000006</v>
      </c>
      <c r="E37" s="585">
        <v>6.3952980753299082E-2</v>
      </c>
      <c r="G37" s="580"/>
    </row>
    <row r="38" spans="1:7">
      <c r="A38" s="586" t="s">
        <v>385</v>
      </c>
      <c r="B38" s="587"/>
      <c r="C38" s="587"/>
      <c r="D38" s="587"/>
      <c r="E38" s="589"/>
      <c r="G38" s="580"/>
    </row>
    <row r="39" spans="1:7">
      <c r="A39" s="590" t="s">
        <v>386</v>
      </c>
      <c r="B39" s="591">
        <v>917821.17</v>
      </c>
      <c r="C39" s="578">
        <v>965228.3</v>
      </c>
      <c r="D39" s="577">
        <v>47407.130000000005</v>
      </c>
      <c r="E39" s="579">
        <v>5.1651815788907991E-2</v>
      </c>
      <c r="G39" s="580"/>
    </row>
    <row r="40" spans="1:7">
      <c r="A40" s="590" t="s">
        <v>387</v>
      </c>
      <c r="B40" s="591">
        <v>3478161.21</v>
      </c>
      <c r="C40" s="578">
        <v>3625822.86</v>
      </c>
      <c r="D40" s="577">
        <v>147661.64999999991</v>
      </c>
      <c r="E40" s="579">
        <v>4.2453940770617676E-2</v>
      </c>
      <c r="G40" s="580"/>
    </row>
    <row r="41" spans="1:7">
      <c r="A41" s="590" t="s">
        <v>388</v>
      </c>
      <c r="B41" s="591">
        <v>968874.41</v>
      </c>
      <c r="C41" s="580">
        <v>906009.34</v>
      </c>
      <c r="D41" s="577">
        <v>-62865.070000000065</v>
      </c>
      <c r="E41" s="579">
        <v>-6.4884642788738803E-2</v>
      </c>
      <c r="G41" s="580"/>
    </row>
    <row r="42" spans="1:7">
      <c r="A42" s="590" t="s">
        <v>389</v>
      </c>
      <c r="B42" s="591">
        <v>710947.02</v>
      </c>
      <c r="C42" s="578">
        <v>600199.28</v>
      </c>
      <c r="D42" s="577">
        <v>-110747.73999999999</v>
      </c>
      <c r="E42" s="579">
        <v>-0.15577495493264742</v>
      </c>
      <c r="G42" s="580"/>
    </row>
    <row r="43" spans="1:7">
      <c r="A43" s="590" t="s">
        <v>390</v>
      </c>
      <c r="B43" s="591">
        <v>6453250.2800000003</v>
      </c>
      <c r="C43" s="578">
        <v>8096369.3799999999</v>
      </c>
      <c r="D43" s="577">
        <v>1643119.0999999996</v>
      </c>
      <c r="E43" s="579">
        <v>0.25461883991891288</v>
      </c>
      <c r="G43" s="580"/>
    </row>
    <row r="44" spans="1:7">
      <c r="A44" s="590" t="s">
        <v>391</v>
      </c>
      <c r="B44" s="591">
        <v>2803748.04</v>
      </c>
      <c r="C44" s="578">
        <v>3009834.62</v>
      </c>
      <c r="D44" s="577">
        <v>206086.58000000007</v>
      </c>
      <c r="E44" s="579">
        <v>7.350395865100634E-2</v>
      </c>
      <c r="G44" s="580"/>
    </row>
    <row r="45" spans="1:7">
      <c r="A45" s="590" t="s">
        <v>392</v>
      </c>
      <c r="B45" s="591">
        <v>2673599.9700000002</v>
      </c>
      <c r="C45" s="578">
        <v>2909747.44</v>
      </c>
      <c r="D45" s="577">
        <v>236147.46999999974</v>
      </c>
      <c r="E45" s="579">
        <v>8.8325655539261444E-2</v>
      </c>
      <c r="G45" s="580"/>
    </row>
    <row r="46" spans="1:7" ht="15.75">
      <c r="A46" s="592" t="s">
        <v>364</v>
      </c>
      <c r="B46" s="593">
        <v>18006402.099999998</v>
      </c>
      <c r="C46" s="583">
        <v>20113211.220000003</v>
      </c>
      <c r="D46" s="584">
        <v>2106809.1200000048</v>
      </c>
      <c r="E46" s="585">
        <v>0.11700333627449123</v>
      </c>
      <c r="G46" s="580"/>
    </row>
    <row r="47" spans="1:7">
      <c r="A47" s="586" t="s">
        <v>393</v>
      </c>
      <c r="B47" s="587"/>
      <c r="C47" s="587"/>
      <c r="D47" s="587"/>
      <c r="E47" s="589"/>
      <c r="G47" s="580"/>
    </row>
    <row r="48" spans="1:7">
      <c r="A48" s="590" t="s">
        <v>394</v>
      </c>
      <c r="B48" s="591">
        <v>6638472.7699999996</v>
      </c>
      <c r="C48" s="578">
        <v>7379229.5800000001</v>
      </c>
      <c r="D48" s="577">
        <v>740756.81000000052</v>
      </c>
      <c r="E48" s="579">
        <v>0.11158542569422945</v>
      </c>
      <c r="G48" s="580"/>
    </row>
    <row r="49" spans="1:7">
      <c r="A49" s="590" t="s">
        <v>395</v>
      </c>
      <c r="B49" s="591">
        <v>4392932.08</v>
      </c>
      <c r="C49" s="578">
        <v>4322101.25</v>
      </c>
      <c r="D49" s="577">
        <v>-70830.830000000075</v>
      </c>
      <c r="E49" s="579">
        <v>-1.6123816328159592E-2</v>
      </c>
      <c r="G49" s="580"/>
    </row>
    <row r="50" spans="1:7">
      <c r="A50" s="590" t="s">
        <v>396</v>
      </c>
      <c r="B50" s="591">
        <v>667554.63</v>
      </c>
      <c r="C50" s="578">
        <v>688482.32</v>
      </c>
      <c r="D50" s="577">
        <v>20927.689999999944</v>
      </c>
      <c r="E50" s="579">
        <v>3.1349778818851044E-2</v>
      </c>
      <c r="G50" s="580"/>
    </row>
    <row r="51" spans="1:7">
      <c r="A51" s="590" t="s">
        <v>397</v>
      </c>
      <c r="B51" s="591">
        <v>11535428.439999999</v>
      </c>
      <c r="C51" s="578">
        <v>12380824.42</v>
      </c>
      <c r="D51" s="577">
        <v>845395.98000000045</v>
      </c>
      <c r="E51" s="579">
        <v>7.3286916424233003E-2</v>
      </c>
      <c r="G51" s="580"/>
    </row>
    <row r="52" spans="1:7" ht="15.75">
      <c r="A52" s="592" t="s">
        <v>364</v>
      </c>
      <c r="B52" s="593">
        <v>23234387.920000002</v>
      </c>
      <c r="C52" s="583">
        <v>24770637.57</v>
      </c>
      <c r="D52" s="584">
        <v>1536249.6499999985</v>
      </c>
      <c r="E52" s="585">
        <v>6.6119652271003249E-2</v>
      </c>
      <c r="G52" s="580"/>
    </row>
    <row r="53" spans="1:7">
      <c r="A53" s="586" t="s">
        <v>398</v>
      </c>
      <c r="B53" s="587"/>
      <c r="C53" s="587"/>
      <c r="D53" s="587"/>
      <c r="E53" s="589"/>
      <c r="G53" s="580"/>
    </row>
    <row r="54" spans="1:7">
      <c r="A54" s="590" t="s">
        <v>399</v>
      </c>
      <c r="B54" s="591">
        <v>72839871.769999996</v>
      </c>
      <c r="C54" s="596">
        <v>82320292.629999995</v>
      </c>
      <c r="D54" s="577">
        <v>9480420.8599999994</v>
      </c>
      <c r="E54" s="579">
        <v>0.13015427717851405</v>
      </c>
      <c r="G54" s="580"/>
    </row>
    <row r="55" spans="1:7">
      <c r="A55" s="590" t="s">
        <v>400</v>
      </c>
      <c r="B55" s="591">
        <v>1387367.94</v>
      </c>
      <c r="C55" s="596">
        <v>1856748.4</v>
      </c>
      <c r="D55" s="577">
        <v>469380.45999999996</v>
      </c>
      <c r="E55" s="579">
        <v>0.33832442459352202</v>
      </c>
      <c r="G55" s="580"/>
    </row>
    <row r="56" spans="1:7" ht="15.75">
      <c r="A56" s="597" t="s">
        <v>364</v>
      </c>
      <c r="B56" s="593">
        <v>74227239.709999993</v>
      </c>
      <c r="C56" s="598">
        <v>84177041.030000001</v>
      </c>
      <c r="D56" s="582">
        <v>9949801.3200000077</v>
      </c>
      <c r="E56" s="594">
        <v>0.1340451478308112</v>
      </c>
      <c r="G56" s="580"/>
    </row>
  </sheetData>
  <mergeCells count="4">
    <mergeCell ref="A1:E1"/>
    <mergeCell ref="A2:E2"/>
    <mergeCell ref="A3:E3"/>
    <mergeCell ref="A4:E4"/>
  </mergeCells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G69"/>
  <sheetViews>
    <sheetView zoomScale="87" zoomScaleNormal="87" workbookViewId="0">
      <selection sqref="A1:E1"/>
    </sheetView>
  </sheetViews>
  <sheetFormatPr defaultRowHeight="15"/>
  <cols>
    <col min="1" max="1" width="47.28515625" style="567" customWidth="1"/>
    <col min="2" max="3" width="25.7109375" style="567" customWidth="1"/>
    <col min="4" max="4" width="20.7109375" style="567" customWidth="1"/>
    <col min="5" max="5" width="15.7109375" style="567" customWidth="1"/>
    <col min="6" max="6" width="9.140625" style="567"/>
    <col min="7" max="7" width="14.28515625" style="567" bestFit="1" customWidth="1"/>
    <col min="8" max="16384" width="9.140625" style="567"/>
  </cols>
  <sheetData>
    <row r="1" spans="1:5" ht="15.75">
      <c r="A1" s="644" t="s">
        <v>42</v>
      </c>
      <c r="B1" s="645"/>
      <c r="C1" s="645"/>
      <c r="D1" s="645"/>
      <c r="E1" s="645"/>
    </row>
    <row r="2" spans="1:5" ht="15.75">
      <c r="A2" s="646" t="s">
        <v>350</v>
      </c>
      <c r="B2" s="645"/>
      <c r="C2" s="645"/>
      <c r="D2" s="645"/>
      <c r="E2" s="645"/>
    </row>
    <row r="3" spans="1:5" ht="15.75">
      <c r="A3" s="646" t="s">
        <v>351</v>
      </c>
      <c r="B3" s="645"/>
      <c r="C3" s="645"/>
      <c r="D3" s="645"/>
      <c r="E3" s="645"/>
    </row>
    <row r="4" spans="1:5" ht="15.75">
      <c r="A4" s="647" t="s">
        <v>352</v>
      </c>
      <c r="B4" s="647"/>
      <c r="C4" s="647"/>
      <c r="D4" s="647"/>
      <c r="E4" s="647"/>
    </row>
    <row r="5" spans="1:5">
      <c r="A5" s="599"/>
      <c r="B5" s="569"/>
      <c r="C5" s="600"/>
      <c r="D5" s="569"/>
      <c r="E5" s="570" t="s">
        <v>401</v>
      </c>
    </row>
    <row r="6" spans="1:5">
      <c r="A6" s="601" t="s">
        <v>354</v>
      </c>
      <c r="B6" s="602" t="s">
        <v>355</v>
      </c>
      <c r="C6" s="603" t="s">
        <v>236</v>
      </c>
      <c r="D6" s="571" t="s">
        <v>356</v>
      </c>
      <c r="E6" s="571" t="s">
        <v>48</v>
      </c>
    </row>
    <row r="7" spans="1:5">
      <c r="A7" s="586" t="s">
        <v>402</v>
      </c>
      <c r="B7" s="604"/>
      <c r="C7" s="587"/>
      <c r="D7" s="587"/>
      <c r="E7" s="574"/>
    </row>
    <row r="8" spans="1:5">
      <c r="A8" s="590" t="s">
        <v>403</v>
      </c>
      <c r="B8" s="605">
        <v>4724404.8099999996</v>
      </c>
      <c r="C8" s="606">
        <v>5227393.8899999997</v>
      </c>
      <c r="D8" s="577">
        <v>502989.08000000007</v>
      </c>
      <c r="E8" s="579">
        <v>0.1064661264706485</v>
      </c>
    </row>
    <row r="9" spans="1:5">
      <c r="A9" s="590" t="s">
        <v>404</v>
      </c>
      <c r="B9" s="605">
        <v>5270719.13</v>
      </c>
      <c r="C9" s="606">
        <v>5808433.3899999997</v>
      </c>
      <c r="D9" s="577">
        <v>537714.25999999978</v>
      </c>
      <c r="E9" s="579">
        <v>0.10201914515600451</v>
      </c>
    </row>
    <row r="10" spans="1:5">
      <c r="A10" s="590" t="s">
        <v>405</v>
      </c>
      <c r="B10" s="605">
        <v>1154825.92</v>
      </c>
      <c r="C10" s="606">
        <v>1293116.8999999999</v>
      </c>
      <c r="D10" s="577">
        <v>138290.97999999998</v>
      </c>
      <c r="E10" s="579">
        <v>0.11975049884574811</v>
      </c>
    </row>
    <row r="11" spans="1:5">
      <c r="A11" s="590" t="s">
        <v>406</v>
      </c>
      <c r="B11" s="605">
        <v>5411330.1100000003</v>
      </c>
      <c r="C11" s="606">
        <v>5989954.1500000004</v>
      </c>
      <c r="D11" s="577">
        <v>578624.04</v>
      </c>
      <c r="E11" s="579">
        <v>0.10692824651941259</v>
      </c>
    </row>
    <row r="12" spans="1:5">
      <c r="A12" s="590" t="s">
        <v>407</v>
      </c>
      <c r="B12" s="605">
        <v>968641.99</v>
      </c>
      <c r="C12" s="606">
        <v>1019195.36</v>
      </c>
      <c r="D12" s="577">
        <v>50553.369999999995</v>
      </c>
      <c r="E12" s="579">
        <v>5.2189942746545599E-2</v>
      </c>
    </row>
    <row r="13" spans="1:5">
      <c r="A13" s="590" t="s">
        <v>408</v>
      </c>
      <c r="B13" s="605">
        <v>1179684.8700000001</v>
      </c>
      <c r="C13" s="606">
        <v>1108524.1399999999</v>
      </c>
      <c r="D13" s="577">
        <v>-71160.730000000214</v>
      </c>
      <c r="E13" s="579">
        <v>-6.0321812892285553E-2</v>
      </c>
    </row>
    <row r="14" spans="1:5">
      <c r="A14" s="590" t="s">
        <v>409</v>
      </c>
      <c r="B14" s="605">
        <v>2188276.12</v>
      </c>
      <c r="C14" s="606">
        <v>2206237.62</v>
      </c>
      <c r="D14" s="577">
        <v>17961.5</v>
      </c>
      <c r="E14" s="579">
        <v>8.2080592279186407E-3</v>
      </c>
    </row>
    <row r="15" spans="1:5">
      <c r="A15" s="590" t="s">
        <v>410</v>
      </c>
      <c r="B15" s="605">
        <v>1506095.19</v>
      </c>
      <c r="C15" s="606">
        <v>733697.65</v>
      </c>
      <c r="D15" s="577">
        <v>-772397.53999999992</v>
      </c>
      <c r="E15" s="579">
        <v>-0.51284775698672802</v>
      </c>
    </row>
    <row r="16" spans="1:5">
      <c r="A16" s="590" t="s">
        <v>411</v>
      </c>
      <c r="B16" s="605">
        <v>2926935.88</v>
      </c>
      <c r="C16" s="606">
        <v>2745139.54</v>
      </c>
      <c r="D16" s="577">
        <v>-181796.33999999985</v>
      </c>
      <c r="E16" s="579">
        <v>-6.2111487047676585E-2</v>
      </c>
    </row>
    <row r="17" spans="1:7">
      <c r="A17" s="590" t="s">
        <v>412</v>
      </c>
      <c r="B17" s="605">
        <v>467068.03</v>
      </c>
      <c r="C17" s="606">
        <v>498267.06</v>
      </c>
      <c r="D17" s="577">
        <v>31199.02999999997</v>
      </c>
      <c r="E17" s="579">
        <v>6.6797614043504469E-2</v>
      </c>
    </row>
    <row r="18" spans="1:7">
      <c r="A18" s="590" t="s">
        <v>413</v>
      </c>
      <c r="B18" s="605">
        <v>276971.25</v>
      </c>
      <c r="C18" s="606">
        <v>290412.52</v>
      </c>
      <c r="D18" s="577">
        <v>13441.270000000019</v>
      </c>
      <c r="E18" s="579">
        <v>4.8529477337449355E-2</v>
      </c>
    </row>
    <row r="19" spans="1:7">
      <c r="A19" s="590" t="s">
        <v>414</v>
      </c>
      <c r="B19" s="605">
        <v>12042086.01</v>
      </c>
      <c r="C19" s="606">
        <v>13976008.140000001</v>
      </c>
      <c r="D19" s="577">
        <v>1933922.1300000008</v>
      </c>
      <c r="E19" s="579">
        <v>0.16059693714145801</v>
      </c>
    </row>
    <row r="20" spans="1:7">
      <c r="A20" s="590" t="s">
        <v>415</v>
      </c>
      <c r="B20" s="605">
        <v>637207.64</v>
      </c>
      <c r="C20" s="606">
        <v>452024.28</v>
      </c>
      <c r="D20" s="577">
        <v>-185183.35999999999</v>
      </c>
      <c r="E20" s="579">
        <v>-0.29061698004750852</v>
      </c>
    </row>
    <row r="21" spans="1:7">
      <c r="A21" s="590" t="s">
        <v>416</v>
      </c>
      <c r="B21" s="605">
        <v>4240570.99</v>
      </c>
      <c r="C21" s="606">
        <v>4844801.8</v>
      </c>
      <c r="D21" s="577">
        <v>604230.80999999959</v>
      </c>
      <c r="E21" s="579">
        <v>0.14248807800291052</v>
      </c>
    </row>
    <row r="22" spans="1:7">
      <c r="A22" s="590" t="s">
        <v>417</v>
      </c>
      <c r="B22" s="605">
        <v>995130.22</v>
      </c>
      <c r="C22" s="606">
        <v>472683.46</v>
      </c>
      <c r="D22" s="577">
        <v>-522446.75999999995</v>
      </c>
      <c r="E22" s="579">
        <v>-0.52500341111136184</v>
      </c>
    </row>
    <row r="23" spans="1:7">
      <c r="A23" s="590" t="s">
        <v>418</v>
      </c>
      <c r="B23" s="605">
        <v>606365.63</v>
      </c>
      <c r="C23" s="606">
        <v>680870.11</v>
      </c>
      <c r="D23" s="577">
        <v>74504.479999999981</v>
      </c>
      <c r="E23" s="579">
        <v>0.12287055254104687</v>
      </c>
    </row>
    <row r="24" spans="1:7">
      <c r="A24" s="590" t="s">
        <v>419</v>
      </c>
      <c r="B24" s="605">
        <v>1485717.06</v>
      </c>
      <c r="C24" s="606">
        <v>1587160.51</v>
      </c>
      <c r="D24" s="577">
        <v>101443.44999999995</v>
      </c>
      <c r="E24" s="579">
        <v>6.8279117694185959E-2</v>
      </c>
    </row>
    <row r="25" spans="1:7">
      <c r="A25" s="590" t="s">
        <v>420</v>
      </c>
      <c r="B25" s="605">
        <v>130185.52</v>
      </c>
      <c r="C25" s="606">
        <v>136735.72</v>
      </c>
      <c r="D25" s="577">
        <v>6550.1999999999971</v>
      </c>
      <c r="E25" s="579">
        <v>5.0314351396376474E-2</v>
      </c>
    </row>
    <row r="26" spans="1:7">
      <c r="A26" s="590" t="s">
        <v>421</v>
      </c>
      <c r="B26" s="605">
        <v>264076.19</v>
      </c>
      <c r="C26" s="606">
        <v>142746.88</v>
      </c>
      <c r="D26" s="577">
        <v>-121329.31</v>
      </c>
      <c r="E26" s="579">
        <v>-0.45944812366461357</v>
      </c>
    </row>
    <row r="27" spans="1:7">
      <c r="A27" s="590" t="s">
        <v>422</v>
      </c>
      <c r="B27" s="605">
        <v>24378479.300000001</v>
      </c>
      <c r="C27" s="606">
        <v>25161255.109999999</v>
      </c>
      <c r="D27" s="577">
        <v>782775.80999999866</v>
      </c>
      <c r="E27" s="579">
        <v>3.2109296087225535E-2</v>
      </c>
    </row>
    <row r="28" spans="1:7" ht="15.75">
      <c r="A28" s="592" t="s">
        <v>364</v>
      </c>
      <c r="B28" s="607">
        <v>70854771.859999999</v>
      </c>
      <c r="C28" s="608">
        <v>74374658.230000004</v>
      </c>
      <c r="D28" s="582">
        <v>3519886.3700000048</v>
      </c>
      <c r="E28" s="585">
        <v>4.9677477996187068E-2</v>
      </c>
      <c r="G28" s="580"/>
    </row>
    <row r="29" spans="1:7" ht="15.75">
      <c r="A29" s="609" t="s">
        <v>423</v>
      </c>
      <c r="B29" s="610">
        <v>466800158.41000003</v>
      </c>
      <c r="C29" s="611">
        <v>493555302.63999999</v>
      </c>
      <c r="D29" s="612">
        <v>26755144.229999959</v>
      </c>
      <c r="E29" s="613">
        <v>5.731605644936473E-2</v>
      </c>
      <c r="G29" s="580"/>
    </row>
    <row r="30" spans="1:7">
      <c r="A30" s="586" t="s">
        <v>424</v>
      </c>
      <c r="B30" s="604"/>
      <c r="C30" s="587"/>
      <c r="D30" s="614"/>
      <c r="E30" s="589"/>
    </row>
    <row r="31" spans="1:7">
      <c r="A31" s="590" t="s">
        <v>425</v>
      </c>
      <c r="B31" s="605">
        <v>21631328.23</v>
      </c>
      <c r="C31" s="606">
        <v>27353946.850000001</v>
      </c>
      <c r="D31" s="577">
        <v>5722618.620000001</v>
      </c>
      <c r="E31" s="579">
        <v>0.26455234552187279</v>
      </c>
    </row>
    <row r="32" spans="1:7">
      <c r="A32" s="590" t="s">
        <v>426</v>
      </c>
      <c r="B32" s="605">
        <v>4907073.78</v>
      </c>
      <c r="C32" s="606">
        <v>4861858.51</v>
      </c>
      <c r="D32" s="577">
        <v>-45215.270000000484</v>
      </c>
      <c r="E32" s="579">
        <v>-9.2143040897992128E-3</v>
      </c>
    </row>
    <row r="33" spans="1:5">
      <c r="A33" s="590" t="s">
        <v>427</v>
      </c>
      <c r="B33" s="605">
        <v>28558561.77</v>
      </c>
      <c r="C33" s="606">
        <v>32821964.969999999</v>
      </c>
      <c r="D33" s="577">
        <v>4263403.1999999993</v>
      </c>
      <c r="E33" s="579">
        <v>0.14928634131984159</v>
      </c>
    </row>
    <row r="34" spans="1:5">
      <c r="A34" s="590" t="s">
        <v>428</v>
      </c>
      <c r="B34" s="605">
        <v>19337507.059999999</v>
      </c>
      <c r="C34" s="606">
        <v>22636980.899999999</v>
      </c>
      <c r="D34" s="577">
        <v>3299473.84</v>
      </c>
      <c r="E34" s="579">
        <v>0.17062560493255224</v>
      </c>
    </row>
    <row r="35" spans="1:5">
      <c r="A35" s="590" t="s">
        <v>429</v>
      </c>
      <c r="B35" s="605">
        <v>2933719.59</v>
      </c>
      <c r="C35" s="606">
        <v>3324736.94</v>
      </c>
      <c r="D35" s="577">
        <v>391017.35000000009</v>
      </c>
      <c r="E35" s="579">
        <v>0.13328381871697564</v>
      </c>
    </row>
    <row r="36" spans="1:5">
      <c r="A36" s="590" t="s">
        <v>430</v>
      </c>
      <c r="B36" s="605">
        <v>1697258.91</v>
      </c>
      <c r="C36" s="606">
        <v>2244418.2400000002</v>
      </c>
      <c r="D36" s="577">
        <v>547159.33000000031</v>
      </c>
      <c r="E36" s="579">
        <v>0.32237823397256482</v>
      </c>
    </row>
    <row r="37" spans="1:5">
      <c r="A37" s="590" t="s">
        <v>431</v>
      </c>
      <c r="B37" s="605">
        <v>9553536.2699999996</v>
      </c>
      <c r="C37" s="606">
        <v>10213452.59</v>
      </c>
      <c r="D37" s="577">
        <v>659916.3200000003</v>
      </c>
      <c r="E37" s="579">
        <v>6.9075607330059394E-2</v>
      </c>
    </row>
    <row r="38" spans="1:5">
      <c r="A38" s="590" t="s">
        <v>432</v>
      </c>
      <c r="B38" s="605">
        <v>975291.99</v>
      </c>
      <c r="C38" s="606">
        <v>-284820.11</v>
      </c>
      <c r="D38" s="577">
        <v>-1260112.1000000001</v>
      </c>
      <c r="E38" s="579">
        <v>-1.2920357317812075</v>
      </c>
    </row>
    <row r="39" spans="1:5">
      <c r="A39" s="590" t="s">
        <v>433</v>
      </c>
      <c r="B39" s="605">
        <v>3337749.4</v>
      </c>
      <c r="C39" s="606">
        <v>5408445.0999999996</v>
      </c>
      <c r="D39" s="577">
        <v>2070695.6999999997</v>
      </c>
      <c r="E39" s="579">
        <v>0.6203868091475051</v>
      </c>
    </row>
    <row r="40" spans="1:5" ht="15.75">
      <c r="A40" s="581" t="s">
        <v>434</v>
      </c>
      <c r="B40" s="593">
        <v>92932027</v>
      </c>
      <c r="C40" s="615">
        <v>108580983.98999998</v>
      </c>
      <c r="D40" s="582">
        <v>15648956.98999998</v>
      </c>
      <c r="E40" s="594">
        <v>0.16839143076046301</v>
      </c>
    </row>
    <row r="41" spans="1:5">
      <c r="A41" s="586"/>
      <c r="B41" s="604"/>
      <c r="C41" s="587"/>
      <c r="D41" s="604"/>
      <c r="E41" s="589"/>
    </row>
    <row r="42" spans="1:5">
      <c r="A42" s="590" t="s">
        <v>435</v>
      </c>
      <c r="B42" s="605">
        <v>817304.93</v>
      </c>
      <c r="C42" s="606">
        <v>586934.5</v>
      </c>
      <c r="D42" s="577">
        <v>-230370.43000000005</v>
      </c>
      <c r="E42" s="579">
        <v>-0.2818659493464698</v>
      </c>
    </row>
    <row r="43" spans="1:5">
      <c r="A43" s="590" t="s">
        <v>436</v>
      </c>
      <c r="B43" s="605">
        <v>771927.96</v>
      </c>
      <c r="C43" s="606">
        <v>865759.63</v>
      </c>
      <c r="D43" s="577">
        <v>93831.670000000042</v>
      </c>
      <c r="E43" s="579">
        <v>0.12155495701956442</v>
      </c>
    </row>
    <row r="44" spans="1:5">
      <c r="A44" s="590" t="s">
        <v>437</v>
      </c>
      <c r="B44" s="605">
        <v>5674189.7400000002</v>
      </c>
      <c r="C44" s="606">
        <v>6578059.5</v>
      </c>
      <c r="D44" s="577">
        <v>903869.75999999978</v>
      </c>
      <c r="E44" s="579">
        <v>0.15929494807482411</v>
      </c>
    </row>
    <row r="45" spans="1:5">
      <c r="A45" s="590" t="s">
        <v>438</v>
      </c>
      <c r="B45" s="605">
        <v>29134138.600000001</v>
      </c>
      <c r="C45" s="606">
        <v>33267136.890000001</v>
      </c>
      <c r="D45" s="577">
        <v>4132998.2899999991</v>
      </c>
      <c r="E45" s="579">
        <v>0.14186100872053925</v>
      </c>
    </row>
    <row r="46" spans="1:5">
      <c r="A46" s="590" t="s">
        <v>439</v>
      </c>
      <c r="B46" s="605">
        <v>2962704.81</v>
      </c>
      <c r="C46" s="606">
        <v>3479151.26</v>
      </c>
      <c r="D46" s="577">
        <v>516446.44999999972</v>
      </c>
      <c r="E46" s="579">
        <v>0.17431586442795147</v>
      </c>
    </row>
    <row r="47" spans="1:5">
      <c r="A47" s="590" t="s">
        <v>440</v>
      </c>
      <c r="B47" s="605">
        <v>42113539.759999998</v>
      </c>
      <c r="C47" s="606">
        <v>42832528.890000001</v>
      </c>
      <c r="D47" s="577">
        <v>718989.13000000268</v>
      </c>
      <c r="E47" s="579">
        <v>1.70726358814157E-2</v>
      </c>
    </row>
    <row r="48" spans="1:5">
      <c r="A48" s="590" t="s">
        <v>441</v>
      </c>
      <c r="B48" s="605">
        <v>20138294.129999999</v>
      </c>
      <c r="C48" s="606">
        <v>20779240.27</v>
      </c>
      <c r="D48" s="577">
        <v>640946.1400000006</v>
      </c>
      <c r="E48" s="579">
        <v>3.182723103866001E-2</v>
      </c>
    </row>
    <row r="49" spans="1:7">
      <c r="A49" s="590" t="s">
        <v>442</v>
      </c>
      <c r="B49" s="605">
        <v>48119891.57</v>
      </c>
      <c r="C49" s="606">
        <v>53050770.539999999</v>
      </c>
      <c r="D49" s="577">
        <v>4930878.9699999988</v>
      </c>
      <c r="E49" s="579">
        <v>0.10247069993553601</v>
      </c>
    </row>
    <row r="50" spans="1:7">
      <c r="A50" s="590" t="s">
        <v>443</v>
      </c>
      <c r="B50" s="605">
        <v>2284251.86</v>
      </c>
      <c r="C50" s="606">
        <v>3027541.81</v>
      </c>
      <c r="D50" s="577">
        <v>743289.95000000019</v>
      </c>
      <c r="E50" s="579">
        <v>0.32539754613574012</v>
      </c>
    </row>
    <row r="51" spans="1:7" ht="15.75">
      <c r="A51" s="616" t="s">
        <v>444</v>
      </c>
      <c r="B51" s="593">
        <v>152016243.36000001</v>
      </c>
      <c r="C51" s="615">
        <v>164467123.28999999</v>
      </c>
      <c r="D51" s="582">
        <v>12450879.929999977</v>
      </c>
      <c r="E51" s="594">
        <v>8.1904931044205598E-2</v>
      </c>
    </row>
    <row r="52" spans="1:7">
      <c r="A52" s="590" t="s">
        <v>445</v>
      </c>
      <c r="B52" s="617">
        <v>18447390.989999998</v>
      </c>
      <c r="C52" s="618">
        <v>19986031.84</v>
      </c>
      <c r="D52" s="619">
        <v>1538640.8500000015</v>
      </c>
      <c r="E52" s="620">
        <v>8.3406962579915575E-2</v>
      </c>
      <c r="G52" s="580"/>
    </row>
    <row r="53" spans="1:7">
      <c r="A53" s="586" t="s">
        <v>446</v>
      </c>
      <c r="B53" s="621">
        <v>735172.33</v>
      </c>
      <c r="C53" s="622">
        <v>536869.37</v>
      </c>
      <c r="D53" s="619">
        <v>-198302.95999999996</v>
      </c>
      <c r="E53" s="620">
        <v>-0.26973670241370479</v>
      </c>
    </row>
    <row r="54" spans="1:7">
      <c r="A54" s="623" t="s">
        <v>447</v>
      </c>
      <c r="B54" s="621">
        <v>39647000.090000004</v>
      </c>
      <c r="C54" s="621">
        <v>32546120.760000002</v>
      </c>
      <c r="D54" s="619">
        <v>-7100879.3300000019</v>
      </c>
      <c r="E54" s="620">
        <v>-0.17910256296518703</v>
      </c>
    </row>
    <row r="55" spans="1:7" ht="15.75">
      <c r="A55" s="624" t="s">
        <v>448</v>
      </c>
      <c r="B55" s="625">
        <v>770577992.17999983</v>
      </c>
      <c r="C55" s="625">
        <v>819672431.88999999</v>
      </c>
      <c r="D55" s="582">
        <v>49094439.710000157</v>
      </c>
      <c r="E55" s="594">
        <v>6.3711188495157736E-2</v>
      </c>
    </row>
    <row r="57" spans="1:7">
      <c r="A57" s="626"/>
    </row>
    <row r="69" spans="1:3">
      <c r="A69" s="627" t="s">
        <v>449</v>
      </c>
      <c r="B69" s="628"/>
      <c r="C69" s="629">
        <v>0</v>
      </c>
    </row>
  </sheetData>
  <mergeCells count="4">
    <mergeCell ref="A1:E1"/>
    <mergeCell ref="A2:E2"/>
    <mergeCell ref="A3:E3"/>
    <mergeCell ref="A4:E4"/>
  </mergeCells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G56"/>
  <sheetViews>
    <sheetView zoomScale="87" zoomScaleNormal="87" workbookViewId="0">
      <selection sqref="A1:E1"/>
    </sheetView>
  </sheetViews>
  <sheetFormatPr defaultRowHeight="15"/>
  <cols>
    <col min="1" max="1" width="47.28515625" style="567" customWidth="1"/>
    <col min="2" max="3" width="25.7109375" style="567" customWidth="1"/>
    <col min="4" max="4" width="20.7109375" style="567" customWidth="1"/>
    <col min="5" max="5" width="15.7109375" style="567" customWidth="1"/>
    <col min="6" max="6" width="9.140625" style="567"/>
    <col min="7" max="7" width="14.140625" style="567" customWidth="1"/>
    <col min="8" max="16384" width="9.140625" style="567"/>
  </cols>
  <sheetData>
    <row r="1" spans="1:7" ht="15.75">
      <c r="A1" s="644" t="s">
        <v>42</v>
      </c>
      <c r="B1" s="645"/>
      <c r="C1" s="645"/>
      <c r="D1" s="645"/>
      <c r="E1" s="645"/>
    </row>
    <row r="2" spans="1:7" ht="15.75">
      <c r="A2" s="646" t="s">
        <v>350</v>
      </c>
      <c r="B2" s="645"/>
      <c r="C2" s="645"/>
      <c r="D2" s="645"/>
      <c r="E2" s="645"/>
    </row>
    <row r="3" spans="1:7" ht="15.75">
      <c r="A3" s="646" t="s">
        <v>351</v>
      </c>
      <c r="B3" s="645"/>
      <c r="C3" s="645"/>
      <c r="D3" s="645"/>
      <c r="E3" s="645"/>
    </row>
    <row r="4" spans="1:7" ht="15.75">
      <c r="A4" s="646" t="s">
        <v>450</v>
      </c>
      <c r="B4" s="645"/>
      <c r="C4" s="645"/>
      <c r="D4" s="645"/>
      <c r="E4" s="645"/>
    </row>
    <row r="5" spans="1:7">
      <c r="A5" s="568"/>
      <c r="B5" s="569"/>
      <c r="C5" s="569"/>
      <c r="D5" s="569"/>
      <c r="E5" s="570" t="s">
        <v>451</v>
      </c>
    </row>
    <row r="6" spans="1:7">
      <c r="A6" s="571" t="s">
        <v>354</v>
      </c>
      <c r="B6" s="630" t="s">
        <v>94</v>
      </c>
      <c r="C6" s="630" t="s">
        <v>95</v>
      </c>
      <c r="D6" s="571" t="s">
        <v>356</v>
      </c>
      <c r="E6" s="571" t="s">
        <v>48</v>
      </c>
    </row>
    <row r="7" spans="1:7">
      <c r="A7" s="573" t="s">
        <v>357</v>
      </c>
      <c r="B7" s="574"/>
      <c r="C7" s="574"/>
      <c r="D7" s="574"/>
      <c r="E7" s="574"/>
    </row>
    <row r="8" spans="1:7">
      <c r="A8" s="575" t="s">
        <v>358</v>
      </c>
      <c r="B8" s="576"/>
      <c r="C8" s="576"/>
      <c r="D8" s="576"/>
      <c r="E8" s="576"/>
    </row>
    <row r="9" spans="1:7">
      <c r="A9" s="575" t="s">
        <v>359</v>
      </c>
      <c r="B9" s="577">
        <v>371274768.84000003</v>
      </c>
      <c r="C9" s="577">
        <v>398511906.25</v>
      </c>
      <c r="D9" s="577">
        <v>27237137.409999967</v>
      </c>
      <c r="E9" s="579">
        <v>7.3361132228561818E-2</v>
      </c>
      <c r="G9" s="580"/>
    </row>
    <row r="10" spans="1:7">
      <c r="A10" s="575" t="s">
        <v>360</v>
      </c>
      <c r="B10" s="577">
        <v>15161959.949999999</v>
      </c>
      <c r="C10" s="577">
        <v>16134629.720000001</v>
      </c>
      <c r="D10" s="577">
        <v>972669.77000000142</v>
      </c>
      <c r="E10" s="579">
        <v>6.4151981221926488E-2</v>
      </c>
      <c r="G10" s="580"/>
    </row>
    <row r="11" spans="1:7">
      <c r="A11" s="575" t="s">
        <v>361</v>
      </c>
      <c r="B11" s="577">
        <v>64831723.5</v>
      </c>
      <c r="C11" s="577">
        <v>68732032.25999999</v>
      </c>
      <c r="D11" s="577">
        <v>3900308.7599999905</v>
      </c>
      <c r="E11" s="579">
        <v>6.0160497815548442E-2</v>
      </c>
      <c r="G11" s="580"/>
    </row>
    <row r="12" spans="1:7">
      <c r="A12" s="575" t="s">
        <v>362</v>
      </c>
      <c r="B12" s="577">
        <v>34454722.93</v>
      </c>
      <c r="C12" s="577">
        <v>36803405.399999999</v>
      </c>
      <c r="D12" s="577">
        <v>2348682.4699999988</v>
      </c>
      <c r="E12" s="579">
        <v>6.8167213962849263E-2</v>
      </c>
      <c r="G12" s="580"/>
    </row>
    <row r="13" spans="1:7">
      <c r="A13" s="575" t="s">
        <v>363</v>
      </c>
      <c r="B13" s="577">
        <v>6602385.7800000003</v>
      </c>
      <c r="C13" s="577">
        <v>7929990.0100000007</v>
      </c>
      <c r="D13" s="577">
        <v>1327604.2300000004</v>
      </c>
      <c r="E13" s="579">
        <v>0.20107946948837643</v>
      </c>
      <c r="G13" s="580"/>
    </row>
    <row r="14" spans="1:7" ht="15.75">
      <c r="A14" s="581" t="s">
        <v>364</v>
      </c>
      <c r="B14" s="582">
        <v>492325561</v>
      </c>
      <c r="C14" s="582">
        <v>528111963.63999993</v>
      </c>
      <c r="D14" s="584">
        <v>35786402.639999926</v>
      </c>
      <c r="E14" s="585">
        <v>7.2688492076892028E-2</v>
      </c>
      <c r="G14" s="580"/>
    </row>
    <row r="15" spans="1:7">
      <c r="A15" s="586" t="s">
        <v>365</v>
      </c>
      <c r="B15" s="604"/>
      <c r="C15" s="587"/>
      <c r="D15" s="588"/>
      <c r="E15" s="589"/>
      <c r="G15" s="580"/>
    </row>
    <row r="16" spans="1:7">
      <c r="A16" s="590" t="s">
        <v>366</v>
      </c>
      <c r="B16" s="605">
        <v>600896993.33000004</v>
      </c>
      <c r="C16" s="591">
        <v>603061304.8900001</v>
      </c>
      <c r="D16" s="577">
        <v>2164311.560000062</v>
      </c>
      <c r="E16" s="579">
        <v>3.6018012804591741E-3</v>
      </c>
      <c r="G16" s="580"/>
    </row>
    <row r="17" spans="1:7">
      <c r="A17" s="590" t="s">
        <v>367</v>
      </c>
      <c r="B17" s="605">
        <v>31219803.899999999</v>
      </c>
      <c r="C17" s="591">
        <v>27510973.540000003</v>
      </c>
      <c r="D17" s="577">
        <v>-3708830.3599999957</v>
      </c>
      <c r="E17" s="579">
        <v>-0.11879736246517537</v>
      </c>
      <c r="G17" s="580"/>
    </row>
    <row r="18" spans="1:7">
      <c r="A18" s="590" t="s">
        <v>368</v>
      </c>
      <c r="B18" s="605">
        <v>249799255.50999999</v>
      </c>
      <c r="C18" s="591">
        <v>252496206.33999997</v>
      </c>
      <c r="D18" s="577">
        <v>2696950.8299999833</v>
      </c>
      <c r="E18" s="579">
        <v>1.0796472649583291E-2</v>
      </c>
      <c r="G18" s="580"/>
    </row>
    <row r="19" spans="1:7" ht="15.75">
      <c r="A19" s="592" t="s">
        <v>364</v>
      </c>
      <c r="B19" s="610">
        <v>881916052.74000001</v>
      </c>
      <c r="C19" s="593">
        <v>883068484.7700001</v>
      </c>
      <c r="D19" s="584">
        <v>1152432.0300000906</v>
      </c>
      <c r="E19" s="585">
        <v>1.3067366518838524E-3</v>
      </c>
      <c r="G19" s="580"/>
    </row>
    <row r="20" spans="1:7">
      <c r="A20" s="586" t="s">
        <v>369</v>
      </c>
      <c r="B20" s="604"/>
      <c r="C20" s="587"/>
      <c r="D20" s="587"/>
      <c r="E20" s="589"/>
      <c r="G20" s="580"/>
    </row>
    <row r="21" spans="1:7">
      <c r="A21" s="590" t="s">
        <v>370</v>
      </c>
      <c r="B21" s="605">
        <v>528244781.76999998</v>
      </c>
      <c r="C21" s="591">
        <v>535366830.32999998</v>
      </c>
      <c r="D21" s="577">
        <v>7122048.5600000024</v>
      </c>
      <c r="E21" s="579">
        <v>1.348247783184155E-2</v>
      </c>
      <c r="G21" s="580"/>
    </row>
    <row r="22" spans="1:7">
      <c r="A22" s="590" t="s">
        <v>371</v>
      </c>
      <c r="B22" s="605">
        <v>1794597.91</v>
      </c>
      <c r="C22" s="591">
        <v>1932740.6800000002</v>
      </c>
      <c r="D22" s="577">
        <v>138142.77000000025</v>
      </c>
      <c r="E22" s="579">
        <v>7.6977003723357876E-2</v>
      </c>
      <c r="G22" s="580"/>
    </row>
    <row r="23" spans="1:7">
      <c r="A23" s="590" t="s">
        <v>372</v>
      </c>
      <c r="B23" s="605">
        <v>1489787.09</v>
      </c>
      <c r="C23" s="591">
        <v>1709410.13</v>
      </c>
      <c r="D23" s="577">
        <v>219623.0399999998</v>
      </c>
      <c r="E23" s="579">
        <v>0.14741907852081051</v>
      </c>
      <c r="G23" s="580"/>
    </row>
    <row r="24" spans="1:7">
      <c r="A24" s="590" t="s">
        <v>373</v>
      </c>
      <c r="B24" s="605">
        <v>2081726.16</v>
      </c>
      <c r="C24" s="591">
        <v>2260228.98</v>
      </c>
      <c r="D24" s="577">
        <v>178502.82000000007</v>
      </c>
      <c r="E24" s="579">
        <v>8.5747502928050862E-2</v>
      </c>
      <c r="G24" s="580"/>
    </row>
    <row r="25" spans="1:7">
      <c r="A25" s="590" t="s">
        <v>374</v>
      </c>
      <c r="B25" s="605">
        <v>172527.94</v>
      </c>
      <c r="C25" s="591">
        <v>155456.93</v>
      </c>
      <c r="D25" s="577">
        <v>-17071.010000000009</v>
      </c>
      <c r="E25" s="579">
        <v>-9.894635037084433E-2</v>
      </c>
      <c r="G25" s="580"/>
    </row>
    <row r="26" spans="1:7">
      <c r="A26" s="590" t="s">
        <v>375</v>
      </c>
      <c r="B26" s="605">
        <v>9320334.6600000001</v>
      </c>
      <c r="C26" s="591">
        <v>9835026.1700000018</v>
      </c>
      <c r="D26" s="577">
        <v>514691.51000000164</v>
      </c>
      <c r="E26" s="579">
        <v>5.5222428032428786E-2</v>
      </c>
      <c r="G26" s="580"/>
    </row>
    <row r="27" spans="1:7">
      <c r="A27" s="590" t="s">
        <v>376</v>
      </c>
      <c r="B27" s="605">
        <v>28237614.730000004</v>
      </c>
      <c r="C27" s="591">
        <v>29260063.400000002</v>
      </c>
      <c r="D27" s="577">
        <v>1022448.6699999981</v>
      </c>
      <c r="E27" s="579">
        <v>3.6208747791779149E-2</v>
      </c>
      <c r="G27" s="580"/>
    </row>
    <row r="28" spans="1:7" ht="15.75">
      <c r="A28" s="592" t="s">
        <v>364</v>
      </c>
      <c r="B28" s="610">
        <v>571341370.25999999</v>
      </c>
      <c r="C28" s="593">
        <v>580519756.62</v>
      </c>
      <c r="D28" s="584">
        <v>9178386.3600000143</v>
      </c>
      <c r="E28" s="594">
        <v>1.6064627625027767E-2</v>
      </c>
      <c r="G28" s="580"/>
    </row>
    <row r="29" spans="1:7">
      <c r="A29" s="586" t="s">
        <v>377</v>
      </c>
      <c r="B29" s="604"/>
      <c r="C29" s="587"/>
      <c r="D29" s="587"/>
      <c r="E29" s="595"/>
      <c r="G29" s="580"/>
    </row>
    <row r="30" spans="1:7">
      <c r="A30" s="590" t="s">
        <v>378</v>
      </c>
      <c r="B30" s="605">
        <v>662618118.22000003</v>
      </c>
      <c r="C30" s="591">
        <v>686136468</v>
      </c>
      <c r="D30" s="577">
        <v>23518349.779999971</v>
      </c>
      <c r="E30" s="579">
        <v>3.5493067776621673E-2</v>
      </c>
      <c r="G30" s="580"/>
    </row>
    <row r="31" spans="1:7">
      <c r="A31" s="590" t="s">
        <v>379</v>
      </c>
      <c r="B31" s="605">
        <v>187103337.51000002</v>
      </c>
      <c r="C31" s="591">
        <v>195316717.14000002</v>
      </c>
      <c r="D31" s="577">
        <v>8213379.6299999952</v>
      </c>
      <c r="E31" s="579">
        <v>4.3897558105082002E-2</v>
      </c>
      <c r="G31" s="580"/>
    </row>
    <row r="32" spans="1:7">
      <c r="A32" s="590" t="s">
        <v>380</v>
      </c>
      <c r="B32" s="605">
        <v>106110480.07000001</v>
      </c>
      <c r="C32" s="591">
        <v>108023625.29000001</v>
      </c>
      <c r="D32" s="577">
        <v>1913145.2199999988</v>
      </c>
      <c r="E32" s="579">
        <v>1.8029748039382315E-2</v>
      </c>
      <c r="G32" s="580"/>
    </row>
    <row r="33" spans="1:7">
      <c r="A33" s="590" t="s">
        <v>381</v>
      </c>
      <c r="B33" s="605">
        <v>148279527.07999998</v>
      </c>
      <c r="C33" s="591">
        <v>156531589.81999996</v>
      </c>
      <c r="D33" s="577">
        <v>8252062.7399999797</v>
      </c>
      <c r="E33" s="579">
        <v>5.5652070805080292E-2</v>
      </c>
      <c r="G33" s="580"/>
    </row>
    <row r="34" spans="1:7">
      <c r="A34" s="590" t="s">
        <v>382</v>
      </c>
      <c r="B34" s="605">
        <v>7158680.8700000001</v>
      </c>
      <c r="C34" s="591">
        <v>7702756.8800000008</v>
      </c>
      <c r="D34" s="577">
        <v>544076.01000000071</v>
      </c>
      <c r="E34" s="579">
        <v>7.6002271910187935E-2</v>
      </c>
      <c r="G34" s="580"/>
    </row>
    <row r="35" spans="1:7">
      <c r="A35" s="590" t="s">
        <v>383</v>
      </c>
      <c r="B35" s="605">
        <v>12829690.419999998</v>
      </c>
      <c r="C35" s="591">
        <v>13440592.810000002</v>
      </c>
      <c r="D35" s="577">
        <v>610902.39000000432</v>
      </c>
      <c r="E35" s="579">
        <v>4.7616300160109738E-2</v>
      </c>
      <c r="G35" s="580"/>
    </row>
    <row r="36" spans="1:7">
      <c r="A36" s="590" t="s">
        <v>384</v>
      </c>
      <c r="B36" s="605">
        <v>60089610.699999996</v>
      </c>
      <c r="C36" s="591">
        <v>63125601.090000011</v>
      </c>
      <c r="D36" s="577">
        <v>3035990.3900000155</v>
      </c>
      <c r="E36" s="579">
        <v>5.0524381080738402E-2</v>
      </c>
      <c r="G36" s="580"/>
    </row>
    <row r="37" spans="1:7" ht="15.75">
      <c r="A37" s="592" t="s">
        <v>364</v>
      </c>
      <c r="B37" s="610">
        <v>1184189444.8700001</v>
      </c>
      <c r="C37" s="593">
        <v>1230277351.0299997</v>
      </c>
      <c r="D37" s="584">
        <v>46087906.159999609</v>
      </c>
      <c r="E37" s="585">
        <v>3.8919369159770817E-2</v>
      </c>
      <c r="G37" s="580"/>
    </row>
    <row r="38" spans="1:7">
      <c r="A38" s="586" t="s">
        <v>385</v>
      </c>
      <c r="B38" s="604"/>
      <c r="C38" s="587"/>
      <c r="D38" s="587"/>
      <c r="E38" s="589"/>
      <c r="G38" s="580"/>
    </row>
    <row r="39" spans="1:7">
      <c r="A39" s="590" t="s">
        <v>386</v>
      </c>
      <c r="B39" s="605">
        <v>9992105.2599999998</v>
      </c>
      <c r="C39" s="591">
        <v>10854656.82</v>
      </c>
      <c r="D39" s="577">
        <v>862551.56000000052</v>
      </c>
      <c r="E39" s="579">
        <v>8.6323306005685593E-2</v>
      </c>
      <c r="G39" s="580"/>
    </row>
    <row r="40" spans="1:7">
      <c r="A40" s="590" t="s">
        <v>387</v>
      </c>
      <c r="B40" s="605">
        <v>39519905.310000002</v>
      </c>
      <c r="C40" s="591">
        <v>42366083.719999999</v>
      </c>
      <c r="D40" s="577">
        <v>2846178.4099999964</v>
      </c>
      <c r="E40" s="579">
        <v>7.2018857020889865E-2</v>
      </c>
      <c r="G40" s="580"/>
    </row>
    <row r="41" spans="1:7">
      <c r="A41" s="590" t="s">
        <v>388</v>
      </c>
      <c r="B41" s="605">
        <v>13006059.390000001</v>
      </c>
      <c r="C41" s="591">
        <v>12122834.32</v>
      </c>
      <c r="D41" s="577">
        <v>-883225.0700000003</v>
      </c>
      <c r="E41" s="579">
        <v>-6.7908737267422262E-2</v>
      </c>
      <c r="G41" s="580"/>
    </row>
    <row r="42" spans="1:7">
      <c r="A42" s="590" t="s">
        <v>389</v>
      </c>
      <c r="B42" s="605">
        <v>10122428.890000001</v>
      </c>
      <c r="C42" s="591">
        <v>9838859.5299999993</v>
      </c>
      <c r="D42" s="577">
        <v>-283569.36000000127</v>
      </c>
      <c r="E42" s="579">
        <v>-2.8013964146504491E-2</v>
      </c>
      <c r="G42" s="580"/>
    </row>
    <row r="43" spans="1:7">
      <c r="A43" s="590" t="s">
        <v>390</v>
      </c>
      <c r="B43" s="605">
        <v>101516815.02</v>
      </c>
      <c r="C43" s="591">
        <v>106800759.69999999</v>
      </c>
      <c r="D43" s="577">
        <v>5283944.6799999923</v>
      </c>
      <c r="E43" s="579">
        <v>5.2049945410117461E-2</v>
      </c>
      <c r="G43" s="580"/>
    </row>
    <row r="44" spans="1:7">
      <c r="A44" s="590" t="s">
        <v>391</v>
      </c>
      <c r="B44" s="605">
        <v>34070144.229999997</v>
      </c>
      <c r="C44" s="591">
        <v>36564704.029999994</v>
      </c>
      <c r="D44" s="577">
        <v>2494559.799999997</v>
      </c>
      <c r="E44" s="579">
        <v>7.3218351620696884E-2</v>
      </c>
      <c r="G44" s="580"/>
    </row>
    <row r="45" spans="1:7">
      <c r="A45" s="590" t="s">
        <v>392</v>
      </c>
      <c r="B45" s="605">
        <v>33979678.700000003</v>
      </c>
      <c r="C45" s="591">
        <v>35806866.829999998</v>
      </c>
      <c r="D45" s="577">
        <v>1827188.1299999952</v>
      </c>
      <c r="E45" s="579">
        <v>5.3772966664337382E-2</v>
      </c>
      <c r="G45" s="580"/>
    </row>
    <row r="46" spans="1:7" ht="15.75">
      <c r="A46" s="592" t="s">
        <v>364</v>
      </c>
      <c r="B46" s="610">
        <v>242207136.79999998</v>
      </c>
      <c r="C46" s="593">
        <v>254354764.94999999</v>
      </c>
      <c r="D46" s="584">
        <v>12147628.150000006</v>
      </c>
      <c r="E46" s="585">
        <v>5.0153881964389774E-2</v>
      </c>
      <c r="G46" s="580"/>
    </row>
    <row r="47" spans="1:7">
      <c r="A47" s="586" t="s">
        <v>393</v>
      </c>
      <c r="B47" s="604"/>
      <c r="C47" s="587"/>
      <c r="D47" s="587"/>
      <c r="E47" s="589"/>
      <c r="G47" s="580"/>
    </row>
    <row r="48" spans="1:7">
      <c r="A48" s="590" t="s">
        <v>394</v>
      </c>
      <c r="B48" s="605">
        <v>80510709.079999998</v>
      </c>
      <c r="C48" s="591">
        <v>86201661.579999983</v>
      </c>
      <c r="D48" s="577">
        <v>5690952.4999999851</v>
      </c>
      <c r="E48" s="579">
        <v>7.0685658653746708E-2</v>
      </c>
      <c r="G48" s="580"/>
    </row>
    <row r="49" spans="1:7">
      <c r="A49" s="590" t="s">
        <v>395</v>
      </c>
      <c r="B49" s="605">
        <v>50308711.269999996</v>
      </c>
      <c r="C49" s="591">
        <v>53404822.080000006</v>
      </c>
      <c r="D49" s="577">
        <v>3096110.8100000098</v>
      </c>
      <c r="E49" s="579">
        <v>6.1542240535314152E-2</v>
      </c>
      <c r="G49" s="580"/>
    </row>
    <row r="50" spans="1:7">
      <c r="A50" s="590" t="s">
        <v>396</v>
      </c>
      <c r="B50" s="605">
        <v>8693571.5500000007</v>
      </c>
      <c r="C50" s="591">
        <v>8139359.8900000006</v>
      </c>
      <c r="D50" s="577">
        <v>-554211.66000000015</v>
      </c>
      <c r="E50" s="579">
        <v>-6.3749594377008389E-2</v>
      </c>
      <c r="G50" s="580"/>
    </row>
    <row r="51" spans="1:7">
      <c r="A51" s="590" t="s">
        <v>397</v>
      </c>
      <c r="B51" s="605">
        <v>152048066.62</v>
      </c>
      <c r="C51" s="591">
        <v>153754040.10999998</v>
      </c>
      <c r="D51" s="577">
        <v>1705973.4899999797</v>
      </c>
      <c r="E51" s="579">
        <v>1.1219961739227933E-2</v>
      </c>
      <c r="G51" s="580"/>
    </row>
    <row r="52" spans="1:7" ht="15.75">
      <c r="A52" s="592" t="s">
        <v>364</v>
      </c>
      <c r="B52" s="610">
        <v>291561058.52000004</v>
      </c>
      <c r="C52" s="593">
        <v>301499883.65999997</v>
      </c>
      <c r="D52" s="584">
        <v>9938825.1399999261</v>
      </c>
      <c r="E52" s="585">
        <v>3.4088314778560037E-2</v>
      </c>
      <c r="G52" s="580"/>
    </row>
    <row r="53" spans="1:7">
      <c r="A53" s="586" t="s">
        <v>398</v>
      </c>
      <c r="B53" s="604"/>
      <c r="C53" s="587"/>
      <c r="D53" s="587"/>
      <c r="E53" s="589"/>
      <c r="G53" s="580"/>
    </row>
    <row r="54" spans="1:7">
      <c r="A54" s="590" t="s">
        <v>399</v>
      </c>
      <c r="B54" s="605">
        <v>830389118.50999999</v>
      </c>
      <c r="C54" s="591">
        <v>908740390.73999989</v>
      </c>
      <c r="D54" s="577">
        <v>78351272.2299999</v>
      </c>
      <c r="E54" s="579">
        <v>9.4354887947699362E-2</v>
      </c>
      <c r="G54" s="580"/>
    </row>
    <row r="55" spans="1:7">
      <c r="A55" s="590" t="s">
        <v>400</v>
      </c>
      <c r="B55" s="605">
        <v>15429754.619999999</v>
      </c>
      <c r="C55" s="591">
        <v>19343779.179999996</v>
      </c>
      <c r="D55" s="577">
        <v>3914024.5599999968</v>
      </c>
      <c r="E55" s="579">
        <v>0.25366732371276018</v>
      </c>
      <c r="G55" s="580"/>
    </row>
    <row r="56" spans="1:7" ht="15.75">
      <c r="A56" s="597" t="s">
        <v>364</v>
      </c>
      <c r="B56" s="607">
        <v>845818873.13000011</v>
      </c>
      <c r="C56" s="593">
        <v>928084169.91999996</v>
      </c>
      <c r="D56" s="582">
        <v>82265296.789999843</v>
      </c>
      <c r="E56" s="594">
        <v>9.7261126942666226E-2</v>
      </c>
      <c r="G56" s="580"/>
    </row>
  </sheetData>
  <mergeCells count="4">
    <mergeCell ref="A1:E1"/>
    <mergeCell ref="A2:E2"/>
    <mergeCell ref="A3:E3"/>
    <mergeCell ref="A4:E4"/>
  </mergeCells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K69"/>
  <sheetViews>
    <sheetView zoomScale="87" zoomScaleNormal="87" workbookViewId="0">
      <selection sqref="A1:E1"/>
    </sheetView>
  </sheetViews>
  <sheetFormatPr defaultRowHeight="15"/>
  <cols>
    <col min="1" max="1" width="47.28515625" style="567" customWidth="1"/>
    <col min="2" max="3" width="25.7109375" style="567" customWidth="1"/>
    <col min="4" max="4" width="20.7109375" style="567" customWidth="1"/>
    <col min="5" max="5" width="15.7109375" style="567" customWidth="1"/>
    <col min="6" max="6" width="9.140625" style="567"/>
    <col min="7" max="7" width="16.42578125" style="567" bestFit="1" customWidth="1"/>
    <col min="8" max="8" width="14.28515625" style="567" bestFit="1" customWidth="1"/>
    <col min="9" max="10" width="9.140625" style="567"/>
    <col min="11" max="11" width="16.42578125" style="567" bestFit="1" customWidth="1"/>
    <col min="12" max="16384" width="9.140625" style="567"/>
  </cols>
  <sheetData>
    <row r="1" spans="1:5" ht="15.75">
      <c r="A1" s="644" t="s">
        <v>42</v>
      </c>
      <c r="B1" s="645"/>
      <c r="C1" s="645"/>
      <c r="D1" s="645"/>
      <c r="E1" s="645"/>
    </row>
    <row r="2" spans="1:5" ht="15.75">
      <c r="A2" s="646" t="s">
        <v>350</v>
      </c>
      <c r="B2" s="645"/>
      <c r="C2" s="645"/>
      <c r="D2" s="645"/>
      <c r="E2" s="645"/>
    </row>
    <row r="3" spans="1:5" ht="15.75">
      <c r="A3" s="646" t="s">
        <v>351</v>
      </c>
      <c r="B3" s="645"/>
      <c r="C3" s="645"/>
      <c r="D3" s="645"/>
      <c r="E3" s="645"/>
    </row>
    <row r="4" spans="1:5" ht="15.75">
      <c r="A4" s="646" t="s">
        <v>450</v>
      </c>
      <c r="B4" s="645"/>
      <c r="C4" s="645"/>
      <c r="D4" s="645"/>
      <c r="E4" s="645"/>
    </row>
    <row r="5" spans="1:5">
      <c r="A5" s="599"/>
      <c r="B5" s="569"/>
      <c r="C5" s="600"/>
      <c r="D5" s="569"/>
      <c r="E5" s="570" t="s">
        <v>452</v>
      </c>
    </row>
    <row r="6" spans="1:5">
      <c r="A6" s="601" t="s">
        <v>354</v>
      </c>
      <c r="B6" s="630" t="s">
        <v>94</v>
      </c>
      <c r="C6" s="630" t="s">
        <v>95</v>
      </c>
      <c r="D6" s="571" t="s">
        <v>356</v>
      </c>
      <c r="E6" s="571" t="s">
        <v>48</v>
      </c>
    </row>
    <row r="7" spans="1:5">
      <c r="A7" s="586" t="s">
        <v>402</v>
      </c>
      <c r="B7" s="604"/>
      <c r="C7" s="604"/>
      <c r="D7" s="604"/>
      <c r="E7" s="574"/>
    </row>
    <row r="8" spans="1:5">
      <c r="A8" s="590" t="s">
        <v>403</v>
      </c>
      <c r="B8" s="605">
        <v>58582323.5</v>
      </c>
      <c r="C8" s="605">
        <v>58980598.830000006</v>
      </c>
      <c r="D8" s="605">
        <v>398275.33000000566</v>
      </c>
      <c r="E8" s="579">
        <v>6.7985581008920834E-3</v>
      </c>
    </row>
    <row r="9" spans="1:5">
      <c r="A9" s="590" t="s">
        <v>404</v>
      </c>
      <c r="B9" s="605">
        <v>60005384.620000005</v>
      </c>
      <c r="C9" s="605">
        <v>66255934.230000012</v>
      </c>
      <c r="D9" s="605">
        <v>6250549.6100000069</v>
      </c>
      <c r="E9" s="579">
        <v>0.10416647855160446</v>
      </c>
    </row>
    <row r="10" spans="1:5">
      <c r="A10" s="590" t="s">
        <v>405</v>
      </c>
      <c r="B10" s="605">
        <v>15235575.6</v>
      </c>
      <c r="C10" s="605">
        <v>14803506.01</v>
      </c>
      <c r="D10" s="605">
        <v>-432069.58999999985</v>
      </c>
      <c r="E10" s="579">
        <v>-2.8359256082192252E-2</v>
      </c>
    </row>
    <row r="11" spans="1:5">
      <c r="A11" s="590" t="s">
        <v>406</v>
      </c>
      <c r="B11" s="605">
        <v>69667641.600000009</v>
      </c>
      <c r="C11" s="605">
        <v>69375408.319999993</v>
      </c>
      <c r="D11" s="605">
        <v>-292233.28000001609</v>
      </c>
      <c r="E11" s="579">
        <v>-4.1946773751562741E-3</v>
      </c>
    </row>
    <row r="12" spans="1:5">
      <c r="A12" s="590" t="s">
        <v>407</v>
      </c>
      <c r="B12" s="605">
        <v>13455159.32</v>
      </c>
      <c r="C12" s="605">
        <v>13238005.649999999</v>
      </c>
      <c r="D12" s="605">
        <v>-217153.67000000179</v>
      </c>
      <c r="E12" s="579">
        <v>-1.6139063450346554E-2</v>
      </c>
    </row>
    <row r="13" spans="1:5">
      <c r="A13" s="590" t="s">
        <v>408</v>
      </c>
      <c r="B13" s="605">
        <v>16742096.599999998</v>
      </c>
      <c r="C13" s="605">
        <v>16253304.279999999</v>
      </c>
      <c r="D13" s="605">
        <v>-488792.31999999844</v>
      </c>
      <c r="E13" s="579">
        <v>-2.9195406744935308E-2</v>
      </c>
    </row>
    <row r="14" spans="1:5">
      <c r="A14" s="590" t="s">
        <v>409</v>
      </c>
      <c r="B14" s="605">
        <v>25617541.600000001</v>
      </c>
      <c r="C14" s="605">
        <v>26089096.570000004</v>
      </c>
      <c r="D14" s="605">
        <v>471554.97000000253</v>
      </c>
      <c r="E14" s="579">
        <v>1.840750284953192E-2</v>
      </c>
    </row>
    <row r="15" spans="1:5">
      <c r="A15" s="590" t="s">
        <v>410</v>
      </c>
      <c r="B15" s="605">
        <v>19743940.990000002</v>
      </c>
      <c r="C15" s="605">
        <v>12943762.109999999</v>
      </c>
      <c r="D15" s="605">
        <v>-6800178.8800000027</v>
      </c>
      <c r="E15" s="579">
        <v>-0.34441851722734518</v>
      </c>
    </row>
    <row r="16" spans="1:5">
      <c r="A16" s="590" t="s">
        <v>411</v>
      </c>
      <c r="B16" s="605">
        <v>29758515.099999998</v>
      </c>
      <c r="C16" s="605">
        <v>32376675.889999997</v>
      </c>
      <c r="D16" s="605">
        <v>2618160.7899999991</v>
      </c>
      <c r="E16" s="579">
        <v>8.7980222843847447E-2</v>
      </c>
    </row>
    <row r="17" spans="1:5">
      <c r="A17" s="590" t="s">
        <v>412</v>
      </c>
      <c r="B17" s="605">
        <v>5112514.84</v>
      </c>
      <c r="C17" s="605">
        <v>5580158.4400000004</v>
      </c>
      <c r="D17" s="605">
        <v>467643.60000000056</v>
      </c>
      <c r="E17" s="579">
        <v>9.1470365296778405E-2</v>
      </c>
    </row>
    <row r="18" spans="1:5">
      <c r="A18" s="590" t="s">
        <v>413</v>
      </c>
      <c r="B18" s="605">
        <v>3723203.61</v>
      </c>
      <c r="C18" s="605">
        <v>3916794.7900000005</v>
      </c>
      <c r="D18" s="605">
        <v>193591.18000000063</v>
      </c>
      <c r="E18" s="579">
        <v>5.1995861703625884E-2</v>
      </c>
    </row>
    <row r="19" spans="1:5">
      <c r="A19" s="590" t="s">
        <v>414</v>
      </c>
      <c r="B19" s="605">
        <v>149888369.62</v>
      </c>
      <c r="C19" s="605">
        <v>174809667.38999999</v>
      </c>
      <c r="D19" s="605">
        <v>24921297.769999981</v>
      </c>
      <c r="E19" s="579">
        <v>0.16626572050373858</v>
      </c>
    </row>
    <row r="20" spans="1:5">
      <c r="A20" s="590" t="s">
        <v>415</v>
      </c>
      <c r="B20" s="605">
        <v>7132020.1399999997</v>
      </c>
      <c r="C20" s="605">
        <v>7180575.1099999994</v>
      </c>
      <c r="D20" s="605">
        <v>48554.969999999739</v>
      </c>
      <c r="E20" s="579">
        <v>6.8080248017919568E-3</v>
      </c>
    </row>
    <row r="21" spans="1:5">
      <c r="A21" s="590" t="s">
        <v>416</v>
      </c>
      <c r="B21" s="605">
        <v>49393203.910000004</v>
      </c>
      <c r="C21" s="605">
        <v>54218954.740000002</v>
      </c>
      <c r="D21" s="605">
        <v>4825750.8299999982</v>
      </c>
      <c r="E21" s="579">
        <v>9.7700704712192013E-2</v>
      </c>
    </row>
    <row r="22" spans="1:5">
      <c r="A22" s="590" t="s">
        <v>417</v>
      </c>
      <c r="B22" s="605">
        <v>11949016.450000001</v>
      </c>
      <c r="C22" s="605">
        <v>12252158.640000002</v>
      </c>
      <c r="D22" s="605">
        <v>303142.19000000134</v>
      </c>
      <c r="E22" s="579">
        <v>2.5369635339317097E-2</v>
      </c>
    </row>
    <row r="23" spans="1:5">
      <c r="A23" s="590" t="s">
        <v>418</v>
      </c>
      <c r="B23" s="605">
        <v>5716394.2399999993</v>
      </c>
      <c r="C23" s="605">
        <v>5869226.5100000007</v>
      </c>
      <c r="D23" s="605">
        <v>152832.27000000142</v>
      </c>
      <c r="E23" s="579">
        <v>2.6735781960343138E-2</v>
      </c>
    </row>
    <row r="24" spans="1:5">
      <c r="A24" s="590" t="s">
        <v>419</v>
      </c>
      <c r="B24" s="605">
        <v>16878483.279999997</v>
      </c>
      <c r="C24" s="605">
        <v>17557547.100000001</v>
      </c>
      <c r="D24" s="605">
        <v>679063.82000000402</v>
      </c>
      <c r="E24" s="579">
        <v>4.0232514304449053E-2</v>
      </c>
    </row>
    <row r="25" spans="1:5">
      <c r="A25" s="590" t="s">
        <v>420</v>
      </c>
      <c r="B25" s="605">
        <v>1369278.03</v>
      </c>
      <c r="C25" s="605">
        <v>1384789.5399999998</v>
      </c>
      <c r="D25" s="605">
        <v>15511.509999999776</v>
      </c>
      <c r="E25" s="579">
        <v>1.1328239890038823E-2</v>
      </c>
    </row>
    <row r="26" spans="1:5">
      <c r="A26" s="590" t="s">
        <v>421</v>
      </c>
      <c r="B26" s="605">
        <v>2109318.86</v>
      </c>
      <c r="C26" s="605">
        <v>1980643.31</v>
      </c>
      <c r="D26" s="605">
        <v>-128675.54999999981</v>
      </c>
      <c r="E26" s="579">
        <v>-6.1003365797430847E-2</v>
      </c>
    </row>
    <row r="27" spans="1:5">
      <c r="A27" s="590" t="s">
        <v>422</v>
      </c>
      <c r="B27" s="605">
        <v>286174084.31</v>
      </c>
      <c r="C27" s="605">
        <v>300875369.93000001</v>
      </c>
      <c r="D27" s="605">
        <v>14701285.620000005</v>
      </c>
      <c r="E27" s="579">
        <v>5.1371827240913742E-2</v>
      </c>
    </row>
    <row r="28" spans="1:5" ht="15.75">
      <c r="A28" s="592" t="s">
        <v>364</v>
      </c>
      <c r="B28" s="631">
        <v>848254065.21999991</v>
      </c>
      <c r="C28" s="631">
        <v>895942177.38999999</v>
      </c>
      <c r="D28" s="610">
        <v>47688112.170000076</v>
      </c>
      <c r="E28" s="585">
        <v>5.6219137785837633E-2</v>
      </c>
    </row>
    <row r="29" spans="1:5" ht="15.75">
      <c r="A29" s="609" t="s">
        <v>423</v>
      </c>
      <c r="B29" s="610">
        <v>5357613562.54</v>
      </c>
      <c r="C29" s="610">
        <v>5601858551.9800005</v>
      </c>
      <c r="D29" s="632">
        <v>244244989.44000053</v>
      </c>
      <c r="E29" s="613">
        <v>4.5588392404361099E-2</v>
      </c>
    </row>
    <row r="30" spans="1:5">
      <c r="A30" s="586" t="s">
        <v>424</v>
      </c>
      <c r="B30" s="604"/>
      <c r="C30" s="604"/>
      <c r="D30" s="614"/>
      <c r="E30" s="589"/>
    </row>
    <row r="31" spans="1:5">
      <c r="A31" s="590" t="s">
        <v>425</v>
      </c>
      <c r="B31" s="605">
        <v>238462114.52999997</v>
      </c>
      <c r="C31" s="605">
        <v>278372454.82000005</v>
      </c>
      <c r="D31" s="605">
        <v>39910340.290000081</v>
      </c>
      <c r="E31" s="579">
        <v>0.16736553883480354</v>
      </c>
    </row>
    <row r="32" spans="1:5">
      <c r="A32" s="590" t="s">
        <v>426</v>
      </c>
      <c r="B32" s="605">
        <v>53560826.310000002</v>
      </c>
      <c r="C32" s="605">
        <v>56183757.020000003</v>
      </c>
      <c r="D32" s="605">
        <v>2622930.7100000009</v>
      </c>
      <c r="E32" s="579">
        <v>4.8971065061972172E-2</v>
      </c>
    </row>
    <row r="33" spans="1:5">
      <c r="A33" s="590" t="s">
        <v>427</v>
      </c>
      <c r="B33" s="605">
        <v>322692159.31999999</v>
      </c>
      <c r="C33" s="605">
        <v>381850870.11000001</v>
      </c>
      <c r="D33" s="605">
        <v>59158710.790000021</v>
      </c>
      <c r="E33" s="579">
        <v>0.1833286278621194</v>
      </c>
    </row>
    <row r="34" spans="1:5">
      <c r="A34" s="590" t="s">
        <v>428</v>
      </c>
      <c r="B34" s="605">
        <v>215481474.43000001</v>
      </c>
      <c r="C34" s="605">
        <v>235739907.52000004</v>
      </c>
      <c r="D34" s="605">
        <v>20258433.090000033</v>
      </c>
      <c r="E34" s="579">
        <v>9.4014732095129894E-2</v>
      </c>
    </row>
    <row r="35" spans="1:5">
      <c r="A35" s="590" t="s">
        <v>429</v>
      </c>
      <c r="B35" s="605">
        <v>32560071.940000001</v>
      </c>
      <c r="C35" s="605">
        <v>35385021.020000003</v>
      </c>
      <c r="D35" s="605">
        <v>2824949.0800000019</v>
      </c>
      <c r="E35" s="579">
        <v>8.6761143685605807E-2</v>
      </c>
    </row>
    <row r="36" spans="1:5">
      <c r="A36" s="590" t="s">
        <v>430</v>
      </c>
      <c r="B36" s="605">
        <v>18458481.870000001</v>
      </c>
      <c r="C36" s="605">
        <v>22196048.769999996</v>
      </c>
      <c r="D36" s="605">
        <v>3737566.8999999948</v>
      </c>
      <c r="E36" s="579">
        <v>0.20248506493237381</v>
      </c>
    </row>
    <row r="37" spans="1:5">
      <c r="A37" s="590" t="s">
        <v>431</v>
      </c>
      <c r="B37" s="605">
        <v>103495297.24999999</v>
      </c>
      <c r="C37" s="605">
        <v>118017100.66000003</v>
      </c>
      <c r="D37" s="605">
        <v>14521803.410000041</v>
      </c>
      <c r="E37" s="579">
        <v>0.14031365478299587</v>
      </c>
    </row>
    <row r="38" spans="1:5">
      <c r="A38" s="590" t="s">
        <v>432</v>
      </c>
      <c r="B38" s="605">
        <v>17496853.039999999</v>
      </c>
      <c r="C38" s="605">
        <v>17274453.180000003</v>
      </c>
      <c r="D38" s="605">
        <v>-222399.85999999568</v>
      </c>
      <c r="E38" s="579">
        <v>-1.2710849173366304E-2</v>
      </c>
    </row>
    <row r="39" spans="1:5">
      <c r="A39" s="590" t="s">
        <v>433</v>
      </c>
      <c r="B39" s="605">
        <v>41153403.259999998</v>
      </c>
      <c r="C39" s="605">
        <v>61804669.490000002</v>
      </c>
      <c r="D39" s="605">
        <v>20651266.230000004</v>
      </c>
      <c r="E39" s="579">
        <v>0.50181186959262924</v>
      </c>
    </row>
    <row r="40" spans="1:5" ht="15.75">
      <c r="A40" s="592" t="s">
        <v>434</v>
      </c>
      <c r="B40" s="610">
        <v>1043360681.95</v>
      </c>
      <c r="C40" s="610">
        <v>1206824282.5900002</v>
      </c>
      <c r="D40" s="610">
        <v>163463600.6400001</v>
      </c>
      <c r="E40" s="594">
        <v>0.15667027085445953</v>
      </c>
    </row>
    <row r="41" spans="1:5">
      <c r="A41" s="586"/>
      <c r="B41" s="604"/>
      <c r="C41" s="604"/>
      <c r="D41" s="604"/>
      <c r="E41" s="589"/>
    </row>
    <row r="42" spans="1:5">
      <c r="A42" s="590" t="s">
        <v>435</v>
      </c>
      <c r="B42" s="605">
        <v>7835362.8899999997</v>
      </c>
      <c r="C42" s="605">
        <v>7885910.2700000014</v>
      </c>
      <c r="D42" s="605">
        <v>50547.380000001751</v>
      </c>
      <c r="E42" s="579">
        <v>6.4511855685093549E-3</v>
      </c>
    </row>
    <row r="43" spans="1:5">
      <c r="A43" s="590" t="s">
        <v>436</v>
      </c>
      <c r="B43" s="605">
        <v>8153375.6100000003</v>
      </c>
      <c r="C43" s="605">
        <v>9005347.6699999999</v>
      </c>
      <c r="D43" s="605">
        <v>851972.05999999959</v>
      </c>
      <c r="E43" s="579">
        <v>0.10449316954747771</v>
      </c>
    </row>
    <row r="44" spans="1:5">
      <c r="A44" s="590" t="s">
        <v>437</v>
      </c>
      <c r="B44" s="605">
        <v>76563968.820000008</v>
      </c>
      <c r="C44" s="605">
        <v>77912519.109999999</v>
      </c>
      <c r="D44" s="605">
        <v>1348550.2899999917</v>
      </c>
      <c r="E44" s="579">
        <v>1.7613380168031781E-2</v>
      </c>
    </row>
    <row r="45" spans="1:5">
      <c r="A45" s="590" t="s">
        <v>438</v>
      </c>
      <c r="B45" s="605">
        <v>350114535.64999998</v>
      </c>
      <c r="C45" s="605">
        <v>386048186.57999998</v>
      </c>
      <c r="D45" s="605">
        <v>35933650.930000007</v>
      </c>
      <c r="E45" s="579">
        <v>0.10263398765574791</v>
      </c>
    </row>
    <row r="46" spans="1:5">
      <c r="A46" s="590" t="s">
        <v>439</v>
      </c>
      <c r="B46" s="605">
        <v>35741445.630000003</v>
      </c>
      <c r="C46" s="605">
        <v>42623672.009999998</v>
      </c>
      <c r="D46" s="605">
        <v>6882226.3799999952</v>
      </c>
      <c r="E46" s="579">
        <v>0.19255590418042065</v>
      </c>
    </row>
    <row r="47" spans="1:5">
      <c r="A47" s="590" t="s">
        <v>440</v>
      </c>
      <c r="B47" s="605">
        <v>524788028.95999998</v>
      </c>
      <c r="C47" s="605">
        <v>530000276.5999999</v>
      </c>
      <c r="D47" s="605">
        <v>5212247.6399999261</v>
      </c>
      <c r="E47" s="579">
        <v>9.9321008719069123E-3</v>
      </c>
    </row>
    <row r="48" spans="1:5">
      <c r="A48" s="590" t="s">
        <v>441</v>
      </c>
      <c r="B48" s="605">
        <v>263119124.48000002</v>
      </c>
      <c r="C48" s="605">
        <v>269974155.69999999</v>
      </c>
      <c r="D48" s="605">
        <v>6855031.219999969</v>
      </c>
      <c r="E48" s="579">
        <v>2.6052956939361615E-2</v>
      </c>
    </row>
    <row r="49" spans="1:11">
      <c r="A49" s="590" t="s">
        <v>442</v>
      </c>
      <c r="B49" s="605">
        <v>551885563.30000007</v>
      </c>
      <c r="C49" s="605">
        <v>606480887.93000007</v>
      </c>
      <c r="D49" s="605">
        <v>54595324.629999995</v>
      </c>
      <c r="E49" s="579">
        <v>9.8925082046986731E-2</v>
      </c>
    </row>
    <row r="50" spans="1:11">
      <c r="A50" s="590" t="s">
        <v>443</v>
      </c>
      <c r="B50" s="605">
        <v>32952953.909999996</v>
      </c>
      <c r="C50" s="605">
        <v>37673551.960000001</v>
      </c>
      <c r="D50" s="605">
        <v>4720598.0500000045</v>
      </c>
      <c r="E50" s="579">
        <v>0.14325265233862627</v>
      </c>
    </row>
    <row r="51" spans="1:11" ht="15.75">
      <c r="A51" s="633" t="s">
        <v>444</v>
      </c>
      <c r="B51" s="631">
        <v>1851154359.25</v>
      </c>
      <c r="C51" s="631">
        <v>1967604507.8299999</v>
      </c>
      <c r="D51" s="610">
        <v>116450148.57999992</v>
      </c>
      <c r="E51" s="594">
        <v>6.290677381824604E-2</v>
      </c>
    </row>
    <row r="52" spans="1:11">
      <c r="A52" s="586" t="s">
        <v>445</v>
      </c>
      <c r="B52" s="617">
        <v>194693734.15000004</v>
      </c>
      <c r="C52" s="617">
        <v>206531780.79999998</v>
      </c>
      <c r="D52" s="634">
        <v>11838046.649999946</v>
      </c>
      <c r="E52" s="620">
        <v>6.0803429045535845E-2</v>
      </c>
      <c r="G52" s="580"/>
    </row>
    <row r="53" spans="1:11">
      <c r="A53" s="586" t="s">
        <v>446</v>
      </c>
      <c r="B53" s="621">
        <v>9353876.8200000003</v>
      </c>
      <c r="C53" s="621">
        <v>10714065.539999997</v>
      </c>
      <c r="D53" s="621">
        <v>1360188.7199999969</v>
      </c>
      <c r="E53" s="620">
        <v>0.14541443576546872</v>
      </c>
    </row>
    <row r="54" spans="1:11">
      <c r="A54" s="623" t="s">
        <v>447</v>
      </c>
      <c r="B54" s="621">
        <v>431458744.24000001</v>
      </c>
      <c r="C54" s="621">
        <v>417390358.92000002</v>
      </c>
      <c r="D54" s="621">
        <v>-14068385.319999993</v>
      </c>
      <c r="E54" s="620">
        <v>-3.2606559741374525E-2</v>
      </c>
    </row>
    <row r="55" spans="1:11" ht="15.75">
      <c r="A55" s="624" t="s">
        <v>448</v>
      </c>
      <c r="B55" s="625">
        <v>8887634970.7800007</v>
      </c>
      <c r="C55" s="625">
        <v>9410923548.1900005</v>
      </c>
      <c r="D55" s="625">
        <v>523288577.40999985</v>
      </c>
      <c r="E55" s="594">
        <v>5.8878270668228712E-2</v>
      </c>
      <c r="G55" s="580"/>
      <c r="H55" s="580"/>
      <c r="K55" s="580"/>
    </row>
    <row r="57" spans="1:11">
      <c r="A57" s="626"/>
      <c r="C57" s="635"/>
    </row>
    <row r="58" spans="1:11">
      <c r="C58" s="636"/>
    </row>
    <row r="59" spans="1:11">
      <c r="B59" s="580"/>
      <c r="C59" s="580"/>
    </row>
    <row r="69" spans="1:3" hidden="1">
      <c r="A69" s="627" t="s">
        <v>449</v>
      </c>
      <c r="B69" s="637">
        <v>-11.829999923706055</v>
      </c>
      <c r="C69" s="629">
        <v>-0.53000068664550781</v>
      </c>
    </row>
  </sheetData>
  <mergeCells count="4">
    <mergeCell ref="A1:E1"/>
    <mergeCell ref="A2:E2"/>
    <mergeCell ref="A3:E3"/>
    <mergeCell ref="A4:E4"/>
  </mergeCells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T236"/>
  <sheetViews>
    <sheetView showGridLines="0" showOutlineSymbols="0" zoomScale="85" zoomScaleNormal="85" workbookViewId="0"/>
  </sheetViews>
  <sheetFormatPr defaultColWidth="25.7109375" defaultRowHeight="20.100000000000001" customHeight="1"/>
  <cols>
    <col min="1" max="1" width="38.85546875" style="2" customWidth="1"/>
    <col min="2" max="2" width="25" style="2" customWidth="1"/>
    <col min="3" max="3" width="24.5703125" style="2" customWidth="1"/>
    <col min="4" max="4" width="25" style="2" customWidth="1"/>
    <col min="5" max="5" width="25.7109375" style="2" bestFit="1" customWidth="1"/>
    <col min="6" max="6" width="26.140625" style="2" bestFit="1" customWidth="1"/>
    <col min="7" max="7" width="25.7109375" style="2" bestFit="1" customWidth="1"/>
    <col min="8" max="8" width="26.140625" style="2" bestFit="1" customWidth="1"/>
    <col min="9" max="9" width="27.140625" style="2" customWidth="1"/>
    <col min="10" max="10" width="25.7109375" style="2" customWidth="1"/>
    <col min="11" max="11" width="45.42578125" style="2" customWidth="1"/>
    <col min="12" max="14" width="25.7109375" style="2"/>
    <col min="15" max="15" width="20.140625" style="2" customWidth="1"/>
    <col min="16" max="16384" width="25.7109375" style="2"/>
  </cols>
  <sheetData>
    <row r="1" spans="1:20" ht="20.100000000000001" customHeight="1">
      <c r="A1" s="1" t="s">
        <v>0</v>
      </c>
      <c r="B1" s="1"/>
      <c r="D1" s="1"/>
      <c r="E1" s="1"/>
      <c r="F1" s="1"/>
      <c r="G1" s="1"/>
      <c r="H1" s="1"/>
      <c r="K1" s="3"/>
      <c r="L1" s="4"/>
      <c r="M1" s="4"/>
      <c r="N1" s="4"/>
      <c r="O1" s="5"/>
      <c r="Q1" s="6"/>
    </row>
    <row r="2" spans="1:20" ht="20.100000000000001" customHeight="1">
      <c r="A2" s="1"/>
      <c r="B2" s="1"/>
      <c r="D2" s="1" t="s">
        <v>1</v>
      </c>
      <c r="E2" s="1"/>
      <c r="F2" s="1"/>
      <c r="G2" s="1"/>
      <c r="H2" s="1"/>
      <c r="K2" s="5"/>
      <c r="L2" s="4"/>
      <c r="M2" s="4"/>
      <c r="N2" s="4"/>
      <c r="O2" s="5"/>
      <c r="Q2" s="6"/>
    </row>
    <row r="3" spans="1:20" ht="20.100000000000001" customHeight="1">
      <c r="A3" s="1"/>
      <c r="B3" s="1"/>
      <c r="D3" s="1" t="s">
        <v>1</v>
      </c>
      <c r="E3" s="1" t="s">
        <v>1</v>
      </c>
      <c r="F3" s="1"/>
      <c r="G3" s="1"/>
      <c r="H3" s="1"/>
      <c r="K3" s="7"/>
      <c r="L3" s="4"/>
      <c r="M3" s="4"/>
      <c r="N3" s="4"/>
      <c r="O3" s="8"/>
      <c r="Q3" s="6"/>
    </row>
    <row r="4" spans="1:20" ht="20.100000000000001" customHeight="1">
      <c r="A4" s="1"/>
      <c r="B4" s="1"/>
      <c r="D4" s="1" t="s">
        <v>1</v>
      </c>
      <c r="E4" s="1"/>
      <c r="F4" s="1"/>
      <c r="G4" s="1"/>
      <c r="H4" s="1"/>
      <c r="K4" s="9"/>
      <c r="L4" s="10"/>
      <c r="M4" s="10"/>
      <c r="N4" s="9"/>
      <c r="O4" s="9"/>
      <c r="Q4" s="6"/>
    </row>
    <row r="5" spans="1:20" ht="19.5" customHeight="1">
      <c r="A5" s="1"/>
      <c r="B5" s="1"/>
      <c r="D5" s="1"/>
      <c r="E5" s="1"/>
      <c r="F5" s="1"/>
      <c r="G5" s="1"/>
      <c r="H5" s="1"/>
      <c r="K5" s="11"/>
      <c r="L5" s="12"/>
      <c r="M5" s="13"/>
      <c r="N5" s="5"/>
      <c r="O5" s="14"/>
      <c r="P5" s="15"/>
      <c r="Q5" s="6"/>
    </row>
    <row r="6" spans="1:20" ht="19.5" customHeight="1">
      <c r="A6" s="1"/>
      <c r="B6" s="1"/>
      <c r="C6" s="1"/>
      <c r="D6" s="1"/>
      <c r="E6" s="1"/>
      <c r="F6" s="1"/>
      <c r="G6" s="1"/>
      <c r="H6" s="1"/>
      <c r="K6" s="5"/>
      <c r="L6" s="12"/>
      <c r="M6" s="13"/>
      <c r="N6" s="5"/>
      <c r="O6" s="14"/>
      <c r="P6" s="15"/>
      <c r="Q6" s="16"/>
      <c r="R6" s="17"/>
      <c r="S6" s="18"/>
      <c r="T6" s="19"/>
    </row>
    <row r="7" spans="1:20" s="33" customFormat="1" ht="24.75" customHeight="1">
      <c r="A7" s="20" t="s">
        <v>0</v>
      </c>
      <c r="B7" s="21" t="s">
        <v>0</v>
      </c>
      <c r="C7" s="22" t="s">
        <v>2</v>
      </c>
      <c r="D7" s="22"/>
      <c r="E7" s="22"/>
      <c r="F7" s="1"/>
      <c r="G7" s="21"/>
      <c r="H7" s="21"/>
      <c r="I7" s="23"/>
      <c r="J7" s="23"/>
      <c r="K7" s="24"/>
      <c r="L7" s="25"/>
      <c r="M7" s="26"/>
      <c r="N7" s="27"/>
      <c r="O7" s="28"/>
      <c r="P7" s="29"/>
      <c r="Q7" s="30"/>
      <c r="R7" s="31"/>
      <c r="S7" s="30"/>
      <c r="T7" s="32"/>
    </row>
    <row r="8" spans="1:20" s="33" customFormat="1" ht="20.100000000000001" customHeight="1">
      <c r="A8" s="1" t="s">
        <v>0</v>
      </c>
      <c r="B8" s="21"/>
      <c r="C8" s="22" t="s">
        <v>3</v>
      </c>
      <c r="D8" s="22"/>
      <c r="E8" s="22"/>
      <c r="F8" s="1"/>
      <c r="G8" s="21"/>
      <c r="H8" s="21"/>
      <c r="I8" s="23"/>
      <c r="J8" s="23"/>
      <c r="K8" s="27"/>
      <c r="L8" s="25"/>
      <c r="M8" s="26"/>
      <c r="N8" s="27"/>
      <c r="O8" s="28"/>
      <c r="P8" s="29"/>
      <c r="Q8" s="30"/>
      <c r="R8" s="31"/>
      <c r="S8" s="30"/>
      <c r="T8" s="32"/>
    </row>
    <row r="9" spans="1:20" ht="20.100000000000001" customHeight="1">
      <c r="A9" s="34" t="s">
        <v>219</v>
      </c>
      <c r="B9" s="35" t="s">
        <v>0</v>
      </c>
      <c r="C9" s="36"/>
      <c r="D9" s="36" t="s">
        <v>4</v>
      </c>
      <c r="E9" s="36"/>
      <c r="F9" s="35"/>
      <c r="G9" s="35"/>
      <c r="H9" s="37" t="s">
        <v>220</v>
      </c>
      <c r="I9" s="37"/>
      <c r="J9" s="35"/>
      <c r="K9" s="5"/>
      <c r="L9" s="12"/>
      <c r="M9" s="13"/>
      <c r="N9" s="5"/>
      <c r="O9" s="14"/>
      <c r="P9" s="15"/>
      <c r="Q9" s="38"/>
      <c r="R9" s="17"/>
      <c r="S9" s="38"/>
      <c r="T9" s="19"/>
    </row>
    <row r="10" spans="1:20" ht="50.25" customHeight="1">
      <c r="A10" s="39" t="s">
        <v>6</v>
      </c>
      <c r="B10" s="40" t="s">
        <v>221</v>
      </c>
      <c r="C10" s="40" t="s">
        <v>222</v>
      </c>
      <c r="D10" s="40" t="s">
        <v>223</v>
      </c>
      <c r="E10" s="41" t="s">
        <v>224</v>
      </c>
      <c r="F10" s="41" t="s">
        <v>225</v>
      </c>
      <c r="G10" s="41" t="s">
        <v>226</v>
      </c>
      <c r="H10" s="41" t="s">
        <v>227</v>
      </c>
      <c r="I10" s="42"/>
      <c r="J10" s="35"/>
      <c r="K10" s="43"/>
      <c r="L10" s="12"/>
      <c r="M10" s="13"/>
      <c r="N10" s="5"/>
      <c r="O10" s="14"/>
      <c r="P10" s="15"/>
      <c r="Q10" s="16"/>
      <c r="R10" s="17"/>
      <c r="S10" s="18"/>
      <c r="T10" s="19"/>
    </row>
    <row r="11" spans="1:20" s="62" customFormat="1" ht="20.100000000000001" customHeight="1">
      <c r="A11" s="44" t="s">
        <v>14</v>
      </c>
      <c r="B11" s="276">
        <v>8543745740.2200003</v>
      </c>
      <c r="C11" s="45">
        <f>+[2]Pg6!C15</f>
        <v>8887634970.7800007</v>
      </c>
      <c r="D11" s="45">
        <f>+[2]Pg6!D15</f>
        <v>9410923548.1900024</v>
      </c>
      <c r="E11" s="46">
        <f>+C11-B11</f>
        <v>343889230.56000042</v>
      </c>
      <c r="F11" s="47">
        <f t="shared" ref="F11:F24" si="0">E11/B11</f>
        <v>4.0250405503189202E-2</v>
      </c>
      <c r="G11" s="48">
        <f>D11-C11</f>
        <v>523288577.41000175</v>
      </c>
      <c r="H11" s="49">
        <f>G11/C11</f>
        <v>5.8878270668228927E-2</v>
      </c>
      <c r="I11" s="50"/>
      <c r="J11" s="51"/>
      <c r="K11" s="52"/>
      <c r="L11" s="53"/>
      <c r="M11" s="54"/>
      <c r="N11" s="55"/>
      <c r="O11" s="56"/>
      <c r="P11" s="57"/>
      <c r="Q11" s="58"/>
      <c r="R11" s="59"/>
      <c r="S11" s="60"/>
      <c r="T11" s="61"/>
    </row>
    <row r="12" spans="1:20" s="62" customFormat="1" ht="20.100000000000001" customHeight="1">
      <c r="A12" s="44" t="s">
        <v>15</v>
      </c>
      <c r="B12" s="276">
        <v>2597428012.1799998</v>
      </c>
      <c r="C12" s="45">
        <f>+[2]Pg6!C20</f>
        <v>2564212143</v>
      </c>
      <c r="D12" s="45">
        <f>+[2]Pg6!D20</f>
        <v>2728402817.9700003</v>
      </c>
      <c r="E12" s="46">
        <f t="shared" ref="E12:E28" si="1">+C12-B12</f>
        <v>-33215869.179999828</v>
      </c>
      <c r="F12" s="47">
        <f t="shared" si="0"/>
        <v>-1.2787984507844753E-2</v>
      </c>
      <c r="G12" s="48">
        <f t="shared" ref="G12:G28" si="2">D12-C12</f>
        <v>164190674.97000027</v>
      </c>
      <c r="H12" s="49">
        <f t="shared" ref="H12:H24" si="3">G12/C12</f>
        <v>6.4031626797424565E-2</v>
      </c>
      <c r="I12" s="50"/>
      <c r="J12" s="51"/>
      <c r="K12" s="63"/>
      <c r="L12" s="64"/>
      <c r="M12" s="64"/>
      <c r="N12" s="64"/>
      <c r="O12" s="65"/>
      <c r="P12" s="57"/>
      <c r="Q12" s="58"/>
      <c r="R12" s="59"/>
      <c r="S12" s="60"/>
      <c r="T12" s="61"/>
    </row>
    <row r="13" spans="1:20" s="62" customFormat="1" ht="20.100000000000001" customHeight="1">
      <c r="A13" s="66" t="s">
        <v>16</v>
      </c>
      <c r="B13" s="276">
        <v>172507813.15000001</v>
      </c>
      <c r="C13" s="45">
        <f>+[2]Pg6!C32</f>
        <v>185166046.54000002</v>
      </c>
      <c r="D13" s="45">
        <f>+[2]Pg6!D32</f>
        <v>205093815.06999999</v>
      </c>
      <c r="E13" s="46">
        <f t="shared" si="1"/>
        <v>12658233.390000015</v>
      </c>
      <c r="F13" s="47">
        <f t="shared" si="0"/>
        <v>7.3377739586747606E-2</v>
      </c>
      <c r="G13" s="48">
        <f t="shared" si="2"/>
        <v>19927768.529999971</v>
      </c>
      <c r="H13" s="49">
        <f t="shared" si="3"/>
        <v>0.1076210725582194</v>
      </c>
      <c r="I13" s="50"/>
      <c r="J13" s="51"/>
      <c r="K13" s="64"/>
      <c r="L13" s="55"/>
      <c r="M13" s="55"/>
      <c r="N13" s="55"/>
      <c r="O13" s="55"/>
      <c r="P13" s="57"/>
      <c r="Q13" s="58"/>
      <c r="R13" s="59"/>
      <c r="S13" s="60"/>
      <c r="T13" s="61"/>
    </row>
    <row r="14" spans="1:20" s="62" customFormat="1" ht="20.100000000000001" customHeight="1">
      <c r="A14" s="44" t="s">
        <v>17</v>
      </c>
      <c r="B14" s="276">
        <v>670096304.67999995</v>
      </c>
      <c r="C14" s="45">
        <f>+[2]Pg6!C38</f>
        <v>799806455.95000005</v>
      </c>
      <c r="D14" s="45">
        <f>+[2]Pg6!D38</f>
        <v>841971147.28000009</v>
      </c>
      <c r="E14" s="46">
        <f t="shared" si="1"/>
        <v>129710151.2700001</v>
      </c>
      <c r="F14" s="47">
        <f t="shared" si="0"/>
        <v>0.19356941735702052</v>
      </c>
      <c r="G14" s="48">
        <f t="shared" si="2"/>
        <v>42164691.330000043</v>
      </c>
      <c r="H14" s="49">
        <f t="shared" si="3"/>
        <v>5.2718618381139913E-2</v>
      </c>
      <c r="I14" s="50"/>
      <c r="J14" s="51"/>
      <c r="K14" s="55"/>
      <c r="L14" s="67"/>
      <c r="M14" s="54"/>
      <c r="N14" s="55"/>
      <c r="O14" s="56"/>
      <c r="P14" s="57"/>
      <c r="Q14" s="58"/>
      <c r="R14" s="59"/>
      <c r="S14" s="60"/>
      <c r="T14" s="61"/>
    </row>
    <row r="15" spans="1:20" s="62" customFormat="1" ht="20.100000000000001" customHeight="1">
      <c r="A15" s="44" t="s">
        <v>18</v>
      </c>
      <c r="B15" s="277">
        <v>177480575.52000001</v>
      </c>
      <c r="C15" s="48">
        <f>+[2]Pg6!C47</f>
        <v>217667309.34</v>
      </c>
      <c r="D15" s="48">
        <f>+[2]Pg6!D47</f>
        <v>255356015.00999999</v>
      </c>
      <c r="E15" s="46">
        <f t="shared" si="1"/>
        <v>40186733.819999993</v>
      </c>
      <c r="F15" s="47">
        <f t="shared" si="0"/>
        <v>0.22642891314870348</v>
      </c>
      <c r="G15" s="48">
        <f t="shared" si="2"/>
        <v>37688705.669999987</v>
      </c>
      <c r="H15" s="49">
        <f t="shared" si="3"/>
        <v>0.17314821313442891</v>
      </c>
      <c r="I15" s="50"/>
      <c r="J15" s="51"/>
      <c r="K15" s="55"/>
      <c r="L15" s="67"/>
      <c r="M15" s="54"/>
      <c r="N15" s="55"/>
      <c r="O15" s="56"/>
      <c r="P15" s="57"/>
      <c r="Q15" s="58"/>
      <c r="R15" s="59"/>
      <c r="S15" s="60"/>
      <c r="T15" s="61"/>
    </row>
    <row r="16" spans="1:20" s="62" customFormat="1" ht="20.100000000000001" customHeight="1">
      <c r="A16" s="44" t="s">
        <v>19</v>
      </c>
      <c r="B16" s="277">
        <v>68281315.459999993</v>
      </c>
      <c r="C16" s="48">
        <f>+[2]Pg6!C52</f>
        <v>69220454.74000001</v>
      </c>
      <c r="D16" s="48">
        <f>+[2]Pg6!D52</f>
        <v>69799341.550000012</v>
      </c>
      <c r="E16" s="46">
        <f t="shared" si="1"/>
        <v>939139.28000001609</v>
      </c>
      <c r="F16" s="47">
        <f t="shared" si="0"/>
        <v>1.3753971693034751E-2</v>
      </c>
      <c r="G16" s="48">
        <f t="shared" si="2"/>
        <v>578886.81000000238</v>
      </c>
      <c r="H16" s="49">
        <f t="shared" si="3"/>
        <v>8.3629443373980684E-3</v>
      </c>
      <c r="I16" s="50"/>
      <c r="J16" s="51"/>
      <c r="K16" s="55"/>
      <c r="L16" s="67"/>
      <c r="M16" s="54"/>
      <c r="N16" s="55"/>
      <c r="O16" s="68"/>
      <c r="P16" s="57"/>
      <c r="Q16" s="58"/>
      <c r="R16" s="59"/>
      <c r="S16" s="60"/>
      <c r="T16" s="61"/>
    </row>
    <row r="17" spans="1:20" s="62" customFormat="1" ht="20.100000000000001" customHeight="1">
      <c r="A17" s="69" t="s">
        <v>20</v>
      </c>
      <c r="B17" s="277">
        <v>276743778.06</v>
      </c>
      <c r="C17" s="48">
        <f>+[2]Pg7!D21</f>
        <v>328186681.18000007</v>
      </c>
      <c r="D17" s="48">
        <f>+[2]Pg7!E21</f>
        <v>341683042.76000005</v>
      </c>
      <c r="E17" s="46">
        <f t="shared" si="1"/>
        <v>51442903.120000064</v>
      </c>
      <c r="F17" s="47">
        <f t="shared" si="0"/>
        <v>0.18588639455824327</v>
      </c>
      <c r="G17" s="48">
        <f t="shared" si="2"/>
        <v>13496361.579999983</v>
      </c>
      <c r="H17" s="49">
        <f t="shared" si="3"/>
        <v>4.1124038097687617E-2</v>
      </c>
      <c r="I17" s="50"/>
      <c r="J17" s="51"/>
      <c r="K17" s="63"/>
      <c r="L17" s="64"/>
      <c r="M17" s="64"/>
      <c r="N17" s="64"/>
      <c r="O17" s="65"/>
      <c r="P17" s="57"/>
      <c r="Q17" s="58"/>
      <c r="R17" s="59"/>
      <c r="S17" s="60"/>
      <c r="T17" s="61"/>
    </row>
    <row r="18" spans="1:20" s="62" customFormat="1" ht="20.100000000000001" customHeight="1">
      <c r="A18" s="44" t="s">
        <v>21</v>
      </c>
      <c r="B18" s="277">
        <v>23899458.010000002</v>
      </c>
      <c r="C18" s="48">
        <f>+[2]Pg7!D23</f>
        <v>25162394.82</v>
      </c>
      <c r="D18" s="48">
        <f>+[2]Pg7!E23</f>
        <v>23872771.489999998</v>
      </c>
      <c r="E18" s="46">
        <f t="shared" si="1"/>
        <v>1262936.8099999987</v>
      </c>
      <c r="F18" s="47">
        <f t="shared" si="0"/>
        <v>5.284374271046486E-2</v>
      </c>
      <c r="G18" s="48">
        <f t="shared" si="2"/>
        <v>-1289623.3300000019</v>
      </c>
      <c r="H18" s="49">
        <f t="shared" si="3"/>
        <v>-5.1252010757535757E-2</v>
      </c>
      <c r="I18" s="50"/>
      <c r="J18" s="51"/>
      <c r="K18" s="64"/>
      <c r="L18" s="55"/>
      <c r="M18" s="55"/>
      <c r="N18" s="55"/>
      <c r="O18" s="55"/>
      <c r="P18" s="57"/>
      <c r="Q18" s="58"/>
      <c r="R18" s="59"/>
      <c r="S18" s="60"/>
      <c r="T18" s="61"/>
    </row>
    <row r="19" spans="1:20" s="62" customFormat="1" ht="20.100000000000001" customHeight="1">
      <c r="A19" s="44" t="s">
        <v>22</v>
      </c>
      <c r="B19" s="277">
        <v>249976967.75999999</v>
      </c>
      <c r="C19" s="48">
        <f>+[2]Pg7!D30</f>
        <v>246508337.92999998</v>
      </c>
      <c r="D19" s="48">
        <f>+[2]Pg7!E30</f>
        <v>201900525.86000001</v>
      </c>
      <c r="E19" s="46">
        <f t="shared" si="1"/>
        <v>-3468629.8300000131</v>
      </c>
      <c r="F19" s="47">
        <f t="shared" si="0"/>
        <v>-1.3875797682809742E-2</v>
      </c>
      <c r="G19" s="48">
        <f t="shared" si="2"/>
        <v>-44607812.069999963</v>
      </c>
      <c r="H19" s="49">
        <f t="shared" si="3"/>
        <v>-0.18095863387252675</v>
      </c>
      <c r="I19" s="50"/>
      <c r="J19" s="51"/>
      <c r="K19" s="55"/>
      <c r="L19" s="70"/>
      <c r="M19" s="54"/>
      <c r="N19" s="55"/>
      <c r="O19" s="56"/>
      <c r="P19" s="57"/>
      <c r="Q19" s="58"/>
      <c r="R19" s="59"/>
      <c r="S19" s="60"/>
      <c r="T19" s="61"/>
    </row>
    <row r="20" spans="1:20" s="62" customFormat="1" ht="20.100000000000001" customHeight="1">
      <c r="A20" s="44" t="s">
        <v>23</v>
      </c>
      <c r="B20" s="277">
        <v>14903860.869999999</v>
      </c>
      <c r="C20" s="48">
        <f>+[2]Pg7!D39</f>
        <v>-61412</v>
      </c>
      <c r="D20" s="48">
        <f>+[2]Pg7!E39</f>
        <v>2235394.5100000007</v>
      </c>
      <c r="E20" s="46">
        <f t="shared" si="1"/>
        <v>-14965272.869999999</v>
      </c>
      <c r="F20" s="47">
        <f t="shared" si="0"/>
        <v>-1.0041205430281235</v>
      </c>
      <c r="G20" s="48">
        <f t="shared" si="2"/>
        <v>2296806.5100000007</v>
      </c>
      <c r="H20" s="49">
        <f>-G20/C20</f>
        <v>37.399962710870852</v>
      </c>
      <c r="I20" s="50"/>
      <c r="J20" s="51"/>
      <c r="K20" s="55"/>
      <c r="L20" s="70"/>
      <c r="M20" s="54"/>
      <c r="N20" s="55"/>
      <c r="O20" s="68"/>
      <c r="P20" s="57"/>
      <c r="Q20" s="58"/>
      <c r="R20" s="59"/>
      <c r="S20" s="60"/>
      <c r="T20" s="61"/>
    </row>
    <row r="21" spans="1:20" s="62" customFormat="1" ht="20.100000000000001" customHeight="1">
      <c r="A21" s="71" t="s">
        <v>24</v>
      </c>
      <c r="B21" s="277">
        <v>256771423.06999999</v>
      </c>
      <c r="C21" s="48">
        <f>+[2]Pg7!D48</f>
        <v>248673493.26000002</v>
      </c>
      <c r="D21" s="48">
        <f>+[2]Pg7!E48</f>
        <v>245922967.15000001</v>
      </c>
      <c r="E21" s="46">
        <f t="shared" si="1"/>
        <v>-8097929.8099999726</v>
      </c>
      <c r="F21" s="47">
        <f t="shared" si="0"/>
        <v>-3.1537504108439467E-2</v>
      </c>
      <c r="G21" s="48">
        <f t="shared" si="2"/>
        <v>-2750526.1100000143</v>
      </c>
      <c r="H21" s="49">
        <f t="shared" si="3"/>
        <v>-1.1060793307488579E-2</v>
      </c>
      <c r="I21" s="50"/>
      <c r="J21" s="51"/>
      <c r="K21" s="55"/>
      <c r="L21" s="70"/>
      <c r="M21" s="54"/>
      <c r="N21" s="55"/>
      <c r="O21" s="56"/>
      <c r="P21" s="57"/>
      <c r="Q21" s="58"/>
      <c r="R21" s="59"/>
      <c r="S21" s="60"/>
      <c r="T21" s="61"/>
    </row>
    <row r="22" spans="1:20" s="62" customFormat="1" ht="20.100000000000001" customHeight="1">
      <c r="A22" s="44" t="s">
        <v>25</v>
      </c>
      <c r="B22" s="277">
        <v>66629461.299999997</v>
      </c>
      <c r="C22" s="48">
        <f>+[2]Pg7!D60</f>
        <v>68225537.769999996</v>
      </c>
      <c r="D22" s="48">
        <f>+[2]Pg7!E60</f>
        <v>71860444.289999992</v>
      </c>
      <c r="E22" s="46">
        <f t="shared" si="1"/>
        <v>1596076.4699999988</v>
      </c>
      <c r="F22" s="47">
        <f t="shared" si="0"/>
        <v>2.3954515598042195E-2</v>
      </c>
      <c r="G22" s="48">
        <f t="shared" si="2"/>
        <v>3634906.5199999958</v>
      </c>
      <c r="H22" s="49">
        <f t="shared" si="3"/>
        <v>5.3277799469370106E-2</v>
      </c>
      <c r="I22" s="50"/>
      <c r="J22" s="51"/>
      <c r="K22" s="55"/>
      <c r="L22" s="70"/>
      <c r="M22" s="54"/>
      <c r="N22" s="55"/>
      <c r="O22" s="56"/>
      <c r="P22" s="57"/>
      <c r="Q22" s="58"/>
      <c r="R22" s="59"/>
      <c r="S22" s="60"/>
      <c r="T22" s="61"/>
    </row>
    <row r="23" spans="1:20" s="62" customFormat="1" ht="20.100000000000001" customHeight="1">
      <c r="A23" s="44" t="s">
        <v>26</v>
      </c>
      <c r="B23" s="277">
        <v>17917519.890000001</v>
      </c>
      <c r="C23" s="48">
        <f>+[2]Pg7!D67</f>
        <v>17613009</v>
      </c>
      <c r="D23" s="48">
        <f>+[2]Pg7!E67</f>
        <v>17820544.530000001</v>
      </c>
      <c r="E23" s="46">
        <f t="shared" si="1"/>
        <v>-304510.8900000006</v>
      </c>
      <c r="F23" s="47">
        <f t="shared" si="0"/>
        <v>-1.6995147312209882E-2</v>
      </c>
      <c r="G23" s="48">
        <f t="shared" si="2"/>
        <v>207535.53000000119</v>
      </c>
      <c r="H23" s="49">
        <f t="shared" si="3"/>
        <v>1.1783082038963427E-2</v>
      </c>
      <c r="I23" s="50"/>
      <c r="J23" s="51"/>
      <c r="K23" s="55"/>
      <c r="L23" s="70"/>
      <c r="M23" s="54"/>
      <c r="N23" s="55"/>
      <c r="O23" s="56"/>
      <c r="P23" s="57"/>
      <c r="Q23" s="58"/>
      <c r="R23" s="59"/>
      <c r="S23" s="60"/>
      <c r="T23" s="61"/>
    </row>
    <row r="24" spans="1:20" s="62" customFormat="1" ht="20.100000000000001" customHeight="1">
      <c r="A24" s="44" t="s">
        <v>27</v>
      </c>
      <c r="B24" s="277">
        <v>104222171.3</v>
      </c>
      <c r="C24" s="48">
        <f>+[2]Pg7!D70</f>
        <v>117736518.59</v>
      </c>
      <c r="D24" s="48">
        <f>+[2]Pg7!E70</f>
        <v>134111417.06999999</v>
      </c>
      <c r="E24" s="46">
        <f t="shared" si="1"/>
        <v>13514347.290000007</v>
      </c>
      <c r="F24" s="47">
        <f t="shared" si="0"/>
        <v>0.12966864076453957</v>
      </c>
      <c r="G24" s="48">
        <f t="shared" si="2"/>
        <v>16374898.479999989</v>
      </c>
      <c r="H24" s="49">
        <f t="shared" si="3"/>
        <v>0.13908087886497772</v>
      </c>
      <c r="I24" s="50"/>
      <c r="J24" s="51"/>
      <c r="K24" s="55"/>
      <c r="L24" s="70"/>
      <c r="M24" s="54"/>
      <c r="N24" s="55"/>
      <c r="O24" s="56"/>
      <c r="P24" s="57"/>
      <c r="Q24" s="58"/>
      <c r="R24" s="59"/>
      <c r="S24" s="60"/>
      <c r="T24" s="61"/>
    </row>
    <row r="25" spans="1:20" s="62" customFormat="1" ht="20.100000000000001" customHeight="1">
      <c r="A25" s="72" t="s">
        <v>28</v>
      </c>
      <c r="B25" s="277">
        <v>383006911.47000003</v>
      </c>
      <c r="C25" s="48">
        <f>+[2]Pg8!D47</f>
        <v>421266236.9800002</v>
      </c>
      <c r="D25" s="48">
        <f>+[2]Pg8!E47</f>
        <v>433551580.85999995</v>
      </c>
      <c r="E25" s="46">
        <f t="shared" si="1"/>
        <v>38259325.510000169</v>
      </c>
      <c r="F25" s="47">
        <f>E25/B25</f>
        <v>9.9891997674817226E-2</v>
      </c>
      <c r="G25" s="48">
        <f t="shared" si="2"/>
        <v>12285343.879999757</v>
      </c>
      <c r="H25" s="49">
        <f>G25/C25</f>
        <v>2.9162897003262592E-2</v>
      </c>
      <c r="I25" s="50"/>
      <c r="J25" s="51"/>
      <c r="K25" s="55"/>
      <c r="L25" s="70"/>
      <c r="M25" s="54"/>
      <c r="N25" s="55"/>
      <c r="O25" s="56"/>
      <c r="P25" s="57"/>
      <c r="Q25" s="73"/>
      <c r="R25" s="61"/>
      <c r="S25" s="73"/>
      <c r="T25" s="61"/>
    </row>
    <row r="26" spans="1:20" s="62" customFormat="1" ht="20.100000000000001" customHeight="1">
      <c r="A26" s="74" t="s">
        <v>29</v>
      </c>
      <c r="B26" s="277">
        <v>655736.09</v>
      </c>
      <c r="C26" s="48">
        <f>+[2]Pg8!D50</f>
        <v>701147.72</v>
      </c>
      <c r="D26" s="48">
        <f>+[2]Pg8!E50</f>
        <v>796433.31</v>
      </c>
      <c r="E26" s="46">
        <f t="shared" si="1"/>
        <v>45411.630000000005</v>
      </c>
      <c r="F26" s="47">
        <f>E26/B26</f>
        <v>6.9252906302595008E-2</v>
      </c>
      <c r="G26" s="48">
        <f t="shared" si="2"/>
        <v>95285.590000000084</v>
      </c>
      <c r="H26" s="49">
        <f>G26/C26</f>
        <v>0.13589945068922152</v>
      </c>
      <c r="I26" s="50"/>
      <c r="J26" s="51"/>
      <c r="K26" s="63"/>
      <c r="L26" s="64"/>
      <c r="M26" s="64"/>
      <c r="N26" s="64"/>
      <c r="O26" s="65"/>
      <c r="P26" s="57"/>
    </row>
    <row r="27" spans="1:20" s="62" customFormat="1" ht="20.100000000000001" customHeight="1">
      <c r="A27" s="74" t="s">
        <v>30</v>
      </c>
      <c r="B27" s="277">
        <v>342808914.91000003</v>
      </c>
      <c r="C27" s="48">
        <f>+[2]Pg8!D52</f>
        <v>343047813.70999998</v>
      </c>
      <c r="D27" s="48">
        <f>+[2]Pg8!E52</f>
        <v>358670751.88999999</v>
      </c>
      <c r="E27" s="46">
        <f t="shared" si="1"/>
        <v>238898.79999995232</v>
      </c>
      <c r="F27" s="47">
        <f>E27/B27</f>
        <v>6.9688619405557778E-4</v>
      </c>
      <c r="G27" s="48">
        <f t="shared" si="2"/>
        <v>15622938.180000007</v>
      </c>
      <c r="H27" s="49">
        <f>G27/C27</f>
        <v>4.5541576292356334E-2</v>
      </c>
      <c r="I27" s="50"/>
      <c r="J27" s="51"/>
      <c r="K27" s="64"/>
      <c r="L27" s="55"/>
      <c r="M27" s="55"/>
      <c r="N27" s="55"/>
      <c r="O27" s="56"/>
      <c r="P27" s="57"/>
    </row>
    <row r="28" spans="1:20" s="62" customFormat="1" ht="20.100000000000001" customHeight="1">
      <c r="A28" s="66" t="s">
        <v>31</v>
      </c>
      <c r="B28" s="277">
        <v>27427519.640000001</v>
      </c>
      <c r="C28" s="48">
        <f>+[2]Pg8!D74</f>
        <v>26383493.59</v>
      </c>
      <c r="D28" s="48">
        <f>+[2]Pg8!E74</f>
        <v>27953649.32</v>
      </c>
      <c r="E28" s="46">
        <f t="shared" si="1"/>
        <v>-1044026.0500000007</v>
      </c>
      <c r="F28" s="47">
        <f>E28/B28</f>
        <v>-3.8064909394045401E-2</v>
      </c>
      <c r="G28" s="48">
        <f t="shared" si="2"/>
        <v>1570155.7300000004</v>
      </c>
      <c r="H28" s="49">
        <f>G28/C28</f>
        <v>5.9512805786839713E-2</v>
      </c>
      <c r="I28" s="50"/>
      <c r="J28" s="51"/>
      <c r="K28" s="55"/>
      <c r="L28" s="75"/>
      <c r="M28" s="54"/>
      <c r="N28" s="55"/>
      <c r="O28" s="68"/>
      <c r="P28" s="57"/>
    </row>
    <row r="29" spans="1:20" s="97" customFormat="1" ht="20.100000000000001" customHeight="1" thickBot="1">
      <c r="A29" s="76" t="s">
        <v>32</v>
      </c>
      <c r="B29" s="77">
        <f>SUM(B11:B28)</f>
        <v>13994503483.579996</v>
      </c>
      <c r="C29" s="77">
        <f>SUM(C11:C28)</f>
        <v>14567150632.900002</v>
      </c>
      <c r="D29" s="77">
        <f>SUM(D11:D28)</f>
        <v>15371926208.110004</v>
      </c>
      <c r="E29" s="77">
        <f>SUM(E11:E28)</f>
        <v>572647149.32000089</v>
      </c>
      <c r="F29" s="78">
        <f>E29/B29</f>
        <v>4.0919433118288058E-2</v>
      </c>
      <c r="G29" s="77">
        <f>SUM(G11:G28)</f>
        <v>804775575.21000171</v>
      </c>
      <c r="H29" s="79">
        <f>G29/C29</f>
        <v>5.5245915655763936E-2</v>
      </c>
      <c r="I29" s="80"/>
      <c r="J29" s="81"/>
      <c r="K29" s="5"/>
      <c r="L29" s="82"/>
      <c r="M29" s="13"/>
      <c r="N29" s="5"/>
      <c r="O29" s="83"/>
      <c r="P29" s="96"/>
    </row>
    <row r="30" spans="1:20" s="281" customFormat="1" ht="20.100000000000001" customHeight="1" thickTop="1">
      <c r="A30" s="278" t="s">
        <v>33</v>
      </c>
      <c r="B30" s="48"/>
      <c r="C30" s="48"/>
      <c r="D30" s="46"/>
      <c r="E30" s="46" t="s">
        <v>1</v>
      </c>
      <c r="F30" s="279" t="s">
        <v>4</v>
      </c>
      <c r="G30" s="48" t="s">
        <v>1</v>
      </c>
      <c r="H30" s="49" t="s">
        <v>1</v>
      </c>
      <c r="I30" s="50"/>
      <c r="J30" s="51"/>
      <c r="K30" s="55"/>
      <c r="L30" s="75"/>
      <c r="M30" s="54"/>
      <c r="N30" s="55"/>
      <c r="O30" s="68"/>
      <c r="P30" s="280"/>
    </row>
    <row r="31" spans="1:20" s="62" customFormat="1" ht="20.100000000000001" customHeight="1">
      <c r="A31" s="90" t="s">
        <v>34</v>
      </c>
      <c r="B31" s="282">
        <v>2523570648.1799998</v>
      </c>
      <c r="C31" s="282">
        <v>2644048246.4200001</v>
      </c>
      <c r="D31" s="91">
        <v>2831260970.1300001</v>
      </c>
      <c r="E31" s="46">
        <f>+C31-B31</f>
        <v>120477598.24000025</v>
      </c>
      <c r="F31" s="47">
        <f t="shared" ref="F31:F36" si="4">E31/B31</f>
        <v>4.7740925472757711E-2</v>
      </c>
      <c r="G31" s="48">
        <f>D31-C31</f>
        <v>187212723.71000004</v>
      </c>
      <c r="H31" s="49">
        <f t="shared" ref="H31:H36" si="5">G31/C31</f>
        <v>7.0805335705762223E-2</v>
      </c>
      <c r="I31" s="50"/>
      <c r="J31" s="51"/>
      <c r="K31" s="55"/>
      <c r="L31" s="75"/>
      <c r="M31" s="54"/>
      <c r="N31" s="55"/>
      <c r="O31" s="68"/>
      <c r="P31" s="57"/>
    </row>
    <row r="32" spans="1:20" s="62" customFormat="1" ht="20.100000000000001" customHeight="1">
      <c r="A32" s="90" t="s">
        <v>35</v>
      </c>
      <c r="B32" s="282">
        <v>203960647.74000001</v>
      </c>
      <c r="C32" s="282">
        <v>212986967.03999999</v>
      </c>
      <c r="D32" s="91">
        <v>220885833.18000001</v>
      </c>
      <c r="E32" s="46">
        <f>+C32-B32</f>
        <v>9026319.2999999821</v>
      </c>
      <c r="F32" s="47">
        <f t="shared" si="4"/>
        <v>4.4255200206592467E-2</v>
      </c>
      <c r="G32" s="48">
        <f>D32-C32</f>
        <v>7898866.1400000155</v>
      </c>
      <c r="H32" s="49">
        <f t="shared" si="5"/>
        <v>3.7086147804135688E-2</v>
      </c>
      <c r="I32" s="50"/>
      <c r="J32" s="51"/>
      <c r="K32" s="55"/>
      <c r="L32" s="75"/>
      <c r="M32" s="54"/>
      <c r="N32" s="55"/>
      <c r="O32" s="68"/>
      <c r="P32" s="57"/>
    </row>
    <row r="33" spans="1:16" s="62" customFormat="1" ht="20.100000000000001" customHeight="1">
      <c r="A33" s="90" t="s">
        <v>36</v>
      </c>
      <c r="B33" s="282">
        <v>20979979.210000001</v>
      </c>
      <c r="C33" s="282">
        <v>21802049.41</v>
      </c>
      <c r="D33" s="91">
        <v>23486604.010000002</v>
      </c>
      <c r="E33" s="46">
        <f>+C33-B33</f>
        <v>822070.19999999925</v>
      </c>
      <c r="F33" s="47">
        <f t="shared" si="4"/>
        <v>3.9183556464544238E-2</v>
      </c>
      <c r="G33" s="48">
        <f>D33-C33</f>
        <v>1684554.6000000015</v>
      </c>
      <c r="H33" s="49">
        <f t="shared" si="5"/>
        <v>7.7265883051679654E-2</v>
      </c>
      <c r="I33" s="50"/>
      <c r="J33" s="51"/>
      <c r="K33" s="55"/>
      <c r="L33" s="75"/>
      <c r="M33" s="54"/>
      <c r="N33" s="55"/>
      <c r="O33" s="68"/>
      <c r="P33" s="57"/>
    </row>
    <row r="34" spans="1:16" s="62" customFormat="1" ht="20.100000000000001" customHeight="1">
      <c r="A34" s="90" t="s">
        <v>37</v>
      </c>
      <c r="B34" s="282">
        <v>5490448.3300000001</v>
      </c>
      <c r="C34" s="282">
        <v>5887810.7699999996</v>
      </c>
      <c r="D34" s="91">
        <v>6147345.8900000006</v>
      </c>
      <c r="E34" s="46">
        <f>+C34-B34</f>
        <v>397362.43999999948</v>
      </c>
      <c r="F34" s="47">
        <f t="shared" si="4"/>
        <v>7.2373404887319914E-2</v>
      </c>
      <c r="G34" s="48">
        <f>D34-C34</f>
        <v>259535.12000000104</v>
      </c>
      <c r="H34" s="49">
        <f t="shared" si="5"/>
        <v>4.4080071547544161E-2</v>
      </c>
      <c r="I34" s="50"/>
      <c r="J34" s="51"/>
      <c r="K34" s="55"/>
      <c r="L34" s="75"/>
      <c r="M34" s="54"/>
      <c r="N34" s="55"/>
      <c r="O34" s="68"/>
      <c r="P34" s="57"/>
    </row>
    <row r="35" spans="1:16" s="62" customFormat="1" ht="20.100000000000001" customHeight="1">
      <c r="A35" s="90" t="s">
        <v>38</v>
      </c>
      <c r="B35" s="282">
        <v>604705.81000000006</v>
      </c>
      <c r="C35" s="282">
        <v>324200.96999999997</v>
      </c>
      <c r="D35" s="91">
        <v>227732.34000000003</v>
      </c>
      <c r="E35" s="46">
        <f>+C35-B35</f>
        <v>-280504.84000000008</v>
      </c>
      <c r="F35" s="47">
        <f t="shared" si="4"/>
        <v>-0.46386992709727737</v>
      </c>
      <c r="G35" s="48">
        <f>D35-C35</f>
        <v>-96468.629999999946</v>
      </c>
      <c r="H35" s="49">
        <f t="shared" si="5"/>
        <v>-0.29755811649792396</v>
      </c>
      <c r="I35" s="50"/>
      <c r="J35" s="51"/>
      <c r="K35" s="55"/>
      <c r="L35" s="75"/>
      <c r="M35" s="54"/>
      <c r="N35" s="55"/>
      <c r="O35" s="68"/>
      <c r="P35" s="57"/>
    </row>
    <row r="36" spans="1:16" s="97" customFormat="1" ht="20.100000000000001" customHeight="1" thickBot="1">
      <c r="A36" s="76" t="s">
        <v>39</v>
      </c>
      <c r="B36" s="92">
        <f>SUM(B31:B35)</f>
        <v>2754606429.27</v>
      </c>
      <c r="C36" s="93">
        <f>SUM(C31:C35)</f>
        <v>2885049274.6099997</v>
      </c>
      <c r="D36" s="93">
        <f>SUM(D31:D35)</f>
        <v>3082008485.5500002</v>
      </c>
      <c r="E36" s="93">
        <f>SUM(E31:E35)</f>
        <v>130442845.34000023</v>
      </c>
      <c r="F36" s="78">
        <f t="shared" si="4"/>
        <v>4.7354440167544726E-2</v>
      </c>
      <c r="G36" s="93">
        <f>SUM(G31:G35)</f>
        <v>196959210.94000006</v>
      </c>
      <c r="H36" s="79">
        <f t="shared" si="5"/>
        <v>6.8268924442070389E-2</v>
      </c>
      <c r="I36" s="80"/>
      <c r="J36" s="81"/>
      <c r="K36" s="94"/>
      <c r="L36" s="4"/>
      <c r="M36" s="4"/>
      <c r="N36" s="4"/>
      <c r="O36" s="95"/>
      <c r="P36" s="96"/>
    </row>
    <row r="37" spans="1:16" ht="20.100000000000001" customHeight="1" thickTop="1">
      <c r="A37" s="99" t="s">
        <v>0</v>
      </c>
      <c r="B37" s="35"/>
      <c r="C37" s="99"/>
      <c r="D37" s="99"/>
      <c r="E37" s="35"/>
      <c r="F37" s="35"/>
      <c r="G37" s="35"/>
      <c r="H37" s="100"/>
      <c r="I37" s="80"/>
      <c r="J37" s="81"/>
      <c r="K37" s="4"/>
      <c r="L37" s="5"/>
      <c r="M37" s="5"/>
      <c r="N37" s="5"/>
      <c r="O37" s="5"/>
      <c r="P37" s="15"/>
    </row>
    <row r="38" spans="1:16" s="97" customFormat="1" ht="20.100000000000001" customHeight="1" thickBot="1">
      <c r="A38" s="101" t="s">
        <v>40</v>
      </c>
      <c r="B38" s="102">
        <f>B29+B36</f>
        <v>16749109912.849997</v>
      </c>
      <c r="C38" s="102">
        <f>C29+C36</f>
        <v>17452199907.510002</v>
      </c>
      <c r="D38" s="102">
        <f>D29+D36</f>
        <v>18453934693.660004</v>
      </c>
      <c r="E38" s="102">
        <f>E29+E36</f>
        <v>703089994.66000116</v>
      </c>
      <c r="F38" s="103">
        <f>E38/B38</f>
        <v>4.1977752747361645E-2</v>
      </c>
      <c r="G38" s="102">
        <f>+G29+G36</f>
        <v>1001734786.1500018</v>
      </c>
      <c r="H38" s="104">
        <f>G38/C38</f>
        <v>5.7398768720207986E-2</v>
      </c>
      <c r="I38" s="80"/>
      <c r="J38" s="81"/>
      <c r="K38" s="5"/>
      <c r="L38" s="13"/>
      <c r="M38" s="13"/>
      <c r="N38" s="5"/>
      <c r="O38" s="83"/>
      <c r="P38" s="96"/>
    </row>
    <row r="39" spans="1:16" ht="20.100000000000001" customHeight="1" thickTop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5"/>
      <c r="L39" s="13"/>
      <c r="M39" s="13"/>
      <c r="N39" s="5"/>
      <c r="O39" s="83"/>
      <c r="P39" s="15"/>
    </row>
    <row r="40" spans="1:16" ht="20.100000000000001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5"/>
      <c r="L40" s="13"/>
      <c r="M40" s="13"/>
      <c r="N40" s="5"/>
      <c r="O40" s="83"/>
      <c r="P40" s="15"/>
    </row>
    <row r="41" spans="1:16" ht="20.100000000000001" customHeight="1">
      <c r="B41" s="35"/>
      <c r="C41" s="105"/>
      <c r="E41" s="35"/>
      <c r="F41" s="35"/>
      <c r="G41" s="35"/>
      <c r="H41" s="35"/>
      <c r="I41" s="35"/>
      <c r="J41" s="35"/>
      <c r="K41" s="5"/>
      <c r="L41" s="13"/>
      <c r="M41" s="13"/>
      <c r="N41" s="5"/>
      <c r="O41" s="83"/>
      <c r="P41" s="15"/>
    </row>
    <row r="42" spans="1:16" ht="20.100000000000001" customHeight="1">
      <c r="A42" s="106"/>
      <c r="B42" s="107"/>
      <c r="C42" s="107"/>
      <c r="E42" s="35"/>
      <c r="F42" s="35"/>
      <c r="G42" s="35"/>
      <c r="H42" s="35"/>
      <c r="I42" s="35"/>
      <c r="J42" s="35"/>
      <c r="K42" s="5"/>
      <c r="L42" s="13"/>
      <c r="M42" s="13"/>
      <c r="N42" s="5"/>
      <c r="O42" s="83"/>
      <c r="P42" s="15"/>
    </row>
    <row r="43" spans="1:16" ht="20.100000000000001" customHeight="1">
      <c r="A43" s="107"/>
      <c r="B43" s="13"/>
      <c r="C43" s="13"/>
      <c r="E43" s="35"/>
      <c r="F43" s="35"/>
      <c r="G43" s="35"/>
      <c r="H43" s="35"/>
      <c r="I43" s="35"/>
      <c r="J43" s="35"/>
      <c r="K43" s="5"/>
      <c r="L43" s="13"/>
      <c r="M43" s="13"/>
      <c r="N43" s="5"/>
      <c r="O43" s="83"/>
      <c r="P43" s="15"/>
    </row>
    <row r="44" spans="1:16" ht="20.100000000000001" customHeight="1">
      <c r="A44" s="107"/>
      <c r="B44" s="13"/>
      <c r="C44" s="13"/>
      <c r="I44" s="35"/>
      <c r="J44" s="35"/>
      <c r="K44" s="5"/>
      <c r="L44" s="13"/>
      <c r="M44" s="13"/>
      <c r="N44" s="5"/>
      <c r="O44" s="83"/>
      <c r="P44" s="15"/>
    </row>
    <row r="45" spans="1:16" ht="20.100000000000001" customHeight="1">
      <c r="A45" s="107"/>
      <c r="B45" s="13"/>
      <c r="C45" s="13"/>
      <c r="F45" s="15"/>
      <c r="I45" s="35"/>
      <c r="J45" s="35"/>
      <c r="K45" s="5"/>
      <c r="L45" s="13"/>
      <c r="M45" s="13"/>
      <c r="N45" s="5"/>
      <c r="O45" s="83"/>
      <c r="P45" s="15"/>
    </row>
    <row r="46" spans="1:16" ht="20.100000000000001" customHeight="1">
      <c r="A46" s="107"/>
      <c r="B46" s="13"/>
      <c r="C46" s="13"/>
      <c r="I46" s="35"/>
      <c r="K46" s="108"/>
      <c r="L46" s="13"/>
      <c r="M46" s="13"/>
      <c r="N46" s="5"/>
      <c r="O46" s="83"/>
      <c r="P46" s="15"/>
    </row>
    <row r="47" spans="1:16" ht="20.100000000000001" customHeight="1">
      <c r="A47" s="106"/>
      <c r="B47" s="109"/>
      <c r="C47" s="110"/>
      <c r="K47" s="94"/>
      <c r="L47" s="4"/>
      <c r="M47" s="4"/>
      <c r="N47" s="4"/>
      <c r="O47" s="95"/>
      <c r="P47" s="15"/>
    </row>
    <row r="48" spans="1:16" ht="20.100000000000001" customHeight="1">
      <c r="A48" s="99" t="s">
        <v>1</v>
      </c>
      <c r="K48" s="4"/>
      <c r="L48" s="5"/>
      <c r="M48" s="5"/>
      <c r="N48" s="5"/>
      <c r="O48" s="14"/>
      <c r="P48" s="15"/>
    </row>
    <row r="49" spans="1:16" ht="20.100000000000001" customHeight="1">
      <c r="A49" s="99" t="s">
        <v>1</v>
      </c>
      <c r="K49" s="5"/>
      <c r="L49" s="13"/>
      <c r="M49" s="13"/>
      <c r="N49" s="5"/>
      <c r="O49" s="14"/>
      <c r="P49" s="15"/>
    </row>
    <row r="50" spans="1:16" ht="20.100000000000001" customHeight="1">
      <c r="A50" s="99" t="s">
        <v>1</v>
      </c>
      <c r="K50" s="5"/>
      <c r="L50" s="13"/>
      <c r="M50" s="13"/>
      <c r="N50" s="5"/>
      <c r="O50" s="14"/>
      <c r="P50" s="15"/>
    </row>
    <row r="51" spans="1:16" ht="20.100000000000001" customHeight="1">
      <c r="A51" s="111" t="s">
        <v>1</v>
      </c>
      <c r="K51" s="5"/>
      <c r="L51" s="13"/>
      <c r="M51" s="13"/>
      <c r="N51" s="5"/>
      <c r="O51" s="14"/>
      <c r="P51" s="15"/>
    </row>
    <row r="52" spans="1:16" ht="20.100000000000001" customHeight="1">
      <c r="A52" s="111" t="s">
        <v>1</v>
      </c>
      <c r="K52" s="94"/>
      <c r="L52" s="4"/>
      <c r="M52" s="4"/>
      <c r="N52" s="4"/>
      <c r="O52" s="95"/>
      <c r="P52" s="15"/>
    </row>
    <row r="53" spans="1:16" ht="20.100000000000001" customHeight="1">
      <c r="A53" s="111" t="s">
        <v>1</v>
      </c>
      <c r="K53" s="109"/>
      <c r="L53" s="5"/>
      <c r="M53" s="5"/>
      <c r="N53" s="5"/>
      <c r="O53" s="14"/>
      <c r="P53" s="15"/>
    </row>
    <row r="54" spans="1:16" ht="20.100000000000001" customHeight="1">
      <c r="A54" s="111" t="s">
        <v>1</v>
      </c>
      <c r="K54" s="94"/>
      <c r="L54" s="5"/>
      <c r="M54" s="5"/>
      <c r="N54" s="5"/>
      <c r="O54" s="14"/>
      <c r="P54" s="15"/>
    </row>
    <row r="55" spans="1:16" ht="20.100000000000001" customHeight="1">
      <c r="A55" s="111" t="s">
        <v>1</v>
      </c>
      <c r="K55" s="5"/>
      <c r="L55" s="4"/>
      <c r="M55" s="4"/>
      <c r="N55" s="4"/>
      <c r="O55" s="5"/>
      <c r="P55" s="15"/>
    </row>
    <row r="56" spans="1:16" ht="20.100000000000001" customHeight="1">
      <c r="A56" s="111" t="s">
        <v>1</v>
      </c>
      <c r="K56" s="5"/>
      <c r="L56" s="4"/>
      <c r="M56" s="4"/>
      <c r="N56" s="4"/>
      <c r="O56" s="5"/>
      <c r="P56" s="15"/>
    </row>
    <row r="57" spans="1:16" ht="20.100000000000001" customHeight="1">
      <c r="A57" s="111" t="s">
        <v>1</v>
      </c>
      <c r="K57" s="112"/>
      <c r="L57" s="4"/>
      <c r="M57" s="4"/>
      <c r="N57" s="4"/>
      <c r="O57" s="8"/>
      <c r="P57" s="15"/>
    </row>
    <row r="58" spans="1:16" ht="20.100000000000001" customHeight="1">
      <c r="A58" s="111" t="s">
        <v>1</v>
      </c>
      <c r="K58" s="9"/>
      <c r="L58" s="10"/>
      <c r="M58" s="10"/>
      <c r="N58" s="9"/>
      <c r="O58" s="9"/>
      <c r="P58" s="15"/>
    </row>
    <row r="59" spans="1:16" ht="20.100000000000001" customHeight="1">
      <c r="A59" s="111" t="s">
        <v>1</v>
      </c>
      <c r="K59" s="4"/>
      <c r="L59" s="5"/>
      <c r="M59" s="5"/>
      <c r="N59" s="5"/>
      <c r="O59" s="5"/>
      <c r="P59" s="15"/>
    </row>
    <row r="60" spans="1:16" ht="20.100000000000001" customHeight="1">
      <c r="A60" s="111" t="s">
        <v>1</v>
      </c>
      <c r="K60" s="5"/>
      <c r="L60" s="13"/>
      <c r="M60" s="13"/>
      <c r="N60" s="5"/>
      <c r="O60" s="83"/>
      <c r="P60" s="15"/>
    </row>
    <row r="61" spans="1:16" ht="20.100000000000001" customHeight="1">
      <c r="A61" s="111" t="s">
        <v>1</v>
      </c>
      <c r="K61" s="5"/>
      <c r="L61" s="13"/>
      <c r="M61" s="13"/>
      <c r="N61" s="5"/>
      <c r="O61" s="83"/>
      <c r="P61" s="15"/>
    </row>
    <row r="62" spans="1:16" ht="20.100000000000001" customHeight="1">
      <c r="A62" s="111" t="s">
        <v>1</v>
      </c>
      <c r="K62" s="5"/>
      <c r="L62" s="13"/>
      <c r="M62" s="13"/>
      <c r="N62" s="5"/>
      <c r="O62" s="83"/>
      <c r="P62" s="15"/>
    </row>
    <row r="63" spans="1:16" ht="20.100000000000001" customHeight="1">
      <c r="A63" s="111" t="s">
        <v>41</v>
      </c>
      <c r="K63" s="5"/>
      <c r="L63" s="13"/>
      <c r="M63" s="13"/>
      <c r="N63" s="5"/>
      <c r="O63" s="83"/>
      <c r="P63" s="15"/>
    </row>
    <row r="64" spans="1:16" ht="20.100000000000001" customHeight="1">
      <c r="A64" s="111" t="s">
        <v>1</v>
      </c>
      <c r="K64" s="5"/>
      <c r="L64" s="13"/>
      <c r="M64" s="13"/>
      <c r="N64" s="5"/>
      <c r="O64" s="83"/>
      <c r="P64" s="15"/>
    </row>
    <row r="65" spans="1:16" ht="20.100000000000001" customHeight="1">
      <c r="A65" s="111" t="s">
        <v>1</v>
      </c>
      <c r="K65" s="5"/>
      <c r="L65" s="13"/>
      <c r="M65" s="13"/>
      <c r="N65" s="5"/>
      <c r="O65" s="83"/>
      <c r="P65" s="15"/>
    </row>
    <row r="66" spans="1:16" ht="20.100000000000001" customHeight="1">
      <c r="A66" s="111" t="s">
        <v>1</v>
      </c>
      <c r="K66" s="5"/>
      <c r="L66" s="13"/>
      <c r="M66" s="13"/>
      <c r="N66" s="5"/>
      <c r="O66" s="83"/>
      <c r="P66" s="15"/>
    </row>
    <row r="67" spans="1:16" ht="20.100000000000001" customHeight="1">
      <c r="A67" s="111" t="s">
        <v>1</v>
      </c>
      <c r="K67" s="5"/>
      <c r="L67" s="13"/>
      <c r="M67" s="13"/>
      <c r="N67" s="5"/>
      <c r="O67" s="83"/>
      <c r="P67" s="15"/>
    </row>
    <row r="68" spans="1:16" ht="20.100000000000001" customHeight="1">
      <c r="A68" s="111" t="s">
        <v>1</v>
      </c>
      <c r="K68" s="5"/>
      <c r="L68" s="13"/>
      <c r="M68" s="13"/>
      <c r="N68" s="5"/>
      <c r="O68" s="83"/>
      <c r="P68" s="15"/>
    </row>
    <row r="69" spans="1:16" ht="20.100000000000001" customHeight="1">
      <c r="A69" s="111" t="s">
        <v>1</v>
      </c>
      <c r="K69" s="5"/>
      <c r="L69" s="13"/>
      <c r="M69" s="13"/>
      <c r="N69" s="5"/>
      <c r="O69" s="83"/>
      <c r="P69" s="15"/>
    </row>
    <row r="70" spans="1:16" ht="20.100000000000001" customHeight="1">
      <c r="A70" s="111" t="s">
        <v>1</v>
      </c>
      <c r="K70" s="5"/>
      <c r="L70" s="13"/>
      <c r="M70" s="13"/>
      <c r="N70" s="5"/>
      <c r="O70" s="83"/>
      <c r="P70" s="15"/>
    </row>
    <row r="71" spans="1:16" ht="20.100000000000001" customHeight="1">
      <c r="A71" s="111" t="s">
        <v>1</v>
      </c>
      <c r="K71" s="5"/>
      <c r="L71" s="13"/>
      <c r="M71" s="13"/>
      <c r="N71" s="5"/>
      <c r="O71" s="83"/>
      <c r="P71" s="15"/>
    </row>
    <row r="72" spans="1:16" ht="20.100000000000001" customHeight="1">
      <c r="A72" s="111" t="s">
        <v>41</v>
      </c>
      <c r="K72" s="5"/>
      <c r="L72" s="13"/>
      <c r="M72" s="13"/>
      <c r="N72" s="5"/>
      <c r="O72" s="83"/>
      <c r="P72" s="15"/>
    </row>
    <row r="73" spans="1:16" ht="20.100000000000001" customHeight="1">
      <c r="A73" s="111" t="s">
        <v>1</v>
      </c>
      <c r="K73" s="5"/>
      <c r="L73" s="13"/>
      <c r="M73" s="13"/>
      <c r="N73" s="5"/>
      <c r="O73" s="83"/>
      <c r="P73" s="15"/>
    </row>
    <row r="74" spans="1:16" ht="20.100000000000001" customHeight="1">
      <c r="A74" s="111" t="s">
        <v>1</v>
      </c>
      <c r="K74" s="5"/>
      <c r="L74" s="13"/>
      <c r="M74" s="13"/>
      <c r="N74" s="5"/>
      <c r="O74" s="83"/>
      <c r="P74" s="15"/>
    </row>
    <row r="75" spans="1:16" ht="20.100000000000001" customHeight="1">
      <c r="A75" s="111" t="s">
        <v>1</v>
      </c>
      <c r="K75" s="5"/>
      <c r="L75" s="13"/>
      <c r="M75" s="13"/>
      <c r="N75" s="5"/>
      <c r="O75" s="83"/>
      <c r="P75" s="15"/>
    </row>
    <row r="76" spans="1:16" ht="20.100000000000001" customHeight="1">
      <c r="A76" s="111" t="s">
        <v>1</v>
      </c>
      <c r="K76" s="94"/>
      <c r="L76" s="4"/>
      <c r="M76" s="4"/>
      <c r="N76" s="4"/>
      <c r="O76" s="95"/>
      <c r="P76" s="15"/>
    </row>
    <row r="77" spans="1:16" ht="20.100000000000001" customHeight="1">
      <c r="A77" s="111" t="s">
        <v>1</v>
      </c>
      <c r="K77" s="4"/>
      <c r="L77" s="13"/>
      <c r="M77" s="13"/>
      <c r="N77" s="5"/>
      <c r="O77" s="14"/>
      <c r="P77" s="15"/>
    </row>
    <row r="78" spans="1:16" ht="20.100000000000001" customHeight="1">
      <c r="A78" s="111" t="s">
        <v>1</v>
      </c>
      <c r="K78" s="94"/>
      <c r="L78" s="4"/>
      <c r="M78" s="4"/>
      <c r="N78" s="4"/>
      <c r="O78" s="95"/>
      <c r="P78" s="15"/>
    </row>
    <row r="79" spans="1:16" ht="20.100000000000001" customHeight="1">
      <c r="A79" s="111" t="s">
        <v>1</v>
      </c>
      <c r="K79" s="11"/>
      <c r="L79" s="5"/>
      <c r="M79" s="5"/>
      <c r="N79" s="5"/>
      <c r="O79" s="14"/>
      <c r="P79" s="15"/>
    </row>
    <row r="80" spans="1:16" ht="20.100000000000001" customHeight="1">
      <c r="A80" s="111" t="s">
        <v>1</v>
      </c>
      <c r="K80" s="43"/>
      <c r="L80" s="13"/>
      <c r="M80" s="13"/>
      <c r="N80" s="5"/>
      <c r="O80" s="14"/>
      <c r="P80" s="15"/>
    </row>
    <row r="81" spans="1:16" ht="20.100000000000001" customHeight="1">
      <c r="A81" s="111" t="s">
        <v>1</v>
      </c>
      <c r="K81" s="43"/>
      <c r="L81" s="13"/>
      <c r="M81" s="13"/>
      <c r="N81" s="5"/>
      <c r="O81" s="14"/>
      <c r="P81" s="15"/>
    </row>
    <row r="82" spans="1:16" ht="20.100000000000001" customHeight="1">
      <c r="A82" s="111" t="s">
        <v>1</v>
      </c>
      <c r="K82" s="5"/>
      <c r="L82" s="13"/>
      <c r="M82" s="13"/>
      <c r="N82" s="5"/>
      <c r="O82" s="14"/>
      <c r="P82" s="15"/>
    </row>
    <row r="83" spans="1:16" ht="20.100000000000001" customHeight="1">
      <c r="A83" s="111" t="s">
        <v>1</v>
      </c>
      <c r="K83" s="94"/>
      <c r="L83" s="4"/>
      <c r="M83" s="4"/>
      <c r="N83" s="4"/>
      <c r="O83" s="95"/>
      <c r="P83" s="15"/>
    </row>
    <row r="84" spans="1:16" ht="20.100000000000001" customHeight="1">
      <c r="A84" s="111" t="s">
        <v>1</v>
      </c>
      <c r="K84" s="4"/>
      <c r="L84" s="5"/>
      <c r="M84" s="5"/>
      <c r="N84" s="5"/>
      <c r="O84" s="14"/>
      <c r="P84" s="15"/>
    </row>
    <row r="85" spans="1:16" ht="20.100000000000001" customHeight="1">
      <c r="A85" s="111" t="s">
        <v>1</v>
      </c>
      <c r="K85" s="5"/>
      <c r="L85" s="13"/>
      <c r="M85" s="13"/>
      <c r="N85" s="5"/>
      <c r="O85" s="14"/>
      <c r="P85" s="15"/>
    </row>
    <row r="86" spans="1:16" ht="20.100000000000001" customHeight="1">
      <c r="A86" s="111" t="s">
        <v>1</v>
      </c>
      <c r="K86" s="5"/>
      <c r="L86" s="13"/>
      <c r="M86" s="13"/>
      <c r="N86" s="5"/>
      <c r="O86" s="14"/>
      <c r="P86" s="15"/>
    </row>
    <row r="87" spans="1:16" ht="20.100000000000001" customHeight="1">
      <c r="A87" s="111" t="s">
        <v>1</v>
      </c>
      <c r="K87" s="5"/>
      <c r="L87" s="13"/>
      <c r="M87" s="13"/>
      <c r="N87" s="5"/>
      <c r="O87" s="14"/>
      <c r="P87" s="15"/>
    </row>
    <row r="88" spans="1:16" ht="20.100000000000001" customHeight="1">
      <c r="A88" s="111" t="s">
        <v>1</v>
      </c>
      <c r="K88" s="5"/>
      <c r="L88" s="13"/>
      <c r="M88" s="13"/>
      <c r="N88" s="5"/>
      <c r="O88" s="14"/>
      <c r="P88" s="15"/>
    </row>
    <row r="89" spans="1:16" ht="20.100000000000001" customHeight="1">
      <c r="K89" s="5"/>
      <c r="L89" s="13"/>
      <c r="M89" s="13"/>
      <c r="N89" s="5"/>
      <c r="O89" s="14"/>
      <c r="P89" s="15"/>
    </row>
    <row r="90" spans="1:16" ht="20.100000000000001" customHeight="1">
      <c r="K90" s="5"/>
      <c r="L90" s="13"/>
      <c r="M90" s="13"/>
      <c r="N90" s="5"/>
      <c r="O90" s="14"/>
      <c r="P90" s="15"/>
    </row>
    <row r="91" spans="1:16" ht="20.100000000000001" customHeight="1">
      <c r="K91" s="5"/>
      <c r="L91" s="13"/>
      <c r="M91" s="13"/>
      <c r="N91" s="5"/>
      <c r="O91" s="14"/>
      <c r="P91" s="15"/>
    </row>
    <row r="92" spans="1:16" ht="20.100000000000001" customHeight="1">
      <c r="K92" s="94"/>
      <c r="L92" s="4"/>
      <c r="M92" s="4"/>
      <c r="N92" s="4"/>
      <c r="O92" s="95"/>
      <c r="P92" s="15"/>
    </row>
    <row r="93" spans="1:16" ht="20.100000000000001" customHeight="1">
      <c r="K93" s="4"/>
      <c r="L93" s="5"/>
      <c r="M93" s="5"/>
      <c r="N93" s="5"/>
      <c r="O93" s="14"/>
      <c r="P93" s="15"/>
    </row>
    <row r="94" spans="1:16" ht="20.100000000000001" customHeight="1">
      <c r="K94" s="5"/>
      <c r="L94" s="13"/>
      <c r="M94" s="13"/>
      <c r="N94" s="5"/>
      <c r="O94" s="14"/>
      <c r="P94" s="15"/>
    </row>
    <row r="95" spans="1:16" ht="20.100000000000001" customHeight="1">
      <c r="K95" s="113"/>
      <c r="L95" s="13"/>
      <c r="M95" s="13"/>
      <c r="N95" s="5"/>
      <c r="O95" s="14"/>
      <c r="P95" s="15"/>
    </row>
    <row r="96" spans="1:16" ht="20.100000000000001" customHeight="1">
      <c r="K96" s="5"/>
      <c r="L96" s="13"/>
      <c r="M96" s="13"/>
      <c r="N96" s="5"/>
      <c r="O96" s="14"/>
      <c r="P96" s="15"/>
    </row>
    <row r="97" spans="11:16" ht="20.100000000000001" customHeight="1">
      <c r="K97" s="5"/>
      <c r="L97" s="13"/>
      <c r="M97" s="13"/>
      <c r="N97" s="5"/>
      <c r="O97" s="14"/>
      <c r="P97" s="15"/>
    </row>
    <row r="98" spans="11:16" ht="20.100000000000001" customHeight="1">
      <c r="K98" s="5"/>
      <c r="L98" s="13"/>
      <c r="M98" s="13"/>
      <c r="N98" s="5"/>
      <c r="O98" s="83"/>
      <c r="P98" s="15"/>
    </row>
    <row r="99" spans="11:16" ht="20.100000000000001" customHeight="1">
      <c r="K99" s="5"/>
      <c r="L99" s="13"/>
      <c r="M99" s="13"/>
      <c r="N99" s="5"/>
      <c r="O99" s="83"/>
      <c r="P99" s="15"/>
    </row>
    <row r="100" spans="11:16" ht="20.100000000000001" customHeight="1">
      <c r="K100" s="5"/>
      <c r="L100" s="13"/>
      <c r="M100" s="13"/>
      <c r="N100" s="5"/>
      <c r="O100" s="83"/>
      <c r="P100" s="15"/>
    </row>
    <row r="101" spans="11:16" ht="20.100000000000001" customHeight="1">
      <c r="K101" s="5"/>
      <c r="L101" s="13"/>
      <c r="M101" s="13"/>
      <c r="N101" s="5"/>
      <c r="O101" s="14"/>
      <c r="P101" s="15"/>
    </row>
    <row r="102" spans="11:16" ht="20.100000000000001" customHeight="1">
      <c r="K102" s="94"/>
      <c r="L102" s="4"/>
      <c r="M102" s="4"/>
      <c r="N102" s="4"/>
      <c r="O102" s="95"/>
      <c r="P102" s="15"/>
    </row>
    <row r="103" spans="11:16" ht="20.100000000000001" customHeight="1">
      <c r="K103" s="4"/>
      <c r="L103" s="5"/>
      <c r="M103" s="5"/>
      <c r="N103" s="5"/>
      <c r="O103" s="5"/>
      <c r="P103" s="15"/>
    </row>
    <row r="104" spans="11:16" ht="20.100000000000001" customHeight="1">
      <c r="K104" s="5"/>
      <c r="L104" s="13"/>
      <c r="M104" s="13"/>
      <c r="N104" s="5"/>
      <c r="O104" s="83"/>
      <c r="P104" s="15"/>
    </row>
    <row r="105" spans="11:16" ht="20.100000000000001" customHeight="1">
      <c r="K105" s="5"/>
      <c r="L105" s="13"/>
      <c r="M105" s="13"/>
      <c r="N105" s="5"/>
      <c r="O105" s="83"/>
      <c r="P105" s="15"/>
    </row>
    <row r="106" spans="11:16" ht="20.100000000000001" customHeight="1">
      <c r="K106" s="5"/>
      <c r="L106" s="13"/>
      <c r="M106" s="13"/>
      <c r="N106" s="5"/>
      <c r="O106" s="83"/>
      <c r="P106" s="15"/>
    </row>
    <row r="107" spans="11:16" ht="20.100000000000001" customHeight="1">
      <c r="K107" s="5"/>
      <c r="L107" s="13"/>
      <c r="M107" s="13"/>
      <c r="N107" s="5"/>
      <c r="O107" s="83"/>
      <c r="P107" s="15"/>
    </row>
    <row r="108" spans="11:16" ht="20.100000000000001" customHeight="1">
      <c r="K108" s="5"/>
      <c r="L108" s="13"/>
      <c r="M108" s="13"/>
      <c r="N108" s="5"/>
      <c r="O108" s="83"/>
      <c r="P108" s="15"/>
    </row>
    <row r="109" spans="11:16" ht="20.100000000000001" customHeight="1">
      <c r="K109" s="5"/>
      <c r="L109" s="13"/>
      <c r="M109" s="13"/>
      <c r="N109" s="5"/>
      <c r="O109" s="83"/>
      <c r="P109" s="15"/>
    </row>
    <row r="110" spans="11:16" ht="20.100000000000001" customHeight="1">
      <c r="K110" s="114"/>
      <c r="L110" s="13"/>
      <c r="M110" s="13"/>
      <c r="N110" s="5"/>
      <c r="O110" s="83"/>
      <c r="P110" s="15"/>
    </row>
    <row r="111" spans="11:16" ht="20.100000000000001" customHeight="1">
      <c r="K111" s="114"/>
      <c r="L111" s="13"/>
      <c r="M111" s="13"/>
      <c r="N111" s="5"/>
      <c r="O111" s="83"/>
      <c r="P111" s="15"/>
    </row>
    <row r="112" spans="11:16" ht="20.100000000000001" customHeight="1">
      <c r="K112" s="114"/>
      <c r="L112" s="13"/>
      <c r="M112" s="13"/>
      <c r="N112" s="5"/>
      <c r="O112" s="83"/>
      <c r="P112" s="15"/>
    </row>
    <row r="113" spans="11:16" ht="20.100000000000001" customHeight="1">
      <c r="K113" s="114"/>
      <c r="L113" s="13"/>
      <c r="M113" s="13"/>
      <c r="N113" s="5"/>
      <c r="O113" s="83"/>
      <c r="P113" s="15"/>
    </row>
    <row r="114" spans="11:16" ht="20.100000000000001" customHeight="1">
      <c r="K114" s="5"/>
      <c r="L114" s="13"/>
      <c r="M114" s="13"/>
      <c r="N114" s="5"/>
      <c r="O114" s="83"/>
      <c r="P114" s="15"/>
    </row>
    <row r="115" spans="11:16" ht="20.100000000000001" customHeight="1">
      <c r="K115" s="5"/>
      <c r="L115" s="13"/>
      <c r="M115" s="13"/>
      <c r="N115" s="5"/>
      <c r="O115" s="83"/>
      <c r="P115" s="15"/>
    </row>
    <row r="116" spans="11:16" ht="20.100000000000001" customHeight="1">
      <c r="K116" s="5"/>
      <c r="L116" s="13"/>
      <c r="M116" s="13"/>
      <c r="N116" s="5"/>
      <c r="O116" s="83"/>
      <c r="P116" s="15"/>
    </row>
    <row r="117" spans="11:16" ht="20.100000000000001" customHeight="1">
      <c r="K117" s="5"/>
      <c r="L117" s="13"/>
      <c r="M117" s="13"/>
      <c r="N117" s="5"/>
      <c r="O117" s="83"/>
      <c r="P117" s="15"/>
    </row>
    <row r="118" spans="11:16" ht="20.100000000000001" customHeight="1">
      <c r="K118" s="5"/>
      <c r="L118" s="13"/>
      <c r="M118" s="13"/>
      <c r="N118" s="5"/>
      <c r="O118" s="83"/>
      <c r="P118" s="15"/>
    </row>
    <row r="119" spans="11:16" ht="20.100000000000001" customHeight="1">
      <c r="K119" s="5"/>
      <c r="L119" s="13"/>
      <c r="M119" s="13"/>
      <c r="N119" s="5"/>
      <c r="O119" s="83"/>
      <c r="P119" s="15"/>
    </row>
    <row r="120" spans="11:16" ht="20.100000000000001" customHeight="1">
      <c r="K120" s="5"/>
      <c r="L120" s="13"/>
      <c r="M120" s="13"/>
      <c r="N120" s="5"/>
      <c r="O120" s="83"/>
      <c r="P120" s="15"/>
    </row>
    <row r="121" spans="11:16" ht="20.100000000000001" customHeight="1">
      <c r="K121" s="5"/>
      <c r="L121" s="13"/>
      <c r="M121" s="13"/>
      <c r="N121" s="5"/>
      <c r="O121" s="83"/>
      <c r="P121" s="15"/>
    </row>
    <row r="122" spans="11:16" ht="20.100000000000001" customHeight="1">
      <c r="K122" s="94"/>
      <c r="L122" s="4"/>
      <c r="M122" s="4"/>
      <c r="N122" s="4"/>
      <c r="O122" s="95"/>
      <c r="P122" s="15"/>
    </row>
    <row r="123" spans="11:16" ht="20.100000000000001" customHeight="1">
      <c r="K123" s="4"/>
      <c r="L123" s="5"/>
      <c r="M123" s="5"/>
      <c r="N123" s="5"/>
      <c r="O123" s="5"/>
      <c r="P123" s="15"/>
    </row>
    <row r="124" spans="11:16" ht="20.100000000000001" customHeight="1">
      <c r="K124" s="5"/>
      <c r="L124" s="13"/>
      <c r="M124" s="13"/>
      <c r="N124" s="5"/>
      <c r="O124" s="83"/>
      <c r="P124" s="15"/>
    </row>
    <row r="125" spans="11:16" ht="20.100000000000001" customHeight="1">
      <c r="K125" s="5"/>
      <c r="L125" s="13"/>
      <c r="M125" s="13"/>
      <c r="N125" s="5"/>
      <c r="O125" s="83"/>
      <c r="P125" s="15"/>
    </row>
    <row r="126" spans="11:16" ht="20.100000000000001" customHeight="1">
      <c r="K126" s="5"/>
      <c r="L126" s="13"/>
      <c r="M126" s="13"/>
      <c r="N126" s="5"/>
      <c r="O126" s="83"/>
      <c r="P126" s="15"/>
    </row>
    <row r="127" spans="11:16" ht="20.100000000000001" customHeight="1">
      <c r="K127" s="5"/>
      <c r="L127" s="13"/>
      <c r="M127" s="13"/>
      <c r="N127" s="5"/>
      <c r="O127" s="83"/>
      <c r="P127" s="15"/>
    </row>
    <row r="128" spans="11:16" ht="20.100000000000001" customHeight="1">
      <c r="K128" s="5"/>
      <c r="L128" s="13"/>
      <c r="M128" s="13"/>
      <c r="N128" s="5"/>
      <c r="O128" s="83"/>
      <c r="P128" s="15"/>
    </row>
    <row r="129" spans="11:16" ht="20.100000000000001" customHeight="1">
      <c r="K129" s="5"/>
      <c r="L129" s="13"/>
      <c r="M129" s="13"/>
      <c r="N129" s="5"/>
      <c r="O129" s="83"/>
      <c r="P129" s="15"/>
    </row>
    <row r="130" spans="11:16" ht="20.100000000000001" customHeight="1">
      <c r="K130" s="5"/>
      <c r="L130" s="13"/>
      <c r="M130" s="13"/>
      <c r="N130" s="5"/>
      <c r="O130" s="83"/>
      <c r="P130" s="15"/>
    </row>
    <row r="131" spans="11:16" ht="20.100000000000001" customHeight="1">
      <c r="K131" s="5"/>
      <c r="L131" s="13"/>
      <c r="M131" s="13"/>
      <c r="N131" s="5"/>
      <c r="O131" s="83"/>
      <c r="P131" s="15"/>
    </row>
    <row r="132" spans="11:16" ht="20.100000000000001" customHeight="1">
      <c r="K132" s="94"/>
      <c r="L132" s="4"/>
      <c r="M132" s="4"/>
      <c r="N132" s="4"/>
      <c r="O132" s="95"/>
      <c r="P132" s="15"/>
    </row>
    <row r="133" spans="11:16" ht="20.100000000000001" customHeight="1">
      <c r="K133" s="4"/>
      <c r="L133" s="5"/>
      <c r="M133" s="5"/>
      <c r="N133" s="5"/>
      <c r="O133" s="5"/>
      <c r="P133" s="15"/>
    </row>
    <row r="134" spans="11:16" ht="20.100000000000001" customHeight="1">
      <c r="K134" s="5"/>
      <c r="L134" s="13"/>
      <c r="M134" s="13"/>
      <c r="N134" s="5"/>
      <c r="O134" s="14"/>
      <c r="P134" s="15"/>
    </row>
    <row r="135" spans="11:16" ht="20.100000000000001" customHeight="1">
      <c r="K135" s="5"/>
      <c r="L135" s="13"/>
      <c r="M135" s="13"/>
      <c r="N135" s="5"/>
      <c r="O135" s="83"/>
      <c r="P135" s="15"/>
    </row>
    <row r="136" spans="11:16" ht="20.100000000000001" customHeight="1">
      <c r="K136" s="94"/>
      <c r="L136" s="4"/>
      <c r="M136" s="4"/>
      <c r="N136" s="4"/>
      <c r="O136" s="95"/>
      <c r="P136" s="15"/>
    </row>
    <row r="137" spans="11:16" ht="20.100000000000001" customHeight="1">
      <c r="K137" s="5"/>
      <c r="L137" s="4"/>
      <c r="M137" s="4"/>
      <c r="N137" s="4"/>
      <c r="O137" s="5"/>
      <c r="P137" s="15"/>
    </row>
    <row r="138" spans="11:16" ht="20.100000000000001" customHeight="1">
      <c r="K138" s="5"/>
      <c r="L138" s="4"/>
      <c r="M138" s="4"/>
      <c r="N138" s="4"/>
      <c r="O138" s="5"/>
      <c r="P138" s="15"/>
    </row>
    <row r="139" spans="11:16" ht="20.100000000000001" customHeight="1">
      <c r="K139" s="112"/>
      <c r="L139" s="4"/>
      <c r="M139" s="4"/>
      <c r="N139" s="4"/>
      <c r="O139" s="8"/>
      <c r="P139" s="15"/>
    </row>
    <row r="140" spans="11:16" ht="20.100000000000001" customHeight="1">
      <c r="K140" s="9"/>
      <c r="L140" s="10"/>
      <c r="M140" s="10"/>
      <c r="N140" s="9"/>
      <c r="O140" s="9"/>
      <c r="P140" s="15"/>
    </row>
    <row r="141" spans="11:16" ht="20.100000000000001" customHeight="1">
      <c r="K141" s="11"/>
      <c r="L141" s="5"/>
      <c r="M141" s="5"/>
      <c r="N141" s="5"/>
      <c r="O141" s="14"/>
      <c r="P141" s="15"/>
    </row>
    <row r="142" spans="11:16" ht="20.100000000000001" customHeight="1">
      <c r="K142" s="115"/>
      <c r="L142" s="13"/>
      <c r="M142" s="13"/>
      <c r="N142" s="5"/>
      <c r="O142" s="83"/>
      <c r="P142" s="15"/>
    </row>
    <row r="143" spans="11:16" ht="20.100000000000001" customHeight="1">
      <c r="K143" s="116"/>
      <c r="L143" s="13"/>
      <c r="M143" s="13"/>
      <c r="N143" s="5"/>
      <c r="O143" s="83"/>
      <c r="P143" s="15"/>
    </row>
    <row r="144" spans="11:16" ht="20.100000000000001" customHeight="1">
      <c r="K144" s="116"/>
      <c r="L144" s="13"/>
      <c r="M144" s="13"/>
      <c r="N144" s="5"/>
      <c r="O144" s="83"/>
      <c r="P144" s="15"/>
    </row>
    <row r="145" spans="11:16" ht="20.100000000000001" customHeight="1">
      <c r="K145" s="116"/>
      <c r="L145" s="13"/>
      <c r="M145" s="13"/>
      <c r="N145" s="5"/>
      <c r="O145" s="83"/>
      <c r="P145" s="15"/>
    </row>
    <row r="146" spans="11:16" ht="20.100000000000001" customHeight="1">
      <c r="K146" s="116"/>
      <c r="L146" s="13"/>
      <c r="M146" s="13"/>
      <c r="N146" s="5"/>
      <c r="O146" s="83"/>
      <c r="P146" s="15"/>
    </row>
    <row r="147" spans="11:16" ht="20.100000000000001" customHeight="1">
      <c r="K147" s="116"/>
      <c r="L147" s="13"/>
      <c r="M147" s="13"/>
      <c r="N147" s="5"/>
      <c r="O147" s="83"/>
      <c r="P147" s="15"/>
    </row>
    <row r="148" spans="11:16" ht="20.100000000000001" customHeight="1">
      <c r="K148" s="94"/>
      <c r="L148" s="4"/>
      <c r="M148" s="4"/>
      <c r="N148" s="4"/>
      <c r="O148" s="95"/>
      <c r="P148" s="15"/>
    </row>
    <row r="149" spans="11:16" ht="20.100000000000001" customHeight="1">
      <c r="K149" s="4"/>
      <c r="L149" s="5"/>
      <c r="M149" s="5"/>
      <c r="N149" s="5"/>
      <c r="O149" s="5"/>
      <c r="P149" s="15"/>
    </row>
    <row r="150" spans="11:16" ht="20.100000000000001" customHeight="1">
      <c r="K150" s="5"/>
      <c r="L150" s="13"/>
      <c r="M150" s="13"/>
      <c r="N150" s="5"/>
      <c r="O150" s="83"/>
      <c r="P150" s="15"/>
    </row>
    <row r="151" spans="11:16" ht="20.100000000000001" customHeight="1">
      <c r="K151" s="5"/>
      <c r="L151" s="13"/>
      <c r="M151" s="13"/>
      <c r="N151" s="5"/>
      <c r="O151" s="117"/>
      <c r="P151" s="15"/>
    </row>
    <row r="152" spans="11:16" ht="20.100000000000001" customHeight="1">
      <c r="K152" s="5"/>
      <c r="L152" s="13"/>
      <c r="M152" s="13"/>
      <c r="N152" s="5"/>
      <c r="O152" s="83"/>
      <c r="P152" s="15"/>
    </row>
    <row r="153" spans="11:16" ht="20.100000000000001" customHeight="1">
      <c r="K153" s="5"/>
      <c r="L153" s="13"/>
      <c r="M153" s="13"/>
      <c r="N153" s="5"/>
      <c r="O153" s="83"/>
      <c r="P153" s="15"/>
    </row>
    <row r="154" spans="11:16" ht="20.100000000000001" customHeight="1">
      <c r="K154" s="5"/>
      <c r="L154" s="13"/>
      <c r="M154" s="13"/>
      <c r="N154" s="5"/>
      <c r="O154" s="83"/>
      <c r="P154" s="15"/>
    </row>
    <row r="155" spans="11:16" ht="20.100000000000001" customHeight="1">
      <c r="K155" s="5"/>
      <c r="L155" s="13"/>
      <c r="M155" s="13"/>
      <c r="N155" s="5"/>
      <c r="O155" s="83"/>
      <c r="P155" s="15"/>
    </row>
    <row r="156" spans="11:16" ht="20.100000000000001" customHeight="1">
      <c r="K156" s="5"/>
      <c r="L156" s="13"/>
      <c r="M156" s="13"/>
      <c r="N156" s="5"/>
      <c r="O156" s="83"/>
      <c r="P156" s="15"/>
    </row>
    <row r="157" spans="11:16" ht="20.100000000000001" customHeight="1">
      <c r="K157" s="5"/>
      <c r="L157" s="13"/>
      <c r="M157" s="13"/>
      <c r="N157" s="5"/>
      <c r="O157" s="83"/>
      <c r="P157" s="15"/>
    </row>
    <row r="158" spans="11:16" ht="20.100000000000001" customHeight="1">
      <c r="K158" s="5"/>
      <c r="L158" s="13"/>
      <c r="M158" s="13"/>
      <c r="N158" s="5"/>
      <c r="O158" s="83"/>
      <c r="P158" s="15"/>
    </row>
    <row r="159" spans="11:16" ht="20.100000000000001" customHeight="1">
      <c r="K159" s="5"/>
      <c r="L159" s="13"/>
      <c r="M159" s="13"/>
      <c r="N159" s="5"/>
      <c r="O159" s="83"/>
      <c r="P159" s="15"/>
    </row>
    <row r="160" spans="11:16" ht="20.100000000000001" customHeight="1">
      <c r="K160" s="5"/>
      <c r="L160" s="13"/>
      <c r="M160" s="13"/>
      <c r="N160" s="5"/>
      <c r="O160" s="83"/>
      <c r="P160" s="15"/>
    </row>
    <row r="161" spans="11:16" ht="20.100000000000001" customHeight="1">
      <c r="K161" s="94"/>
      <c r="L161" s="4"/>
      <c r="M161" s="4"/>
      <c r="N161" s="4"/>
      <c r="O161" s="95"/>
      <c r="P161" s="15"/>
    </row>
    <row r="162" spans="11:16" ht="20.100000000000001" customHeight="1">
      <c r="K162" s="4"/>
      <c r="L162" s="5"/>
      <c r="M162" s="5"/>
      <c r="N162" s="5"/>
      <c r="O162" s="5"/>
      <c r="P162" s="15"/>
    </row>
    <row r="163" spans="11:16" ht="20.100000000000001" customHeight="1">
      <c r="K163" s="5"/>
      <c r="L163" s="13"/>
      <c r="M163" s="13"/>
      <c r="N163" s="5"/>
      <c r="O163" s="83"/>
      <c r="P163" s="15"/>
    </row>
    <row r="164" spans="11:16" ht="20.100000000000001" customHeight="1">
      <c r="K164" s="5"/>
      <c r="L164" s="13"/>
      <c r="M164" s="13"/>
      <c r="N164" s="5"/>
      <c r="O164" s="83"/>
      <c r="P164" s="15"/>
    </row>
    <row r="165" spans="11:16" ht="20.100000000000001" customHeight="1">
      <c r="K165" s="5"/>
      <c r="L165" s="13"/>
      <c r="M165" s="13"/>
      <c r="N165" s="5"/>
      <c r="O165" s="83"/>
      <c r="P165" s="15"/>
    </row>
    <row r="166" spans="11:16" ht="20.100000000000001" customHeight="1">
      <c r="K166" s="5"/>
      <c r="L166" s="13"/>
      <c r="M166" s="13"/>
      <c r="N166" s="5"/>
      <c r="O166" s="83"/>
      <c r="P166" s="15"/>
    </row>
    <row r="167" spans="11:16" ht="20.100000000000001" customHeight="1">
      <c r="K167" s="5"/>
      <c r="L167" s="13"/>
      <c r="M167" s="13"/>
      <c r="N167" s="5"/>
      <c r="O167" s="83"/>
      <c r="P167" s="15"/>
    </row>
    <row r="168" spans="11:16" ht="20.100000000000001" customHeight="1">
      <c r="K168" s="5"/>
      <c r="L168" s="13"/>
      <c r="M168" s="13"/>
      <c r="N168" s="5"/>
      <c r="O168" s="83"/>
      <c r="P168" s="15"/>
    </row>
    <row r="169" spans="11:16" ht="20.100000000000001" customHeight="1">
      <c r="K169" s="5"/>
      <c r="L169" s="13"/>
      <c r="M169" s="13"/>
      <c r="N169" s="5"/>
      <c r="O169" s="83"/>
      <c r="P169" s="15"/>
    </row>
    <row r="170" spans="11:16" ht="20.100000000000001" customHeight="1">
      <c r="K170" s="5"/>
      <c r="L170" s="13"/>
      <c r="M170" s="13"/>
      <c r="N170" s="5"/>
      <c r="O170" s="83"/>
      <c r="P170" s="15"/>
    </row>
    <row r="171" spans="11:16" ht="20.100000000000001" customHeight="1">
      <c r="K171" s="5"/>
      <c r="L171" s="13"/>
      <c r="M171" s="13"/>
      <c r="N171" s="5"/>
      <c r="O171" s="83"/>
      <c r="P171" s="15"/>
    </row>
    <row r="172" spans="11:16" ht="20.100000000000001" customHeight="1">
      <c r="K172" s="5"/>
      <c r="L172" s="13"/>
      <c r="M172" s="13"/>
      <c r="N172" s="5"/>
      <c r="O172" s="83"/>
      <c r="P172" s="15"/>
    </row>
    <row r="173" spans="11:16" ht="20.100000000000001" customHeight="1">
      <c r="K173" s="5"/>
      <c r="L173" s="13"/>
      <c r="M173" s="13"/>
      <c r="N173" s="5"/>
      <c r="O173" s="83"/>
      <c r="P173" s="15"/>
    </row>
    <row r="174" spans="11:16" ht="20.100000000000001" customHeight="1">
      <c r="K174" s="5"/>
      <c r="L174" s="13"/>
      <c r="M174" s="13"/>
      <c r="N174" s="5"/>
      <c r="O174" s="83"/>
      <c r="P174" s="15"/>
    </row>
    <row r="175" spans="11:16" ht="20.100000000000001" customHeight="1">
      <c r="K175" s="5"/>
      <c r="L175" s="13"/>
      <c r="M175" s="13"/>
      <c r="N175" s="5"/>
      <c r="O175" s="83"/>
      <c r="P175" s="15"/>
    </row>
    <row r="176" spans="11:16" ht="20.100000000000001" customHeight="1">
      <c r="K176" s="5"/>
      <c r="L176" s="13"/>
      <c r="M176" s="13"/>
      <c r="N176" s="5"/>
      <c r="O176" s="83"/>
      <c r="P176" s="15"/>
    </row>
    <row r="177" spans="11:16" ht="20.100000000000001" customHeight="1">
      <c r="K177" s="5"/>
      <c r="L177" s="13"/>
      <c r="M177" s="13"/>
      <c r="N177" s="5"/>
      <c r="O177" s="83"/>
      <c r="P177" s="15"/>
    </row>
    <row r="178" spans="11:16" ht="20.100000000000001" customHeight="1">
      <c r="K178" s="5"/>
      <c r="L178" s="13"/>
      <c r="M178" s="13"/>
      <c r="N178" s="5"/>
      <c r="O178" s="83"/>
      <c r="P178" s="15"/>
    </row>
    <row r="179" spans="11:16" ht="20.100000000000001" customHeight="1">
      <c r="K179" s="5"/>
      <c r="L179" s="13"/>
      <c r="M179" s="13"/>
      <c r="N179" s="5"/>
      <c r="O179" s="83"/>
      <c r="P179" s="15"/>
    </row>
    <row r="180" spans="11:16" ht="20.100000000000001" customHeight="1">
      <c r="K180" s="5"/>
      <c r="L180" s="13"/>
      <c r="M180" s="13"/>
      <c r="N180" s="5"/>
      <c r="O180" s="83"/>
      <c r="P180" s="15"/>
    </row>
    <row r="181" spans="11:16" ht="20.100000000000001" customHeight="1">
      <c r="K181" s="5"/>
      <c r="L181" s="13"/>
      <c r="M181" s="13"/>
      <c r="N181" s="5"/>
      <c r="O181" s="83"/>
      <c r="P181" s="15"/>
    </row>
    <row r="182" spans="11:16" ht="20.100000000000001" customHeight="1">
      <c r="K182" s="5"/>
      <c r="L182" s="13"/>
      <c r="M182" s="13"/>
      <c r="N182" s="5"/>
      <c r="O182" s="83"/>
      <c r="P182" s="15"/>
    </row>
    <row r="183" spans="11:16" ht="20.100000000000001" customHeight="1">
      <c r="K183" s="5"/>
      <c r="L183" s="13"/>
      <c r="M183" s="13"/>
      <c r="N183" s="5"/>
      <c r="O183" s="83"/>
      <c r="P183" s="15"/>
    </row>
    <row r="184" spans="11:16" ht="20.100000000000001" customHeight="1">
      <c r="K184" s="5"/>
      <c r="L184" s="13"/>
      <c r="M184" s="13"/>
      <c r="N184" s="5"/>
      <c r="O184" s="83"/>
      <c r="P184" s="15"/>
    </row>
    <row r="185" spans="11:16" ht="20.100000000000001" customHeight="1">
      <c r="K185" s="5"/>
      <c r="L185" s="13"/>
      <c r="M185" s="13"/>
      <c r="N185" s="5"/>
      <c r="O185" s="83"/>
      <c r="P185" s="15"/>
    </row>
    <row r="186" spans="11:16" ht="20.100000000000001" customHeight="1">
      <c r="K186" s="5"/>
      <c r="L186" s="13"/>
      <c r="M186" s="13"/>
      <c r="N186" s="5"/>
      <c r="O186" s="83"/>
      <c r="P186" s="15"/>
    </row>
    <row r="187" spans="11:16" ht="20.100000000000001" customHeight="1">
      <c r="K187" s="5"/>
      <c r="L187" s="13"/>
      <c r="M187" s="13"/>
      <c r="N187" s="5"/>
      <c r="O187" s="83"/>
      <c r="P187" s="15"/>
    </row>
    <row r="188" spans="11:16" ht="20.100000000000001" customHeight="1">
      <c r="K188" s="5"/>
      <c r="L188" s="13"/>
      <c r="M188" s="13"/>
      <c r="N188" s="5"/>
      <c r="O188" s="83"/>
      <c r="P188" s="15"/>
    </row>
    <row r="189" spans="11:16" ht="20.100000000000001" customHeight="1">
      <c r="K189" s="5"/>
      <c r="L189" s="13"/>
      <c r="M189" s="13"/>
      <c r="N189" s="5"/>
      <c r="O189" s="83"/>
      <c r="P189" s="15"/>
    </row>
    <row r="190" spans="11:16" ht="20.100000000000001" customHeight="1">
      <c r="K190" s="5"/>
      <c r="L190" s="13"/>
      <c r="M190" s="13"/>
      <c r="N190" s="5"/>
      <c r="O190" s="83"/>
      <c r="P190" s="15"/>
    </row>
    <row r="191" spans="11:16" ht="20.100000000000001" customHeight="1">
      <c r="K191" s="43"/>
      <c r="L191" s="13"/>
      <c r="M191" s="13"/>
      <c r="N191" s="5"/>
      <c r="O191" s="83"/>
      <c r="P191" s="15"/>
    </row>
    <row r="192" spans="11:16" ht="20.100000000000001" customHeight="1">
      <c r="K192" s="43"/>
      <c r="L192" s="13"/>
      <c r="M192" s="13"/>
      <c r="N192" s="5"/>
      <c r="O192" s="83"/>
      <c r="P192" s="15"/>
    </row>
    <row r="193" spans="11:16" ht="20.100000000000001" customHeight="1">
      <c r="K193" s="43"/>
      <c r="L193" s="13"/>
      <c r="M193" s="13"/>
      <c r="N193" s="5"/>
      <c r="O193" s="83"/>
      <c r="P193" s="15"/>
    </row>
    <row r="194" spans="11:16" ht="20.100000000000001" customHeight="1">
      <c r="K194" s="43"/>
      <c r="L194" s="13"/>
      <c r="M194" s="13"/>
      <c r="N194" s="5"/>
      <c r="O194" s="83"/>
      <c r="P194" s="15"/>
    </row>
    <row r="195" spans="11:16" ht="20.100000000000001" customHeight="1">
      <c r="K195" s="115"/>
      <c r="L195" s="13"/>
      <c r="M195" s="13"/>
      <c r="N195" s="5"/>
      <c r="O195" s="83"/>
      <c r="P195" s="15"/>
    </row>
    <row r="196" spans="11:16" ht="20.100000000000001" customHeight="1">
      <c r="K196" s="43"/>
      <c r="L196" s="13"/>
      <c r="M196" s="13"/>
      <c r="N196" s="5"/>
      <c r="O196" s="83"/>
      <c r="P196" s="15"/>
    </row>
    <row r="197" spans="11:16" ht="20.100000000000001" customHeight="1">
      <c r="K197" s="115"/>
      <c r="L197" s="13"/>
      <c r="M197" s="13"/>
      <c r="N197" s="5"/>
      <c r="O197" s="83"/>
      <c r="P197" s="15"/>
    </row>
    <row r="198" spans="11:16" ht="20.100000000000001" customHeight="1">
      <c r="K198" s="115"/>
      <c r="L198" s="13"/>
      <c r="M198" s="13"/>
      <c r="N198" s="5"/>
      <c r="O198" s="83"/>
      <c r="P198" s="15"/>
    </row>
    <row r="199" spans="11:16" ht="20.100000000000001" customHeight="1">
      <c r="K199" s="43"/>
      <c r="L199" s="13"/>
      <c r="M199" s="13"/>
      <c r="N199" s="5"/>
      <c r="O199" s="83"/>
      <c r="P199" s="15"/>
    </row>
    <row r="200" spans="11:16" ht="20.100000000000001" customHeight="1">
      <c r="K200" s="43"/>
      <c r="L200" s="13"/>
      <c r="M200" s="13"/>
      <c r="N200" s="5"/>
      <c r="O200" s="83"/>
      <c r="P200" s="15"/>
    </row>
    <row r="201" spans="11:16" ht="20.100000000000001" customHeight="1">
      <c r="K201" s="43"/>
      <c r="L201" s="13"/>
      <c r="M201" s="13"/>
      <c r="N201" s="5"/>
      <c r="O201" s="83"/>
      <c r="P201" s="15"/>
    </row>
    <row r="202" spans="11:16" ht="20.100000000000001" customHeight="1">
      <c r="K202" s="43"/>
      <c r="L202" s="13"/>
      <c r="M202" s="13"/>
      <c r="N202" s="5"/>
      <c r="O202" s="83"/>
      <c r="P202" s="15"/>
    </row>
    <row r="203" spans="11:16" ht="20.100000000000001" customHeight="1">
      <c r="K203" s="115"/>
      <c r="L203" s="13"/>
      <c r="M203" s="13"/>
      <c r="N203" s="5"/>
      <c r="O203" s="83"/>
      <c r="P203" s="15"/>
    </row>
    <row r="204" spans="11:16" ht="20.100000000000001" customHeight="1">
      <c r="K204" s="115"/>
      <c r="L204" s="13"/>
      <c r="M204" s="13"/>
      <c r="N204" s="5"/>
      <c r="O204" s="83"/>
      <c r="P204" s="15"/>
    </row>
    <row r="205" spans="11:16" ht="20.100000000000001" customHeight="1">
      <c r="K205" s="43"/>
      <c r="L205" s="13"/>
      <c r="M205" s="13"/>
      <c r="N205" s="5"/>
      <c r="O205" s="83"/>
      <c r="P205" s="15"/>
    </row>
    <row r="206" spans="11:16" ht="20.100000000000001" customHeight="1">
      <c r="K206" s="118"/>
      <c r="L206" s="13"/>
      <c r="M206" s="13"/>
      <c r="N206" s="5"/>
      <c r="O206" s="83"/>
      <c r="P206" s="15"/>
    </row>
    <row r="207" spans="11:16" ht="20.100000000000001" customHeight="1">
      <c r="K207" s="94"/>
      <c r="L207" s="4"/>
      <c r="M207" s="4"/>
      <c r="N207" s="4"/>
      <c r="O207" s="95"/>
      <c r="P207" s="15"/>
    </row>
    <row r="208" spans="11:16" ht="20.100000000000001" customHeight="1">
      <c r="K208" s="11"/>
      <c r="L208" s="5"/>
      <c r="M208" s="5"/>
      <c r="N208" s="5"/>
      <c r="O208" s="14"/>
      <c r="P208" s="15"/>
    </row>
    <row r="209" spans="11:16" ht="20.100000000000001" customHeight="1">
      <c r="K209" s="43"/>
      <c r="L209" s="13"/>
      <c r="M209" s="13"/>
      <c r="N209" s="5"/>
      <c r="O209" s="14"/>
      <c r="P209" s="15"/>
    </row>
    <row r="210" spans="11:16" ht="20.100000000000001" customHeight="1">
      <c r="K210" s="94"/>
      <c r="L210" s="4"/>
      <c r="M210" s="4"/>
      <c r="N210" s="4"/>
      <c r="O210" s="95"/>
      <c r="P210" s="15"/>
    </row>
    <row r="211" spans="11:16" ht="20.100000000000001" customHeight="1">
      <c r="K211" s="11"/>
      <c r="L211" s="5"/>
      <c r="M211" s="5"/>
      <c r="N211" s="5"/>
      <c r="O211" s="14"/>
      <c r="P211" s="15"/>
    </row>
    <row r="212" spans="11:16" ht="20.100000000000001" customHeight="1">
      <c r="K212" s="43"/>
      <c r="L212" s="13"/>
      <c r="M212" s="13"/>
      <c r="N212" s="5"/>
      <c r="O212" s="14"/>
      <c r="P212" s="15"/>
    </row>
    <row r="213" spans="11:16" ht="20.100000000000001" customHeight="1">
      <c r="K213" s="94"/>
      <c r="L213" s="4"/>
      <c r="M213" s="4"/>
      <c r="N213" s="4"/>
      <c r="O213" s="95"/>
      <c r="P213" s="15"/>
    </row>
    <row r="214" spans="11:16" ht="20.100000000000001" customHeight="1">
      <c r="K214" s="4"/>
      <c r="L214" s="13"/>
      <c r="M214" s="13"/>
      <c r="N214" s="5"/>
      <c r="O214" s="14"/>
      <c r="P214" s="15"/>
    </row>
    <row r="215" spans="11:16" ht="20.100000000000001" customHeight="1">
      <c r="K215" s="94"/>
      <c r="L215" s="4"/>
      <c r="M215" s="4"/>
      <c r="N215" s="4"/>
      <c r="O215" s="95"/>
      <c r="P215" s="15"/>
    </row>
    <row r="216" spans="11:16" ht="20.100000000000001" customHeight="1">
      <c r="K216" s="11"/>
      <c r="L216" s="5"/>
      <c r="M216" s="5"/>
      <c r="N216" s="5"/>
      <c r="O216" s="14"/>
      <c r="P216" s="15"/>
    </row>
    <row r="217" spans="11:16" ht="20.100000000000001" customHeight="1">
      <c r="K217" s="115"/>
      <c r="L217" s="13"/>
      <c r="M217" s="13"/>
      <c r="N217" s="5"/>
      <c r="O217" s="83"/>
      <c r="P217" s="15"/>
    </row>
    <row r="218" spans="11:16" ht="20.100000000000001" customHeight="1">
      <c r="K218" s="5"/>
      <c r="L218" s="13"/>
      <c r="M218" s="13"/>
      <c r="N218" s="5"/>
      <c r="O218" s="83"/>
      <c r="P218" s="15"/>
    </row>
    <row r="219" spans="11:16" ht="20.100000000000001" customHeight="1">
      <c r="K219" s="5"/>
      <c r="L219" s="13"/>
      <c r="M219" s="13"/>
      <c r="N219" s="5"/>
      <c r="O219" s="83"/>
      <c r="P219" s="15"/>
    </row>
    <row r="220" spans="11:16" ht="20.100000000000001" customHeight="1">
      <c r="K220" s="5"/>
      <c r="L220" s="13"/>
      <c r="M220" s="13"/>
      <c r="N220" s="5"/>
      <c r="O220" s="83"/>
      <c r="P220" s="15"/>
    </row>
    <row r="221" spans="11:16" ht="20.100000000000001" customHeight="1">
      <c r="K221" s="5"/>
      <c r="L221" s="13"/>
      <c r="M221" s="13"/>
      <c r="N221" s="5"/>
      <c r="O221" s="83"/>
      <c r="P221" s="15"/>
    </row>
    <row r="222" spans="11:16" ht="20.100000000000001" customHeight="1">
      <c r="K222" s="94"/>
      <c r="L222" s="4"/>
      <c r="M222" s="4"/>
      <c r="N222" s="4"/>
      <c r="O222" s="95"/>
      <c r="P222" s="15"/>
    </row>
    <row r="223" spans="11:16" ht="20.100000000000001" customHeight="1">
      <c r="K223" s="4"/>
      <c r="L223" s="4"/>
      <c r="M223" s="4"/>
      <c r="N223" s="4"/>
      <c r="O223" s="95"/>
      <c r="P223" s="15"/>
    </row>
    <row r="227" spans="12:16" ht="20.100000000000001" customHeight="1" thickBot="1">
      <c r="L227" s="119"/>
      <c r="M227" s="119"/>
    </row>
    <row r="228" spans="12:16" ht="20.100000000000001" customHeight="1">
      <c r="P228" s="6"/>
    </row>
    <row r="233" spans="12:16" ht="20.100000000000001" customHeight="1">
      <c r="L233" s="16"/>
      <c r="M233" s="120"/>
    </row>
    <row r="234" spans="12:16" ht="20.100000000000001" customHeight="1">
      <c r="L234" s="16"/>
      <c r="M234" s="120"/>
    </row>
    <row r="235" spans="12:16" ht="20.100000000000001" customHeight="1">
      <c r="L235" s="16"/>
      <c r="M235" s="120"/>
    </row>
    <row r="236" spans="12:16" ht="20.100000000000001" customHeight="1">
      <c r="L236" s="16"/>
      <c r="M236" s="120"/>
    </row>
  </sheetData>
  <printOptions horizontalCentered="1" verticalCentered="1"/>
  <pageMargins left="0.3" right="0.25" top="0.75" bottom="0.75" header="0.3" footer="0.3"/>
  <pageSetup scale="6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H243"/>
  <sheetViews>
    <sheetView showGridLines="0" topLeftCell="B1" zoomScaleNormal="100" workbookViewId="0">
      <selection activeCell="B1" sqref="B1"/>
    </sheetView>
  </sheetViews>
  <sheetFormatPr defaultColWidth="67" defaultRowHeight="22.5"/>
  <cols>
    <col min="1" max="1" width="28.28515625" style="131" customWidth="1"/>
    <col min="2" max="2" width="67" style="169"/>
    <col min="3" max="5" width="28.28515625" style="170" customWidth="1"/>
    <col min="6" max="6" width="23.7109375" style="170" customWidth="1"/>
    <col min="7" max="7" width="67" style="130"/>
    <col min="8" max="16384" width="67" style="131"/>
  </cols>
  <sheetData>
    <row r="1" spans="2:8" s="126" customFormat="1">
      <c r="B1" s="121"/>
      <c r="C1" s="122" t="s">
        <v>42</v>
      </c>
      <c r="D1" s="122"/>
      <c r="E1" s="123"/>
      <c r="F1" s="124"/>
      <c r="G1" s="125"/>
    </row>
    <row r="2" spans="2:8" s="126" customFormat="1">
      <c r="B2" s="127"/>
      <c r="C2" s="122" t="s">
        <v>43</v>
      </c>
      <c r="D2" s="122"/>
      <c r="E2" s="123"/>
      <c r="F2" s="124"/>
      <c r="G2" s="125"/>
    </row>
    <row r="3" spans="2:8">
      <c r="B3" s="128">
        <f>[1]Pg1!A9</f>
        <v>43633</v>
      </c>
      <c r="C3" s="123" t="s">
        <v>41</v>
      </c>
      <c r="D3" s="123"/>
      <c r="E3" s="123"/>
      <c r="F3" s="129" t="s">
        <v>44</v>
      </c>
    </row>
    <row r="4" spans="2:8">
      <c r="B4" s="132" t="s">
        <v>6</v>
      </c>
      <c r="C4" s="133" t="s">
        <v>45</v>
      </c>
      <c r="D4" s="134" t="s">
        <v>46</v>
      </c>
      <c r="E4" s="135" t="s">
        <v>47</v>
      </c>
      <c r="F4" s="135" t="s">
        <v>48</v>
      </c>
    </row>
    <row r="5" spans="2:8" s="142" customFormat="1">
      <c r="B5" s="136" t="s">
        <v>49</v>
      </c>
      <c r="C5" s="137"/>
      <c r="D5" s="138"/>
      <c r="E5" s="139"/>
      <c r="F5" s="140"/>
      <c r="G5" s="141"/>
    </row>
    <row r="6" spans="2:8">
      <c r="B6" s="143" t="s">
        <v>50</v>
      </c>
      <c r="C6" s="144">
        <v>612865069.5</v>
      </c>
      <c r="D6" s="145">
        <v>652445588.87</v>
      </c>
      <c r="E6" s="146">
        <f>D6-C6</f>
        <v>39580519.370000005</v>
      </c>
      <c r="F6" s="147">
        <f t="shared" ref="F6:F11" si="0">IF(C6=D6,"0.00%",IF(C6=0,E6/D6,E6/C6))</f>
        <v>6.4582762731593413E-2</v>
      </c>
      <c r="H6" s="130"/>
    </row>
    <row r="7" spans="2:8">
      <c r="B7" s="148" t="s">
        <v>51</v>
      </c>
      <c r="C7" s="149">
        <v>624799.18000000005</v>
      </c>
      <c r="D7" s="149">
        <v>857407.77</v>
      </c>
      <c r="E7" s="150">
        <f t="shared" ref="E7:E14" si="1">D7-C7</f>
        <v>232608.58999999997</v>
      </c>
      <c r="F7" s="147">
        <f t="shared" si="0"/>
        <v>0.37229336632612092</v>
      </c>
      <c r="H7" s="130"/>
    </row>
    <row r="8" spans="2:8">
      <c r="B8" s="148" t="s">
        <v>52</v>
      </c>
      <c r="C8" s="149">
        <v>1341593.29</v>
      </c>
      <c r="D8" s="149">
        <v>1236582.6200000001</v>
      </c>
      <c r="E8" s="150">
        <f t="shared" si="1"/>
        <v>-105010.66999999993</v>
      </c>
      <c r="F8" s="147">
        <f t="shared" si="0"/>
        <v>-7.8273103169739261E-2</v>
      </c>
      <c r="H8" s="130"/>
    </row>
    <row r="9" spans="2:8">
      <c r="B9" s="148" t="s">
        <v>53</v>
      </c>
      <c r="C9" s="149">
        <v>100979869.94</v>
      </c>
      <c r="D9" s="149">
        <v>107057296.15000001</v>
      </c>
      <c r="E9" s="150">
        <f t="shared" si="1"/>
        <v>6077426.2100000083</v>
      </c>
      <c r="F9" s="147">
        <f t="shared" si="0"/>
        <v>6.0184531962767233E-2</v>
      </c>
      <c r="H9" s="130"/>
    </row>
    <row r="10" spans="2:8">
      <c r="B10" s="148" t="s">
        <v>54</v>
      </c>
      <c r="C10" s="149">
        <v>5151178.9800000004</v>
      </c>
      <c r="D10" s="149">
        <v>5413659.0300000003</v>
      </c>
      <c r="E10" s="150">
        <f t="shared" si="1"/>
        <v>262480.04999999981</v>
      </c>
      <c r="F10" s="147">
        <f t="shared" si="0"/>
        <v>5.0955334889179055E-2</v>
      </c>
      <c r="H10" s="130"/>
    </row>
    <row r="11" spans="2:8">
      <c r="B11" s="151" t="s">
        <v>55</v>
      </c>
      <c r="C11" s="149">
        <v>39863946.259999998</v>
      </c>
      <c r="D11" s="149">
        <v>42402526.350000001</v>
      </c>
      <c r="E11" s="150">
        <f t="shared" si="1"/>
        <v>2538580.0900000036</v>
      </c>
      <c r="F11" s="147">
        <f t="shared" si="0"/>
        <v>6.3681103557658769E-2</v>
      </c>
      <c r="H11" s="130"/>
    </row>
    <row r="12" spans="2:8">
      <c r="B12" s="151" t="s">
        <v>56</v>
      </c>
      <c r="C12" s="149">
        <v>1397483.24</v>
      </c>
      <c r="D12" s="149">
        <v>1341423.96</v>
      </c>
      <c r="E12" s="150">
        <f t="shared" si="1"/>
        <v>-56059.280000000028</v>
      </c>
      <c r="F12" s="147">
        <f>IF(C12=D12,"0.00%",IF(C12=0,E12/D12,E12/C12))</f>
        <v>-4.0114456041705396E-2</v>
      </c>
      <c r="H12" s="130"/>
    </row>
    <row r="13" spans="2:8">
      <c r="B13" s="151" t="s">
        <v>57</v>
      </c>
      <c r="C13" s="152">
        <v>1320436.27</v>
      </c>
      <c r="D13" s="153">
        <v>1566266.9</v>
      </c>
      <c r="E13" s="154">
        <f t="shared" si="1"/>
        <v>245830.62999999989</v>
      </c>
      <c r="F13" s="147">
        <f>IF(C13=D13,"0.00%",IF(C13=0,E13/D13,E13/C13))</f>
        <v>0.18617379390828145</v>
      </c>
      <c r="H13" s="130"/>
    </row>
    <row r="14" spans="2:8">
      <c r="B14" s="155" t="s">
        <v>58</v>
      </c>
      <c r="C14" s="152">
        <v>7033615.5199999996</v>
      </c>
      <c r="D14" s="156">
        <v>7351680.2400000002</v>
      </c>
      <c r="E14" s="154">
        <f t="shared" si="1"/>
        <v>318064.72000000067</v>
      </c>
      <c r="F14" s="147">
        <f>IF(C14=D14,"0.00%",IF(C14=0,E14/D14,E14/C14))</f>
        <v>4.52206577251184E-2</v>
      </c>
      <c r="H14" s="130"/>
    </row>
    <row r="15" spans="2:8" ht="23.25" thickBot="1">
      <c r="B15" s="157" t="s">
        <v>59</v>
      </c>
      <c r="C15" s="158">
        <f>SUM(C6:C14)</f>
        <v>770577992.17999983</v>
      </c>
      <c r="D15" s="158">
        <f>SUM(D6:D14)</f>
        <v>819672431.88999999</v>
      </c>
      <c r="E15" s="158">
        <f>D15-C15</f>
        <v>49094439.710000157</v>
      </c>
      <c r="F15" s="159">
        <f>E15/C15</f>
        <v>6.3711188495157736E-2</v>
      </c>
      <c r="H15" s="130"/>
    </row>
    <row r="16" spans="2:8" ht="23.25" thickTop="1">
      <c r="B16" s="160" t="s">
        <v>60</v>
      </c>
      <c r="C16" s="131"/>
      <c r="D16" s="161"/>
      <c r="E16" s="161"/>
      <c r="F16" s="161"/>
      <c r="H16" s="130"/>
    </row>
    <row r="17" spans="2:8">
      <c r="B17" s="148" t="s">
        <v>61</v>
      </c>
      <c r="C17" s="156">
        <v>17671469.629999999</v>
      </c>
      <c r="D17" s="153">
        <v>21830063.129999999</v>
      </c>
      <c r="E17" s="162">
        <f>D17-C17</f>
        <v>4158593.5</v>
      </c>
      <c r="F17" s="147">
        <f>IF(C17=D17,"0.00%",IF(C17=0,E17/D17,E17/C17))</f>
        <v>0.23532810722998143</v>
      </c>
      <c r="H17" s="130"/>
    </row>
    <row r="18" spans="2:8">
      <c r="B18" s="148" t="s">
        <v>62</v>
      </c>
      <c r="C18" s="156">
        <v>30175127.079999998</v>
      </c>
      <c r="D18" s="156">
        <v>36243149.359999999</v>
      </c>
      <c r="E18" s="162">
        <f t="shared" ref="E18:E19" si="2">D18-C18</f>
        <v>6068022.2800000012</v>
      </c>
      <c r="F18" s="147">
        <f>IF(C18=D18,"0.00%",IF(C18=0,E18/D18,E18/C18))</f>
        <v>0.20109351201446543</v>
      </c>
      <c r="H18" s="130"/>
    </row>
    <row r="19" spans="2:8">
      <c r="B19" s="163" t="s">
        <v>63</v>
      </c>
      <c r="C19" s="156">
        <v>369791264.39999998</v>
      </c>
      <c r="D19" s="156">
        <v>402961817.93000001</v>
      </c>
      <c r="E19" s="162">
        <f t="shared" si="2"/>
        <v>33170553.530000031</v>
      </c>
      <c r="F19" s="147">
        <f>IF(C19=D19,"0.00%",IF(C19=0,E19/D19,E19/C19))</f>
        <v>8.9700749377680633E-2</v>
      </c>
      <c r="H19" s="130"/>
    </row>
    <row r="20" spans="2:8" ht="23.25" thickBot="1">
      <c r="B20" s="164" t="s">
        <v>59</v>
      </c>
      <c r="C20" s="158">
        <f>SUM(C17:C19)</f>
        <v>417637861.10999995</v>
      </c>
      <c r="D20" s="158">
        <f>SUM(D17:D19)</f>
        <v>461035030.42000002</v>
      </c>
      <c r="E20" s="158">
        <f>D20-C20</f>
        <v>43397169.310000062</v>
      </c>
      <c r="F20" s="159">
        <f>E20/C20</f>
        <v>0.10391100364957059</v>
      </c>
      <c r="H20" s="130"/>
    </row>
    <row r="21" spans="2:8" ht="23.25" thickTop="1">
      <c r="B21" s="160" t="s">
        <v>64</v>
      </c>
      <c r="C21" s="162"/>
      <c r="D21" s="161"/>
      <c r="E21" s="161"/>
      <c r="F21" s="161"/>
      <c r="H21" s="130"/>
    </row>
    <row r="22" spans="2:8">
      <c r="B22" s="148" t="s">
        <v>65</v>
      </c>
      <c r="C22" s="149">
        <v>0</v>
      </c>
      <c r="D22" s="149">
        <v>0</v>
      </c>
      <c r="E22" s="150">
        <f>D22-C22</f>
        <v>0</v>
      </c>
      <c r="F22" s="147" t="str">
        <f>IF(C22=D22,"0.00%",IF(C22=0,E22/D22,E22/-C22))</f>
        <v>0.00%</v>
      </c>
      <c r="H22" s="130"/>
    </row>
    <row r="23" spans="2:8">
      <c r="B23" s="148" t="s">
        <v>66</v>
      </c>
      <c r="C23" s="149">
        <v>0</v>
      </c>
      <c r="D23" s="149">
        <v>0</v>
      </c>
      <c r="E23" s="150">
        <f t="shared" ref="E23:E31" si="3">D23-C23</f>
        <v>0</v>
      </c>
      <c r="F23" s="147">
        <f>-IF(C23=D23,"0.00%",IF(C23=0,E23/D23,E23/-C23))</f>
        <v>0</v>
      </c>
      <c r="H23" s="130"/>
    </row>
    <row r="24" spans="2:8">
      <c r="B24" s="148" t="s">
        <v>67</v>
      </c>
      <c r="C24" s="149">
        <v>0</v>
      </c>
      <c r="D24" s="149">
        <v>0</v>
      </c>
      <c r="E24" s="150">
        <f t="shared" si="3"/>
        <v>0</v>
      </c>
      <c r="F24" s="147">
        <f>-IF(C24=D24,"0.00%",IF(C24=0,E24/D24,E24/-C24))</f>
        <v>0</v>
      </c>
      <c r="H24" s="130"/>
    </row>
    <row r="25" spans="2:8">
      <c r="B25" s="148" t="s">
        <v>68</v>
      </c>
      <c r="C25" s="149">
        <v>0</v>
      </c>
      <c r="D25" s="149">
        <v>0</v>
      </c>
      <c r="E25" s="150">
        <f t="shared" si="3"/>
        <v>0</v>
      </c>
      <c r="F25" s="147" t="str">
        <f t="shared" ref="F25:F31" si="4">IF(C25=D25,"0.00%",IF(C25=0,E25/D25,E25/C25))</f>
        <v>0.00%</v>
      </c>
      <c r="H25" s="130"/>
    </row>
    <row r="26" spans="2:8">
      <c r="B26" s="148" t="s">
        <v>69</v>
      </c>
      <c r="C26" s="149">
        <v>0</v>
      </c>
      <c r="D26" s="149">
        <v>0</v>
      </c>
      <c r="E26" s="150">
        <f t="shared" si="3"/>
        <v>0</v>
      </c>
      <c r="F26" s="147" t="str">
        <f t="shared" si="4"/>
        <v>0.00%</v>
      </c>
      <c r="H26" s="130"/>
    </row>
    <row r="27" spans="2:8">
      <c r="B27" s="148" t="s">
        <v>70</v>
      </c>
      <c r="C27" s="149">
        <v>5776297.9500000002</v>
      </c>
      <c r="D27" s="149">
        <v>4659228.62</v>
      </c>
      <c r="E27" s="150">
        <f t="shared" si="3"/>
        <v>-1117069.33</v>
      </c>
      <c r="F27" s="147">
        <f t="shared" si="4"/>
        <v>-0.19338845393181286</v>
      </c>
      <c r="H27" s="130"/>
    </row>
    <row r="28" spans="2:8">
      <c r="B28" s="148" t="s">
        <v>71</v>
      </c>
      <c r="C28" s="149">
        <v>9842.02</v>
      </c>
      <c r="D28" s="149">
        <v>147643.04</v>
      </c>
      <c r="E28" s="150">
        <f t="shared" si="3"/>
        <v>137801.02000000002</v>
      </c>
      <c r="F28" s="147">
        <f t="shared" si="4"/>
        <v>14.001294449716625</v>
      </c>
      <c r="H28" s="130"/>
    </row>
    <row r="29" spans="2:8">
      <c r="B29" s="148" t="s">
        <v>72</v>
      </c>
      <c r="C29" s="149">
        <v>0</v>
      </c>
      <c r="D29" s="149">
        <v>0</v>
      </c>
      <c r="E29" s="150">
        <f t="shared" si="3"/>
        <v>0</v>
      </c>
      <c r="F29" s="147" t="str">
        <f t="shared" si="4"/>
        <v>0.00%</v>
      </c>
      <c r="H29" s="130"/>
    </row>
    <row r="30" spans="2:8">
      <c r="B30" s="148" t="s">
        <v>73</v>
      </c>
      <c r="C30" s="149">
        <v>3262935.02</v>
      </c>
      <c r="D30" s="149">
        <v>720074.09</v>
      </c>
      <c r="E30" s="150">
        <f t="shared" si="3"/>
        <v>-2542860.9300000002</v>
      </c>
      <c r="F30" s="147">
        <f t="shared" si="4"/>
        <v>-0.77931706099375531</v>
      </c>
      <c r="H30" s="130"/>
    </row>
    <row r="31" spans="2:8">
      <c r="B31" s="163" t="s">
        <v>74</v>
      </c>
      <c r="C31" s="149">
        <v>594447.87</v>
      </c>
      <c r="D31" s="149">
        <v>143407.43</v>
      </c>
      <c r="E31" s="150">
        <f t="shared" si="3"/>
        <v>-451040.44</v>
      </c>
      <c r="F31" s="147">
        <f t="shared" si="4"/>
        <v>-0.75875524627584245</v>
      </c>
      <c r="H31" s="130"/>
    </row>
    <row r="32" spans="2:8" ht="23.25" thickBot="1">
      <c r="B32" s="164" t="s">
        <v>59</v>
      </c>
      <c r="C32" s="165">
        <f>SUM(C22:C31)</f>
        <v>9643522.8599999994</v>
      </c>
      <c r="D32" s="165">
        <f>SUM(D22:D31)</f>
        <v>5670353.1799999997</v>
      </c>
      <c r="E32" s="165">
        <f>D32-C32</f>
        <v>-3973169.6799999997</v>
      </c>
      <c r="F32" s="166">
        <f>E32/C32</f>
        <v>-0.41200396760401314</v>
      </c>
      <c r="H32" s="130"/>
    </row>
    <row r="33" spans="2:8" ht="23.25" thickTop="1">
      <c r="B33" s="160" t="s">
        <v>75</v>
      </c>
      <c r="C33" s="162"/>
      <c r="D33" s="161"/>
      <c r="E33" s="161"/>
      <c r="F33" s="147"/>
      <c r="H33" s="130"/>
    </row>
    <row r="34" spans="2:8">
      <c r="B34" s="148" t="s">
        <v>76</v>
      </c>
      <c r="C34" s="149">
        <v>72284856.959999993</v>
      </c>
      <c r="D34" s="149">
        <v>74185601.349999994</v>
      </c>
      <c r="E34" s="150">
        <f>D34-C34</f>
        <v>1900744.3900000006</v>
      </c>
      <c r="F34" s="147">
        <f t="shared" ref="F34" si="5">IF(C34=D34,"0.00%",IF(C34=0,E34/D34,E34/C34))</f>
        <v>2.6295194732858206E-2</v>
      </c>
      <c r="H34" s="130"/>
    </row>
    <row r="35" spans="2:8">
      <c r="B35" s="148" t="s">
        <v>77</v>
      </c>
      <c r="C35" s="149">
        <v>36000</v>
      </c>
      <c r="D35" s="149">
        <v>19500</v>
      </c>
      <c r="E35" s="150">
        <f>D35-C35</f>
        <v>-16500</v>
      </c>
      <c r="F35" s="147">
        <f>IF(C35=D35,"0.00%",IF(C35=0,E35/D35,E35/C35))</f>
        <v>-0.45833333333333331</v>
      </c>
      <c r="H35" s="130"/>
    </row>
    <row r="36" spans="2:8">
      <c r="B36" s="148" t="s">
        <v>78</v>
      </c>
      <c r="C36" s="149">
        <v>6757.45</v>
      </c>
      <c r="D36" s="149">
        <v>3878.43</v>
      </c>
      <c r="E36" s="150">
        <f>D36-C36</f>
        <v>-2879.02</v>
      </c>
      <c r="F36" s="147">
        <f>IF(C36=D36,"0.00%",IF(C36=0,E36/D36,E36/C36))</f>
        <v>-0.42605124714204323</v>
      </c>
      <c r="H36" s="130"/>
    </row>
    <row r="37" spans="2:8">
      <c r="B37" s="163" t="s">
        <v>79</v>
      </c>
      <c r="C37" s="149">
        <v>0</v>
      </c>
      <c r="D37" s="149">
        <v>0</v>
      </c>
      <c r="E37" s="150">
        <f>D37-C37</f>
        <v>0</v>
      </c>
      <c r="F37" s="147" t="str">
        <f>IF(C37=D37,"0.00%",IF(C37=0,E37/D37,E37/C37))</f>
        <v>0.00%</v>
      </c>
      <c r="H37" s="130"/>
    </row>
    <row r="38" spans="2:8" ht="23.25" thickBot="1">
      <c r="B38" s="164" t="s">
        <v>59</v>
      </c>
      <c r="C38" s="165">
        <f>SUM(C34:C37)</f>
        <v>72327614.409999996</v>
      </c>
      <c r="D38" s="165">
        <f>SUM(D34:D37)</f>
        <v>74208979.780000001</v>
      </c>
      <c r="E38" s="165">
        <f>D38-C38</f>
        <v>1881365.3700000048</v>
      </c>
      <c r="F38" s="166">
        <f>E38/C38</f>
        <v>2.6011716069262305E-2</v>
      </c>
      <c r="H38" s="130"/>
    </row>
    <row r="39" spans="2:8" ht="23.25" thickTop="1">
      <c r="B39" s="160" t="s">
        <v>80</v>
      </c>
      <c r="C39" s="162"/>
      <c r="D39" s="161"/>
      <c r="E39" s="161"/>
      <c r="F39" s="161"/>
      <c r="H39" s="130"/>
    </row>
    <row r="40" spans="2:8">
      <c r="B40" s="148" t="s">
        <v>81</v>
      </c>
      <c r="C40" s="149">
        <v>20854416.359999999</v>
      </c>
      <c r="D40" s="149">
        <f>23592180.57-832544.05</f>
        <v>22759636.52</v>
      </c>
      <c r="E40" s="150">
        <f>D40-C40</f>
        <v>1905220.1600000001</v>
      </c>
      <c r="F40" s="147">
        <f t="shared" ref="F40:F41" si="6">IF(C40=D40,"0.00%",IF(C40=0,E40/D40,E40/C40))</f>
        <v>9.1358114612803298E-2</v>
      </c>
      <c r="H40" s="130"/>
    </row>
    <row r="41" spans="2:8">
      <c r="B41" s="148" t="s">
        <v>82</v>
      </c>
      <c r="C41" s="149">
        <v>18150.55</v>
      </c>
      <c r="D41" s="149">
        <v>23656.21</v>
      </c>
      <c r="E41" s="150">
        <f t="shared" ref="E41" si="7">D41-C41</f>
        <v>5505.66</v>
      </c>
      <c r="F41" s="147">
        <f t="shared" si="6"/>
        <v>0.30333295685254719</v>
      </c>
      <c r="H41" s="130"/>
    </row>
    <row r="42" spans="2:8">
      <c r="B42" s="148" t="s">
        <v>83</v>
      </c>
      <c r="C42" s="149">
        <v>0</v>
      </c>
      <c r="D42" s="149">
        <v>0</v>
      </c>
      <c r="E42" s="150">
        <f>D42-C42</f>
        <v>0</v>
      </c>
      <c r="F42" s="147" t="str">
        <f>IF(C42=D42,"0.00%",IF(C42=0,E42/D42,E42/C42))</f>
        <v>0.00%</v>
      </c>
      <c r="H42" s="130"/>
    </row>
    <row r="43" spans="2:8">
      <c r="B43" s="148" t="s">
        <v>84</v>
      </c>
      <c r="C43" s="149">
        <v>-12543.25</v>
      </c>
      <c r="D43" s="149">
        <v>20354.830000000002</v>
      </c>
      <c r="E43" s="150">
        <f>D43-C43</f>
        <v>32898.080000000002</v>
      </c>
      <c r="F43" s="147">
        <f>-IF(C43=D43,"0.00%",IF(C43=0,E43/D43,E43/C43))</f>
        <v>2.6227716102286092</v>
      </c>
      <c r="H43" s="130"/>
    </row>
    <row r="44" spans="2:8">
      <c r="B44" s="148" t="s">
        <v>85</v>
      </c>
      <c r="C44" s="149">
        <v>0</v>
      </c>
      <c r="D44" s="149">
        <v>0</v>
      </c>
      <c r="E44" s="150">
        <f t="shared" ref="E44" si="8">D44-C44</f>
        <v>0</v>
      </c>
      <c r="F44" s="147" t="str">
        <f>IF(C44=D44,"0.00%",IF(C44=0,E44/D44,E44/C44))</f>
        <v>0.00%</v>
      </c>
      <c r="H44" s="130"/>
    </row>
    <row r="45" spans="2:8">
      <c r="B45" s="148" t="s">
        <v>86</v>
      </c>
      <c r="C45" s="149">
        <v>-210898.92</v>
      </c>
      <c r="D45" s="149">
        <v>145772</v>
      </c>
      <c r="E45" s="150">
        <f>D45-C45</f>
        <v>356670.92000000004</v>
      </c>
      <c r="F45" s="147">
        <f>-IF(C45=D45,"0.00%",IF(C45=0,E45/D45,E45/C45))</f>
        <v>1.6911936770468052</v>
      </c>
      <c r="H45" s="130"/>
    </row>
    <row r="46" spans="2:8">
      <c r="B46" s="163" t="s">
        <v>87</v>
      </c>
      <c r="C46" s="149">
        <v>0</v>
      </c>
      <c r="D46" s="149">
        <v>0.16</v>
      </c>
      <c r="E46" s="150">
        <f>D46-C46</f>
        <v>0.16</v>
      </c>
      <c r="F46" s="147">
        <f>IF(C46=D46,"0.00%",IF(C46=0,E46/D46,E46/C46))</f>
        <v>1</v>
      </c>
      <c r="H46" s="130"/>
    </row>
    <row r="47" spans="2:8" ht="23.25" thickBot="1">
      <c r="B47" s="164" t="s">
        <v>59</v>
      </c>
      <c r="C47" s="165">
        <f>SUM(C40:C46)</f>
        <v>20649124.739999998</v>
      </c>
      <c r="D47" s="165">
        <f>SUM(D40:D46)</f>
        <v>22949419.719999999</v>
      </c>
      <c r="E47" s="165">
        <f>D47-C47</f>
        <v>2300294.9800000004</v>
      </c>
      <c r="F47" s="166">
        <f>E47/C47</f>
        <v>0.11139915172985684</v>
      </c>
      <c r="H47" s="130"/>
    </row>
    <row r="48" spans="2:8" ht="23.25" thickTop="1">
      <c r="B48" s="160" t="s">
        <v>88</v>
      </c>
      <c r="C48" s="162"/>
      <c r="D48" s="161"/>
      <c r="E48" s="161"/>
      <c r="F48" s="147"/>
      <c r="H48" s="130"/>
    </row>
    <row r="49" spans="2:8">
      <c r="B49" s="148" t="s">
        <v>89</v>
      </c>
      <c r="C49" s="149">
        <v>4474821.34</v>
      </c>
      <c r="D49" s="149">
        <v>4425644.17</v>
      </c>
      <c r="E49" s="150">
        <f t="shared" ref="E49:E51" si="9">D49-C49</f>
        <v>-49177.169999999925</v>
      </c>
      <c r="F49" s="147">
        <f t="shared" ref="F49:F51" si="10">IF(C49=D49,"0.00%",IF(C49=0,E49/D49,E49/C49))</f>
        <v>-1.0989750486887578E-2</v>
      </c>
      <c r="H49" s="130"/>
    </row>
    <row r="50" spans="2:8">
      <c r="B50" s="148" t="s">
        <v>90</v>
      </c>
      <c r="C50" s="149">
        <v>-617.71</v>
      </c>
      <c r="D50" s="149">
        <v>1759.53</v>
      </c>
      <c r="E50" s="150">
        <f t="shared" si="9"/>
        <v>2377.2399999999998</v>
      </c>
      <c r="F50" s="147">
        <f>IF(C50=D50,"0.00%",IF(C50=0,E50/D50,E50/-C50))</f>
        <v>3.8484725842223693</v>
      </c>
      <c r="H50" s="130"/>
    </row>
    <row r="51" spans="2:8">
      <c r="B51" s="163" t="s">
        <v>91</v>
      </c>
      <c r="C51" s="149">
        <v>1747085.39</v>
      </c>
      <c r="D51" s="149">
        <v>1722896.13</v>
      </c>
      <c r="E51" s="150">
        <f t="shared" si="9"/>
        <v>-24189.260000000009</v>
      </c>
      <c r="F51" s="147">
        <f t="shared" si="10"/>
        <v>-1.3845493837024193E-2</v>
      </c>
      <c r="H51" s="130"/>
    </row>
    <row r="52" spans="2:8" ht="23.25" thickBot="1">
      <c r="B52" s="167" t="s">
        <v>59</v>
      </c>
      <c r="C52" s="165">
        <f>SUM(C49:C51)</f>
        <v>6221289.0199999996</v>
      </c>
      <c r="D52" s="168">
        <f>SUM(D49:D51)</f>
        <v>6150299.8300000001</v>
      </c>
      <c r="E52" s="165">
        <f>D52-C52</f>
        <v>-70989.189999999478</v>
      </c>
      <c r="F52" s="166">
        <f>E52/C52</f>
        <v>-1.1410688327095192E-2</v>
      </c>
      <c r="H52" s="130"/>
    </row>
    <row r="53" spans="2:8" ht="23.25" thickTop="1">
      <c r="H53" s="130"/>
    </row>
    <row r="54" spans="2:8">
      <c r="H54" s="130"/>
    </row>
    <row r="55" spans="2:8">
      <c r="H55" s="130"/>
    </row>
    <row r="56" spans="2:8">
      <c r="H56" s="130"/>
    </row>
    <row r="57" spans="2:8">
      <c r="H57" s="130"/>
    </row>
    <row r="58" spans="2:8">
      <c r="B58" s="171"/>
      <c r="H58" s="130"/>
    </row>
    <row r="59" spans="2:8">
      <c r="B59" s="171"/>
      <c r="C59" s="172"/>
      <c r="D59" s="172"/>
      <c r="E59" s="172"/>
      <c r="F59" s="173"/>
    </row>
    <row r="60" spans="2:8">
      <c r="B60" s="174"/>
      <c r="C60" s="172"/>
      <c r="D60" s="172"/>
      <c r="E60" s="172"/>
      <c r="F60" s="173"/>
    </row>
    <row r="61" spans="2:8">
      <c r="B61" s="175"/>
      <c r="C61" s="176"/>
      <c r="D61" s="176"/>
      <c r="E61" s="176"/>
      <c r="F61" s="177"/>
    </row>
    <row r="62" spans="2:8">
      <c r="B62" s="175"/>
      <c r="C62" s="176"/>
      <c r="D62" s="176"/>
      <c r="E62" s="176"/>
      <c r="F62" s="177"/>
    </row>
    <row r="63" spans="2:8">
      <c r="B63" s="178"/>
      <c r="C63" s="176"/>
      <c r="D63" s="176"/>
      <c r="E63" s="176"/>
      <c r="F63" s="179"/>
    </row>
    <row r="64" spans="2:8">
      <c r="B64" s="180"/>
      <c r="C64" s="181"/>
      <c r="D64" s="181"/>
      <c r="E64" s="182"/>
      <c r="F64" s="182"/>
    </row>
    <row r="65" spans="2:6">
      <c r="B65" s="183"/>
      <c r="C65" s="177"/>
      <c r="D65" s="177"/>
      <c r="E65" s="177"/>
      <c r="F65" s="177"/>
    </row>
    <row r="66" spans="2:6">
      <c r="B66" s="175"/>
      <c r="C66" s="184"/>
      <c r="D66" s="184"/>
      <c r="E66" s="177"/>
      <c r="F66" s="185"/>
    </row>
    <row r="67" spans="2:6">
      <c r="B67" s="175"/>
      <c r="C67" s="184"/>
      <c r="D67" s="184"/>
      <c r="E67" s="177"/>
      <c r="F67" s="185"/>
    </row>
    <row r="68" spans="2:6">
      <c r="B68" s="175"/>
      <c r="C68" s="184"/>
      <c r="D68" s="184"/>
      <c r="E68" s="177"/>
      <c r="F68" s="185"/>
    </row>
    <row r="69" spans="2:6">
      <c r="B69" s="175"/>
      <c r="C69" s="184"/>
      <c r="D69" s="184"/>
      <c r="E69" s="177"/>
      <c r="F69" s="185"/>
    </row>
    <row r="70" spans="2:6">
      <c r="B70" s="175"/>
      <c r="C70" s="184"/>
      <c r="D70" s="184"/>
      <c r="E70" s="177"/>
      <c r="F70" s="185"/>
    </row>
    <row r="71" spans="2:6">
      <c r="B71" s="175"/>
      <c r="C71" s="184"/>
      <c r="D71" s="184"/>
      <c r="E71" s="177"/>
      <c r="F71" s="185"/>
    </row>
    <row r="72" spans="2:6">
      <c r="B72" s="175"/>
      <c r="C72" s="184"/>
      <c r="D72" s="184"/>
      <c r="E72" s="177"/>
      <c r="F72" s="185"/>
    </row>
    <row r="73" spans="2:6">
      <c r="B73" s="175"/>
      <c r="C73" s="184"/>
      <c r="D73" s="184"/>
      <c r="E73" s="177"/>
      <c r="F73" s="185"/>
    </row>
    <row r="74" spans="2:6">
      <c r="B74" s="175"/>
      <c r="C74" s="184"/>
      <c r="D74" s="184"/>
      <c r="E74" s="177"/>
      <c r="F74" s="185"/>
    </row>
    <row r="75" spans="2:6">
      <c r="B75" s="175"/>
      <c r="C75" s="184"/>
      <c r="D75" s="184"/>
      <c r="E75" s="177"/>
      <c r="F75" s="185"/>
    </row>
    <row r="76" spans="2:6">
      <c r="B76" s="175"/>
      <c r="C76" s="184"/>
      <c r="D76" s="184"/>
      <c r="E76" s="177"/>
      <c r="F76" s="185"/>
    </row>
    <row r="77" spans="2:6">
      <c r="B77" s="175"/>
      <c r="C77" s="184"/>
      <c r="D77" s="184"/>
      <c r="E77" s="177"/>
      <c r="F77" s="185"/>
    </row>
    <row r="78" spans="2:6">
      <c r="B78" s="175"/>
      <c r="C78" s="184"/>
      <c r="D78" s="184"/>
      <c r="E78" s="177"/>
      <c r="F78" s="185"/>
    </row>
    <row r="79" spans="2:6">
      <c r="B79" s="175"/>
      <c r="C79" s="184"/>
      <c r="D79" s="184"/>
      <c r="E79" s="177"/>
      <c r="F79" s="185"/>
    </row>
    <row r="80" spans="2:6">
      <c r="B80" s="175"/>
      <c r="C80" s="184"/>
      <c r="D80" s="184"/>
      <c r="E80" s="177"/>
      <c r="F80" s="185"/>
    </row>
    <row r="81" spans="2:6">
      <c r="B81" s="175"/>
      <c r="C81" s="184"/>
      <c r="D81" s="184"/>
      <c r="E81" s="177"/>
      <c r="F81" s="185"/>
    </row>
    <row r="82" spans="2:6">
      <c r="B82" s="183"/>
      <c r="C82" s="176"/>
      <c r="D82" s="176"/>
      <c r="E82" s="176"/>
      <c r="F82" s="186"/>
    </row>
    <row r="83" spans="2:6">
      <c r="B83" s="183"/>
      <c r="C83" s="184"/>
      <c r="D83" s="184"/>
      <c r="E83" s="177"/>
      <c r="F83" s="185"/>
    </row>
    <row r="84" spans="2:6">
      <c r="B84" s="183"/>
      <c r="C84" s="176"/>
      <c r="D84" s="176"/>
      <c r="E84" s="176"/>
      <c r="F84" s="186"/>
    </row>
    <row r="85" spans="2:6">
      <c r="B85" s="187"/>
      <c r="C85" s="177"/>
      <c r="D85" s="177"/>
      <c r="E85" s="177"/>
      <c r="F85" s="185"/>
    </row>
    <row r="86" spans="2:6">
      <c r="B86" s="188"/>
      <c r="C86" s="184"/>
      <c r="D86" s="184"/>
      <c r="E86" s="177"/>
      <c r="F86" s="185"/>
    </row>
    <row r="87" spans="2:6">
      <c r="B87" s="188"/>
      <c r="C87" s="184"/>
      <c r="D87" s="184"/>
      <c r="E87" s="177"/>
      <c r="F87" s="185"/>
    </row>
    <row r="88" spans="2:6">
      <c r="B88" s="175"/>
      <c r="C88" s="184"/>
      <c r="D88" s="184"/>
      <c r="E88" s="177"/>
      <c r="F88" s="185"/>
    </row>
    <row r="89" spans="2:6">
      <c r="B89" s="183"/>
      <c r="C89" s="176"/>
      <c r="D89" s="176"/>
      <c r="E89" s="176"/>
      <c r="F89" s="186"/>
    </row>
    <row r="90" spans="2:6">
      <c r="B90" s="183"/>
      <c r="C90" s="177"/>
      <c r="D90" s="177"/>
      <c r="E90" s="177"/>
      <c r="F90" s="185"/>
    </row>
    <row r="91" spans="2:6">
      <c r="B91" s="175"/>
      <c r="C91" s="184"/>
      <c r="D91" s="184"/>
      <c r="E91" s="177"/>
      <c r="F91" s="185"/>
    </row>
    <row r="92" spans="2:6">
      <c r="B92" s="175"/>
      <c r="C92" s="184"/>
      <c r="D92" s="184"/>
      <c r="E92" s="177"/>
      <c r="F92" s="185"/>
    </row>
    <row r="93" spans="2:6">
      <c r="B93" s="175"/>
      <c r="C93" s="184"/>
      <c r="D93" s="184"/>
      <c r="E93" s="177"/>
      <c r="F93" s="185"/>
    </row>
    <row r="94" spans="2:6">
      <c r="B94" s="175"/>
      <c r="C94" s="184"/>
      <c r="D94" s="184"/>
      <c r="E94" s="177"/>
      <c r="F94" s="185"/>
    </row>
    <row r="95" spans="2:6">
      <c r="B95" s="175"/>
      <c r="C95" s="184"/>
      <c r="D95" s="184"/>
      <c r="E95" s="177"/>
      <c r="F95" s="185"/>
    </row>
    <row r="96" spans="2:6">
      <c r="B96" s="175"/>
      <c r="C96" s="184"/>
      <c r="D96" s="184"/>
      <c r="E96" s="177"/>
      <c r="F96" s="185"/>
    </row>
    <row r="97" spans="2:6">
      <c r="B97" s="175"/>
      <c r="C97" s="184"/>
      <c r="D97" s="184"/>
      <c r="E97" s="177"/>
      <c r="F97" s="185"/>
    </row>
    <row r="98" spans="2:6">
      <c r="B98" s="183"/>
      <c r="C98" s="176"/>
      <c r="D98" s="176"/>
      <c r="E98" s="176"/>
      <c r="F98" s="186"/>
    </row>
    <row r="99" spans="2:6">
      <c r="B99" s="183"/>
      <c r="C99" s="177"/>
      <c r="D99" s="177"/>
      <c r="E99" s="177"/>
      <c r="F99" s="185"/>
    </row>
    <row r="100" spans="2:6">
      <c r="B100" s="175"/>
      <c r="C100" s="184"/>
      <c r="D100" s="184"/>
      <c r="E100" s="177"/>
      <c r="F100" s="185"/>
    </row>
    <row r="101" spans="2:6">
      <c r="B101" s="175"/>
      <c r="C101" s="184"/>
      <c r="D101" s="184"/>
      <c r="E101" s="177"/>
      <c r="F101" s="185"/>
    </row>
    <row r="102" spans="2:6">
      <c r="B102" s="175"/>
      <c r="C102" s="184"/>
      <c r="D102" s="184"/>
      <c r="E102" s="177"/>
      <c r="F102" s="185"/>
    </row>
    <row r="103" spans="2:6">
      <c r="B103" s="175"/>
      <c r="C103" s="184"/>
      <c r="D103" s="184"/>
      <c r="E103" s="177"/>
      <c r="F103" s="185"/>
    </row>
    <row r="104" spans="2:6">
      <c r="B104" s="175"/>
      <c r="C104" s="184"/>
      <c r="D104" s="184"/>
      <c r="E104" s="177"/>
      <c r="F104" s="185"/>
    </row>
    <row r="105" spans="2:6">
      <c r="B105" s="175"/>
      <c r="C105" s="184"/>
      <c r="D105" s="184"/>
      <c r="E105" s="177"/>
      <c r="F105" s="185"/>
    </row>
    <row r="106" spans="2:6">
      <c r="B106" s="175"/>
      <c r="C106" s="184"/>
      <c r="D106" s="184"/>
      <c r="E106" s="177"/>
      <c r="F106" s="185"/>
    </row>
    <row r="107" spans="2:6">
      <c r="B107" s="175"/>
      <c r="C107" s="184"/>
      <c r="D107" s="184"/>
      <c r="E107" s="177"/>
      <c r="F107" s="185"/>
    </row>
    <row r="108" spans="2:6">
      <c r="B108" s="183"/>
      <c r="C108" s="176"/>
      <c r="D108" s="176"/>
      <c r="E108" s="176"/>
      <c r="F108" s="186"/>
    </row>
    <row r="109" spans="2:6">
      <c r="B109" s="183"/>
      <c r="C109" s="177"/>
      <c r="D109" s="177"/>
      <c r="E109" s="177"/>
      <c r="F109" s="177"/>
    </row>
    <row r="110" spans="2:6">
      <c r="B110" s="175"/>
      <c r="C110" s="184"/>
      <c r="D110" s="184"/>
      <c r="E110" s="177"/>
      <c r="F110" s="185"/>
    </row>
    <row r="111" spans="2:6">
      <c r="B111" s="175"/>
      <c r="C111" s="184"/>
      <c r="D111" s="184"/>
      <c r="E111" s="177"/>
      <c r="F111" s="185"/>
    </row>
    <row r="112" spans="2:6">
      <c r="B112" s="175"/>
      <c r="C112" s="184"/>
      <c r="D112" s="184"/>
      <c r="E112" s="177"/>
      <c r="F112" s="185"/>
    </row>
    <row r="113" spans="2:6">
      <c r="B113" s="175"/>
      <c r="C113" s="184"/>
      <c r="D113" s="184"/>
      <c r="E113" s="177"/>
      <c r="F113" s="185"/>
    </row>
    <row r="114" spans="2:6">
      <c r="B114" s="175"/>
      <c r="C114" s="184"/>
      <c r="D114" s="184"/>
      <c r="E114" s="177"/>
      <c r="F114" s="185"/>
    </row>
    <row r="115" spans="2:6">
      <c r="B115" s="175"/>
      <c r="C115" s="184"/>
      <c r="D115" s="184"/>
      <c r="E115" s="177"/>
      <c r="F115" s="185"/>
    </row>
    <row r="116" spans="2:6">
      <c r="B116" s="175"/>
      <c r="C116" s="184"/>
      <c r="D116" s="184"/>
      <c r="E116" s="177"/>
      <c r="F116" s="185"/>
    </row>
    <row r="117" spans="2:6">
      <c r="B117" s="175"/>
      <c r="C117" s="184"/>
      <c r="D117" s="184"/>
      <c r="E117" s="177"/>
      <c r="F117" s="185"/>
    </row>
    <row r="118" spans="2:6">
      <c r="B118" s="175"/>
      <c r="C118" s="184"/>
      <c r="D118" s="184"/>
      <c r="E118" s="177"/>
      <c r="F118" s="185"/>
    </row>
    <row r="119" spans="2:6">
      <c r="B119" s="175"/>
      <c r="C119" s="184"/>
      <c r="D119" s="184"/>
      <c r="E119" s="177"/>
      <c r="F119" s="185"/>
    </row>
    <row r="120" spans="2:6">
      <c r="B120" s="175"/>
      <c r="C120" s="184"/>
      <c r="D120" s="184"/>
      <c r="E120" s="177"/>
      <c r="F120" s="185"/>
    </row>
    <row r="121" spans="2:6">
      <c r="B121" s="175"/>
      <c r="C121" s="184"/>
      <c r="D121" s="184"/>
      <c r="E121" s="177"/>
      <c r="F121" s="185"/>
    </row>
    <row r="122" spans="2:6">
      <c r="B122" s="175"/>
      <c r="C122" s="184"/>
      <c r="D122" s="184"/>
      <c r="E122" s="177"/>
      <c r="F122" s="185"/>
    </row>
    <row r="123" spans="2:6">
      <c r="B123" s="175"/>
      <c r="C123" s="184"/>
      <c r="D123" s="184"/>
      <c r="E123" s="177"/>
      <c r="F123" s="185"/>
    </row>
    <row r="124" spans="2:6">
      <c r="B124" s="175"/>
      <c r="C124" s="184"/>
      <c r="D124" s="184"/>
      <c r="E124" s="177"/>
      <c r="F124" s="185"/>
    </row>
    <row r="125" spans="2:6">
      <c r="B125" s="175"/>
      <c r="C125" s="184"/>
      <c r="D125" s="184"/>
      <c r="E125" s="177"/>
      <c r="F125" s="185"/>
    </row>
    <row r="126" spans="2:6">
      <c r="B126" s="175"/>
      <c r="C126" s="184"/>
      <c r="D126" s="184"/>
      <c r="E126" s="177"/>
      <c r="F126" s="185"/>
    </row>
    <row r="127" spans="2:6">
      <c r="B127" s="175"/>
      <c r="C127" s="184"/>
      <c r="D127" s="184"/>
      <c r="E127" s="177"/>
      <c r="F127" s="185"/>
    </row>
    <row r="128" spans="2:6">
      <c r="B128" s="183"/>
      <c r="C128" s="176"/>
      <c r="D128" s="176"/>
      <c r="E128" s="176"/>
      <c r="F128" s="186"/>
    </row>
    <row r="129" spans="2:6">
      <c r="B129" s="183"/>
      <c r="C129" s="177"/>
      <c r="D129" s="177"/>
      <c r="E129" s="177"/>
      <c r="F129" s="177"/>
    </row>
    <row r="130" spans="2:6">
      <c r="B130" s="175"/>
      <c r="C130" s="184"/>
      <c r="D130" s="184"/>
      <c r="E130" s="177"/>
      <c r="F130" s="185"/>
    </row>
    <row r="131" spans="2:6">
      <c r="B131" s="175"/>
      <c r="C131" s="184"/>
      <c r="D131" s="184"/>
      <c r="E131" s="177"/>
      <c r="F131" s="185"/>
    </row>
    <row r="132" spans="2:6">
      <c r="B132" s="175"/>
      <c r="C132" s="184"/>
      <c r="D132" s="184"/>
      <c r="E132" s="177"/>
      <c r="F132" s="185"/>
    </row>
    <row r="133" spans="2:6">
      <c r="B133" s="175"/>
      <c r="C133" s="184"/>
      <c r="D133" s="184"/>
      <c r="E133" s="177"/>
      <c r="F133" s="185"/>
    </row>
    <row r="134" spans="2:6">
      <c r="B134" s="175"/>
      <c r="C134" s="184"/>
      <c r="D134" s="184"/>
      <c r="E134" s="177"/>
      <c r="F134" s="185"/>
    </row>
    <row r="135" spans="2:6">
      <c r="B135" s="175"/>
      <c r="C135" s="184"/>
      <c r="D135" s="184"/>
      <c r="E135" s="177"/>
      <c r="F135" s="185"/>
    </row>
    <row r="136" spans="2:6">
      <c r="B136" s="175"/>
      <c r="C136" s="184"/>
      <c r="D136" s="184"/>
      <c r="E136" s="177"/>
      <c r="F136" s="185"/>
    </row>
    <row r="137" spans="2:6">
      <c r="B137" s="175"/>
      <c r="C137" s="184"/>
      <c r="D137" s="184"/>
      <c r="E137" s="177"/>
      <c r="F137" s="185"/>
    </row>
    <row r="138" spans="2:6">
      <c r="B138" s="183"/>
      <c r="C138" s="176"/>
      <c r="D138" s="176"/>
      <c r="E138" s="176"/>
      <c r="F138" s="186"/>
    </row>
    <row r="139" spans="2:6">
      <c r="B139" s="183"/>
      <c r="C139" s="177"/>
      <c r="D139" s="177"/>
      <c r="E139" s="177"/>
      <c r="F139" s="177"/>
    </row>
    <row r="140" spans="2:6">
      <c r="B140" s="175"/>
      <c r="C140" s="184"/>
      <c r="D140" s="184"/>
      <c r="E140" s="177"/>
      <c r="F140" s="185"/>
    </row>
    <row r="141" spans="2:6">
      <c r="B141" s="175"/>
      <c r="C141" s="184"/>
      <c r="D141" s="184"/>
      <c r="E141" s="177"/>
      <c r="F141" s="185"/>
    </row>
    <row r="142" spans="2:6">
      <c r="B142" s="183"/>
      <c r="C142" s="176"/>
      <c r="D142" s="176"/>
      <c r="E142" s="176"/>
      <c r="F142" s="186"/>
    </row>
    <row r="143" spans="2:6">
      <c r="B143" s="175"/>
      <c r="C143" s="176"/>
      <c r="D143" s="176"/>
      <c r="E143" s="176"/>
      <c r="F143" s="177"/>
    </row>
    <row r="144" spans="2:6">
      <c r="B144" s="175"/>
      <c r="C144" s="176"/>
      <c r="D144" s="176"/>
      <c r="E144" s="176"/>
      <c r="F144" s="177"/>
    </row>
    <row r="145" spans="2:6">
      <c r="B145" s="178"/>
      <c r="C145" s="176"/>
      <c r="D145" s="176"/>
      <c r="E145" s="176"/>
      <c r="F145" s="179"/>
    </row>
    <row r="146" spans="2:6">
      <c r="B146" s="180"/>
      <c r="C146" s="181"/>
      <c r="D146" s="181"/>
      <c r="E146" s="182"/>
      <c r="F146" s="182"/>
    </row>
    <row r="147" spans="2:6">
      <c r="B147" s="187"/>
      <c r="C147" s="177"/>
      <c r="D147" s="177"/>
      <c r="E147" s="177"/>
      <c r="F147" s="185"/>
    </row>
    <row r="148" spans="2:6">
      <c r="B148" s="175"/>
      <c r="C148" s="184"/>
      <c r="D148" s="184"/>
      <c r="E148" s="177"/>
      <c r="F148" s="185"/>
    </row>
    <row r="149" spans="2:6">
      <c r="B149" s="188"/>
      <c r="C149" s="184"/>
      <c r="D149" s="184"/>
      <c r="E149" s="177"/>
      <c r="F149" s="185"/>
    </row>
    <row r="150" spans="2:6">
      <c r="B150" s="188"/>
      <c r="C150" s="184"/>
      <c r="D150" s="184"/>
      <c r="E150" s="177"/>
      <c r="F150" s="185"/>
    </row>
    <row r="151" spans="2:6">
      <c r="B151" s="188"/>
      <c r="C151" s="184"/>
      <c r="D151" s="184"/>
      <c r="E151" s="177"/>
      <c r="F151" s="185"/>
    </row>
    <row r="152" spans="2:6">
      <c r="B152" s="188"/>
      <c r="C152" s="184"/>
      <c r="D152" s="184"/>
      <c r="E152" s="177"/>
      <c r="F152" s="185"/>
    </row>
    <row r="153" spans="2:6">
      <c r="B153" s="188"/>
      <c r="C153" s="184"/>
      <c r="D153" s="184"/>
      <c r="E153" s="177"/>
      <c r="F153" s="185"/>
    </row>
    <row r="154" spans="2:6">
      <c r="B154" s="183"/>
      <c r="C154" s="176"/>
      <c r="D154" s="176"/>
      <c r="E154" s="176"/>
      <c r="F154" s="186"/>
    </row>
    <row r="155" spans="2:6">
      <c r="B155" s="183"/>
      <c r="C155" s="177"/>
      <c r="D155" s="177"/>
      <c r="E155" s="177"/>
      <c r="F155" s="177"/>
    </row>
    <row r="156" spans="2:6">
      <c r="B156" s="175"/>
      <c r="C156" s="184"/>
      <c r="D156" s="184"/>
      <c r="E156" s="177"/>
      <c r="F156" s="185"/>
    </row>
    <row r="157" spans="2:6">
      <c r="B157" s="175"/>
      <c r="C157" s="184"/>
      <c r="D157" s="184"/>
      <c r="E157" s="177"/>
      <c r="F157" s="189"/>
    </row>
    <row r="158" spans="2:6">
      <c r="B158" s="175"/>
      <c r="C158" s="184"/>
      <c r="D158" s="184"/>
      <c r="E158" s="177"/>
      <c r="F158" s="185"/>
    </row>
    <row r="159" spans="2:6">
      <c r="B159" s="175"/>
      <c r="C159" s="184"/>
      <c r="D159" s="184"/>
      <c r="E159" s="177"/>
      <c r="F159" s="185"/>
    </row>
    <row r="160" spans="2:6">
      <c r="B160" s="175"/>
      <c r="C160" s="184"/>
      <c r="D160" s="184"/>
      <c r="E160" s="177"/>
      <c r="F160" s="185"/>
    </row>
    <row r="161" spans="2:6">
      <c r="B161" s="175"/>
      <c r="C161" s="184"/>
      <c r="D161" s="184"/>
      <c r="E161" s="177"/>
      <c r="F161" s="185"/>
    </row>
    <row r="162" spans="2:6">
      <c r="B162" s="175"/>
      <c r="C162" s="184"/>
      <c r="D162" s="184"/>
      <c r="E162" s="177"/>
      <c r="F162" s="185"/>
    </row>
    <row r="163" spans="2:6">
      <c r="B163" s="175"/>
      <c r="C163" s="184"/>
      <c r="D163" s="184"/>
      <c r="E163" s="177"/>
      <c r="F163" s="185"/>
    </row>
    <row r="164" spans="2:6">
      <c r="B164" s="175"/>
      <c r="C164" s="184"/>
      <c r="D164" s="184"/>
      <c r="E164" s="177"/>
      <c r="F164" s="185"/>
    </row>
    <row r="165" spans="2:6">
      <c r="B165" s="175"/>
      <c r="C165" s="184"/>
      <c r="D165" s="184"/>
      <c r="E165" s="177"/>
      <c r="F165" s="185"/>
    </row>
    <row r="166" spans="2:6">
      <c r="B166" s="175"/>
      <c r="C166" s="184"/>
      <c r="D166" s="184"/>
      <c r="E166" s="177"/>
      <c r="F166" s="185"/>
    </row>
    <row r="167" spans="2:6">
      <c r="B167" s="183"/>
      <c r="C167" s="176"/>
      <c r="D167" s="176"/>
      <c r="E167" s="176"/>
      <c r="F167" s="186"/>
    </row>
    <row r="168" spans="2:6">
      <c r="B168" s="183"/>
      <c r="C168" s="177"/>
      <c r="D168" s="177"/>
      <c r="E168" s="177"/>
      <c r="F168" s="177"/>
    </row>
    <row r="169" spans="2:6">
      <c r="B169" s="175"/>
      <c r="C169" s="184"/>
      <c r="D169" s="184"/>
      <c r="E169" s="177"/>
      <c r="F169" s="185"/>
    </row>
    <row r="170" spans="2:6">
      <c r="B170" s="175"/>
      <c r="C170" s="184"/>
      <c r="D170" s="184"/>
      <c r="E170" s="177"/>
      <c r="F170" s="185"/>
    </row>
    <row r="171" spans="2:6">
      <c r="B171" s="175"/>
      <c r="C171" s="184"/>
      <c r="D171" s="184"/>
      <c r="E171" s="177"/>
      <c r="F171" s="185"/>
    </row>
    <row r="172" spans="2:6">
      <c r="B172" s="175"/>
      <c r="C172" s="184"/>
      <c r="D172" s="184"/>
      <c r="E172" s="177"/>
      <c r="F172" s="185"/>
    </row>
    <row r="173" spans="2:6">
      <c r="B173" s="175"/>
      <c r="C173" s="184"/>
      <c r="D173" s="184"/>
      <c r="E173" s="177"/>
      <c r="F173" s="185"/>
    </row>
    <row r="174" spans="2:6">
      <c r="B174" s="175"/>
      <c r="C174" s="184"/>
      <c r="D174" s="184"/>
      <c r="E174" s="177"/>
      <c r="F174" s="185"/>
    </row>
    <row r="175" spans="2:6">
      <c r="B175" s="175"/>
      <c r="C175" s="184"/>
      <c r="D175" s="184"/>
      <c r="E175" s="177"/>
      <c r="F175" s="185"/>
    </row>
    <row r="176" spans="2:6">
      <c r="B176" s="175"/>
      <c r="C176" s="184"/>
      <c r="D176" s="184"/>
      <c r="E176" s="177"/>
      <c r="F176" s="185"/>
    </row>
    <row r="177" spans="2:6">
      <c r="B177" s="175"/>
      <c r="C177" s="184"/>
      <c r="D177" s="184"/>
      <c r="E177" s="177"/>
      <c r="F177" s="185"/>
    </row>
    <row r="178" spans="2:6">
      <c r="B178" s="175"/>
      <c r="C178" s="184"/>
      <c r="D178" s="184"/>
      <c r="E178" s="177"/>
      <c r="F178" s="185"/>
    </row>
    <row r="179" spans="2:6">
      <c r="B179" s="175"/>
      <c r="C179" s="184"/>
      <c r="D179" s="184"/>
      <c r="E179" s="177"/>
      <c r="F179" s="185"/>
    </row>
    <row r="180" spans="2:6">
      <c r="B180" s="175"/>
      <c r="C180" s="184"/>
      <c r="D180" s="184"/>
      <c r="E180" s="177"/>
      <c r="F180" s="185"/>
    </row>
    <row r="181" spans="2:6">
      <c r="B181" s="175"/>
      <c r="C181" s="184"/>
      <c r="D181" s="184"/>
      <c r="E181" s="177"/>
      <c r="F181" s="185"/>
    </row>
    <row r="182" spans="2:6">
      <c r="B182" s="175"/>
      <c r="C182" s="184"/>
      <c r="D182" s="184"/>
      <c r="E182" s="177"/>
      <c r="F182" s="185"/>
    </row>
    <row r="183" spans="2:6">
      <c r="B183" s="175"/>
      <c r="C183" s="184"/>
      <c r="D183" s="184"/>
      <c r="E183" s="177"/>
      <c r="F183" s="185"/>
    </row>
    <row r="184" spans="2:6">
      <c r="B184" s="175"/>
      <c r="C184" s="184"/>
      <c r="D184" s="184"/>
      <c r="E184" s="177"/>
      <c r="F184" s="185"/>
    </row>
    <row r="185" spans="2:6">
      <c r="B185" s="175"/>
      <c r="C185" s="184"/>
      <c r="D185" s="184"/>
      <c r="E185" s="177"/>
      <c r="F185" s="185"/>
    </row>
    <row r="186" spans="2:6">
      <c r="B186" s="175"/>
      <c r="C186" s="184"/>
      <c r="D186" s="184"/>
      <c r="E186" s="177"/>
      <c r="F186" s="185"/>
    </row>
    <row r="187" spans="2:6">
      <c r="B187" s="175"/>
      <c r="C187" s="184"/>
      <c r="D187" s="184"/>
      <c r="E187" s="177"/>
      <c r="F187" s="185"/>
    </row>
    <row r="188" spans="2:6">
      <c r="B188" s="175"/>
      <c r="C188" s="184"/>
      <c r="D188" s="184"/>
      <c r="E188" s="177"/>
      <c r="F188" s="185"/>
    </row>
    <row r="189" spans="2:6">
      <c r="B189" s="175"/>
      <c r="C189" s="184"/>
      <c r="D189" s="184"/>
      <c r="E189" s="177"/>
      <c r="F189" s="185"/>
    </row>
    <row r="190" spans="2:6">
      <c r="B190" s="175"/>
      <c r="C190" s="184"/>
      <c r="D190" s="184"/>
      <c r="E190" s="177"/>
      <c r="F190" s="185"/>
    </row>
    <row r="191" spans="2:6">
      <c r="B191" s="175"/>
      <c r="C191" s="184"/>
      <c r="D191" s="184"/>
      <c r="E191" s="177"/>
      <c r="F191" s="185"/>
    </row>
    <row r="192" spans="2:6">
      <c r="B192" s="175"/>
      <c r="C192" s="184"/>
      <c r="D192" s="184"/>
      <c r="E192" s="177"/>
      <c r="F192" s="185"/>
    </row>
    <row r="193" spans="2:6">
      <c r="B193" s="175"/>
      <c r="C193" s="184"/>
      <c r="D193" s="184"/>
      <c r="E193" s="177"/>
      <c r="F193" s="185"/>
    </row>
    <row r="194" spans="2:6">
      <c r="B194" s="175"/>
      <c r="C194" s="184"/>
      <c r="D194" s="184"/>
      <c r="E194" s="177"/>
      <c r="F194" s="185"/>
    </row>
    <row r="195" spans="2:6">
      <c r="B195" s="175"/>
      <c r="C195" s="184"/>
      <c r="D195" s="184"/>
      <c r="E195" s="177"/>
      <c r="F195" s="185"/>
    </row>
    <row r="196" spans="2:6">
      <c r="B196" s="175"/>
      <c r="C196" s="184"/>
      <c r="D196" s="184"/>
      <c r="E196" s="177"/>
      <c r="F196" s="185"/>
    </row>
    <row r="197" spans="2:6">
      <c r="B197" s="188"/>
      <c r="C197" s="184"/>
      <c r="D197" s="184"/>
      <c r="E197" s="177"/>
      <c r="F197" s="185"/>
    </row>
    <row r="198" spans="2:6">
      <c r="B198" s="188"/>
      <c r="C198" s="184"/>
      <c r="D198" s="184"/>
      <c r="E198" s="177"/>
      <c r="F198" s="185"/>
    </row>
    <row r="199" spans="2:6">
      <c r="B199" s="188"/>
      <c r="C199" s="184"/>
      <c r="D199" s="184"/>
      <c r="E199" s="177"/>
      <c r="F199" s="185"/>
    </row>
    <row r="200" spans="2:6">
      <c r="B200" s="188"/>
      <c r="C200" s="184"/>
      <c r="D200" s="184"/>
      <c r="E200" s="177"/>
      <c r="F200" s="185"/>
    </row>
    <row r="201" spans="2:6">
      <c r="B201" s="175"/>
      <c r="C201" s="184"/>
      <c r="D201" s="184"/>
      <c r="E201" s="177"/>
      <c r="F201" s="185"/>
    </row>
    <row r="202" spans="2:6">
      <c r="B202" s="188"/>
      <c r="C202" s="184"/>
      <c r="D202" s="184"/>
      <c r="E202" s="177"/>
      <c r="F202" s="185"/>
    </row>
    <row r="203" spans="2:6">
      <c r="B203" s="175"/>
      <c r="C203" s="184"/>
      <c r="D203" s="184"/>
      <c r="E203" s="177"/>
      <c r="F203" s="185"/>
    </row>
    <row r="204" spans="2:6">
      <c r="B204" s="175"/>
      <c r="C204" s="184"/>
      <c r="D204" s="184"/>
      <c r="E204" s="177"/>
      <c r="F204" s="185"/>
    </row>
    <row r="205" spans="2:6">
      <c r="B205" s="188"/>
      <c r="C205" s="184"/>
      <c r="D205" s="184"/>
      <c r="E205" s="177"/>
      <c r="F205" s="185"/>
    </row>
    <row r="206" spans="2:6">
      <c r="B206" s="188"/>
      <c r="C206" s="184"/>
      <c r="D206" s="184"/>
      <c r="E206" s="177"/>
      <c r="F206" s="185"/>
    </row>
    <row r="207" spans="2:6">
      <c r="B207" s="188"/>
      <c r="C207" s="184"/>
      <c r="D207" s="184"/>
      <c r="E207" s="177"/>
      <c r="F207" s="185"/>
    </row>
    <row r="208" spans="2:6">
      <c r="B208" s="188"/>
      <c r="C208" s="184"/>
      <c r="D208" s="184"/>
      <c r="E208" s="177"/>
      <c r="F208" s="185"/>
    </row>
    <row r="209" spans="2:7">
      <c r="B209" s="175"/>
      <c r="C209" s="184"/>
      <c r="D209" s="184"/>
      <c r="E209" s="177"/>
      <c r="F209" s="185"/>
    </row>
    <row r="210" spans="2:7">
      <c r="B210" s="175"/>
      <c r="C210" s="184"/>
      <c r="D210" s="184"/>
      <c r="E210" s="177"/>
      <c r="F210" s="185"/>
    </row>
    <row r="211" spans="2:7">
      <c r="B211" s="188"/>
      <c r="C211" s="184"/>
      <c r="D211" s="184"/>
      <c r="E211" s="177"/>
      <c r="F211" s="185"/>
    </row>
    <row r="212" spans="2:7">
      <c r="B212" s="188"/>
      <c r="C212" s="184"/>
      <c r="D212" s="184"/>
      <c r="E212" s="177"/>
      <c r="F212" s="185"/>
    </row>
    <row r="213" spans="2:7">
      <c r="B213" s="183"/>
      <c r="C213" s="176"/>
      <c r="D213" s="176"/>
      <c r="E213" s="176"/>
      <c r="F213" s="186"/>
    </row>
    <row r="214" spans="2:7">
      <c r="B214" s="187"/>
      <c r="C214" s="177"/>
      <c r="D214" s="177"/>
      <c r="E214" s="177"/>
      <c r="F214" s="185"/>
    </row>
    <row r="215" spans="2:7">
      <c r="B215" s="188"/>
      <c r="C215" s="184"/>
      <c r="D215" s="184"/>
      <c r="E215" s="177"/>
      <c r="F215" s="185"/>
    </row>
    <row r="216" spans="2:7">
      <c r="B216" s="183"/>
      <c r="C216" s="176"/>
      <c r="D216" s="176"/>
      <c r="E216" s="176"/>
      <c r="F216" s="186"/>
    </row>
    <row r="217" spans="2:7">
      <c r="B217" s="187"/>
      <c r="C217" s="177"/>
      <c r="D217" s="177"/>
      <c r="E217" s="177"/>
      <c r="F217" s="185"/>
    </row>
    <row r="218" spans="2:7">
      <c r="B218" s="188"/>
      <c r="C218" s="184"/>
      <c r="D218" s="184"/>
      <c r="E218" s="177"/>
      <c r="F218" s="185"/>
    </row>
    <row r="219" spans="2:7">
      <c r="B219" s="183"/>
      <c r="C219" s="176"/>
      <c r="D219" s="176"/>
      <c r="E219" s="176"/>
      <c r="F219" s="186"/>
    </row>
    <row r="220" spans="2:7">
      <c r="B220" s="183"/>
      <c r="C220" s="184"/>
      <c r="D220" s="184"/>
      <c r="E220" s="177"/>
      <c r="F220" s="185"/>
    </row>
    <row r="221" spans="2:7">
      <c r="B221" s="183"/>
      <c r="C221" s="176"/>
      <c r="D221" s="176"/>
      <c r="E221" s="176"/>
      <c r="F221" s="186"/>
      <c r="G221" s="190"/>
    </row>
    <row r="222" spans="2:7">
      <c r="B222" s="187"/>
      <c r="C222" s="177"/>
      <c r="D222" s="177"/>
      <c r="E222" s="177"/>
      <c r="F222" s="185"/>
    </row>
    <row r="223" spans="2:7">
      <c r="B223" s="175"/>
      <c r="C223" s="184"/>
      <c r="D223" s="184"/>
      <c r="E223" s="177"/>
      <c r="F223" s="185"/>
    </row>
    <row r="224" spans="2:7">
      <c r="B224" s="175"/>
      <c r="C224" s="184"/>
      <c r="D224" s="184"/>
      <c r="E224" s="177"/>
      <c r="F224" s="185"/>
    </row>
    <row r="225" spans="2:6">
      <c r="B225" s="175"/>
      <c r="C225" s="184"/>
      <c r="D225" s="184"/>
      <c r="E225" s="177"/>
      <c r="F225" s="185"/>
    </row>
    <row r="226" spans="2:6">
      <c r="B226" s="175"/>
      <c r="C226" s="184"/>
      <c r="D226" s="184"/>
      <c r="E226" s="177"/>
      <c r="F226" s="185"/>
    </row>
    <row r="227" spans="2:6">
      <c r="B227" s="175"/>
      <c r="C227" s="184"/>
      <c r="D227" s="184"/>
      <c r="E227" s="177"/>
      <c r="F227" s="185"/>
    </row>
    <row r="228" spans="2:6">
      <c r="B228" s="183"/>
      <c r="C228" s="176"/>
      <c r="D228" s="176"/>
      <c r="E228" s="176"/>
      <c r="F228" s="186"/>
    </row>
    <row r="229" spans="2:6">
      <c r="B229" s="183"/>
      <c r="C229" s="176"/>
      <c r="D229" s="176"/>
      <c r="E229" s="176"/>
      <c r="F229" s="186"/>
    </row>
    <row r="230" spans="2:6">
      <c r="B230" s="191"/>
      <c r="C230" s="192"/>
      <c r="D230" s="192"/>
      <c r="E230" s="192"/>
      <c r="F230" s="192"/>
    </row>
    <row r="231" spans="2:6">
      <c r="B231" s="191"/>
      <c r="C231" s="192"/>
      <c r="D231" s="192"/>
      <c r="E231" s="192"/>
      <c r="F231" s="192"/>
    </row>
    <row r="232" spans="2:6">
      <c r="B232" s="191"/>
      <c r="C232" s="192"/>
      <c r="D232" s="192"/>
      <c r="E232" s="192"/>
      <c r="F232" s="192"/>
    </row>
    <row r="233" spans="2:6">
      <c r="B233" s="191"/>
      <c r="C233" s="192"/>
      <c r="D233" s="192"/>
      <c r="E233" s="192"/>
      <c r="F233" s="192"/>
    </row>
    <row r="234" spans="2:6">
      <c r="B234" s="193" t="s">
        <v>34</v>
      </c>
      <c r="C234" s="184">
        <v>169196689.87</v>
      </c>
      <c r="D234" s="184">
        <v>175834941.16999999</v>
      </c>
      <c r="E234" s="192"/>
      <c r="F234" s="192"/>
    </row>
    <row r="235" spans="2:6">
      <c r="B235" s="193" t="s">
        <v>35</v>
      </c>
      <c r="C235" s="184">
        <v>5039638.5999999996</v>
      </c>
      <c r="D235" s="184">
        <v>3623381.23</v>
      </c>
      <c r="E235" s="192"/>
      <c r="F235" s="192"/>
    </row>
    <row r="236" spans="2:6">
      <c r="B236" s="193" t="s">
        <v>36</v>
      </c>
      <c r="C236" s="184">
        <v>612481.41</v>
      </c>
      <c r="D236" s="184">
        <v>477556.86</v>
      </c>
      <c r="E236" s="192"/>
      <c r="F236" s="192"/>
    </row>
    <row r="237" spans="2:6">
      <c r="B237" s="193" t="s">
        <v>37</v>
      </c>
      <c r="C237" s="184">
        <v>351125.07</v>
      </c>
      <c r="D237" s="184">
        <v>428976.27</v>
      </c>
      <c r="E237" s="192"/>
      <c r="F237" s="192"/>
    </row>
    <row r="238" spans="2:6">
      <c r="B238" s="191"/>
      <c r="C238" s="192"/>
      <c r="D238" s="192"/>
      <c r="E238" s="192"/>
      <c r="F238" s="192"/>
    </row>
    <row r="239" spans="2:6">
      <c r="B239" s="191"/>
      <c r="C239" s="194"/>
      <c r="D239" s="184"/>
      <c r="E239" s="192"/>
      <c r="F239" s="192"/>
    </row>
    <row r="240" spans="2:6">
      <c r="B240" s="191"/>
      <c r="C240" s="194"/>
      <c r="D240" s="184"/>
      <c r="E240" s="192"/>
      <c r="F240" s="192"/>
    </row>
    <row r="241" spans="2:6">
      <c r="B241" s="191"/>
      <c r="C241" s="194"/>
      <c r="D241" s="184"/>
      <c r="E241" s="192"/>
      <c r="F241" s="192"/>
    </row>
    <row r="242" spans="2:6">
      <c r="B242" s="191"/>
      <c r="C242" s="194"/>
      <c r="D242" s="184"/>
      <c r="E242" s="192"/>
      <c r="F242" s="192"/>
    </row>
    <row r="243" spans="2:6">
      <c r="B243" s="191"/>
      <c r="C243" s="192"/>
      <c r="D243" s="192"/>
      <c r="E243" s="192"/>
      <c r="F243" s="192"/>
    </row>
  </sheetData>
  <printOptions horizontalCentered="1" verticalCentered="1"/>
  <pageMargins left="0.76" right="0.77" top="0.75" bottom="0.75" header="0.3" footer="0.3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2"/>
  <sheetViews>
    <sheetView topLeftCell="B1" zoomScaleNormal="100" workbookViewId="0">
      <selection activeCell="B1" sqref="B1"/>
    </sheetView>
  </sheetViews>
  <sheetFormatPr defaultRowHeight="22.5"/>
  <cols>
    <col min="1" max="1" width="23.28515625" style="196" customWidth="1"/>
    <col min="2" max="2" width="56.140625" style="126" customWidth="1"/>
    <col min="3" max="3" width="28.28515625" style="126" customWidth="1"/>
    <col min="4" max="5" width="28.28515625" style="196" customWidth="1"/>
    <col min="6" max="6" width="23.7109375" style="196" customWidth="1"/>
    <col min="7" max="7" width="9.140625" style="197"/>
    <col min="8" max="8" width="10.42578125" style="196" customWidth="1"/>
    <col min="9" max="16384" width="9.140625" style="196"/>
  </cols>
  <sheetData>
    <row r="1" spans="1:8" s="131" customFormat="1">
      <c r="A1" s="195"/>
      <c r="B1" s="126"/>
      <c r="C1" s="122" t="s">
        <v>42</v>
      </c>
      <c r="D1" s="122"/>
      <c r="E1" s="127"/>
      <c r="F1" s="126"/>
      <c r="G1" s="130"/>
    </row>
    <row r="2" spans="1:8" s="131" customFormat="1">
      <c r="A2" s="195"/>
      <c r="B2" s="126"/>
      <c r="C2" s="122" t="s">
        <v>92</v>
      </c>
      <c r="D2" s="122"/>
      <c r="E2" s="127"/>
      <c r="F2" s="126"/>
      <c r="G2" s="130"/>
    </row>
    <row r="3" spans="1:8">
      <c r="D3" s="126"/>
    </row>
    <row r="4" spans="1:8" s="131" customFormat="1">
      <c r="B4" s="198">
        <f>[1]Pg1!A9</f>
        <v>43633</v>
      </c>
      <c r="C4" s="122" t="s">
        <v>41</v>
      </c>
      <c r="D4" s="199"/>
      <c r="E4" s="122"/>
      <c r="F4" s="129" t="s">
        <v>93</v>
      </c>
      <c r="G4" s="130"/>
    </row>
    <row r="5" spans="1:8">
      <c r="B5" s="200" t="s">
        <v>6</v>
      </c>
      <c r="C5" s="201" t="s">
        <v>94</v>
      </c>
      <c r="D5" s="202" t="s">
        <v>95</v>
      </c>
      <c r="E5" s="203" t="s">
        <v>47</v>
      </c>
      <c r="F5" s="203" t="s">
        <v>48</v>
      </c>
    </row>
    <row r="6" spans="1:8">
      <c r="B6" s="204" t="s">
        <v>96</v>
      </c>
      <c r="C6" s="205"/>
      <c r="D6" s="206" t="s">
        <v>1</v>
      </c>
      <c r="E6" s="206"/>
      <c r="F6" s="207"/>
    </row>
    <row r="7" spans="1:8">
      <c r="B7" s="208" t="s">
        <v>97</v>
      </c>
      <c r="C7" s="209">
        <v>21065329.219999999</v>
      </c>
      <c r="D7" s="210">
        <v>22673784.329999998</v>
      </c>
      <c r="E7" s="211">
        <f t="shared" ref="E7:E25" si="0">D7-C7</f>
        <v>1608455.1099999994</v>
      </c>
      <c r="F7" s="212">
        <f>IF(C7=D7,"0.00%",IF(C7=0,E7/D7,E7/C7))</f>
        <v>7.6355564786183744E-2</v>
      </c>
      <c r="H7" s="197"/>
    </row>
    <row r="8" spans="1:8">
      <c r="B8" s="208" t="s">
        <v>98</v>
      </c>
      <c r="C8" s="213">
        <v>461940.5</v>
      </c>
      <c r="D8" s="213">
        <v>458056.5</v>
      </c>
      <c r="E8" s="214">
        <f t="shared" si="0"/>
        <v>-3884</v>
      </c>
      <c r="F8" s="147">
        <f>IF(C8=D8,"0.00%",IF(C8=0,E8/D8,E8/C8))</f>
        <v>-8.4080092566033941E-3</v>
      </c>
      <c r="H8" s="197"/>
    </row>
    <row r="9" spans="1:8">
      <c r="B9" s="208" t="s">
        <v>99</v>
      </c>
      <c r="C9" s="213">
        <v>15791</v>
      </c>
      <c r="D9" s="213">
        <v>15011.5</v>
      </c>
      <c r="E9" s="214">
        <f t="shared" si="0"/>
        <v>-779.5</v>
      </c>
      <c r="F9" s="147">
        <f>IF(C9=D9,"0.00%",IF(C9=0,E9/D9,E9/C9))</f>
        <v>-4.9363561522386169E-2</v>
      </c>
      <c r="H9" s="197"/>
    </row>
    <row r="10" spans="1:8">
      <c r="B10" s="208" t="s">
        <v>100</v>
      </c>
      <c r="C10" s="213">
        <v>13919.06</v>
      </c>
      <c r="D10" s="213">
        <v>13269.76</v>
      </c>
      <c r="E10" s="214">
        <f t="shared" si="0"/>
        <v>-649.29999999999927</v>
      </c>
      <c r="F10" s="147">
        <f>IF(C10=D10,"0.00%",IF(C10=0,E10/D10,E10/C10))</f>
        <v>-4.664826504088633E-2</v>
      </c>
      <c r="H10" s="197"/>
    </row>
    <row r="11" spans="1:8">
      <c r="B11" s="208" t="s">
        <v>101</v>
      </c>
      <c r="C11" s="213">
        <v>0</v>
      </c>
      <c r="D11" s="213">
        <v>0</v>
      </c>
      <c r="E11" s="214">
        <f t="shared" si="0"/>
        <v>0</v>
      </c>
      <c r="F11" s="147">
        <f>-IF(C11=D11,"0.00%",IF(C11=0,E11/D11,E11/-C11))</f>
        <v>0</v>
      </c>
      <c r="H11" s="197"/>
    </row>
    <row r="12" spans="1:8">
      <c r="B12" s="208" t="s">
        <v>102</v>
      </c>
      <c r="C12" s="213">
        <v>1802099.57</v>
      </c>
      <c r="D12" s="213">
        <v>6928236.6299999999</v>
      </c>
      <c r="E12" s="214">
        <f t="shared" si="0"/>
        <v>5126137.0599999996</v>
      </c>
      <c r="F12" s="147">
        <f>IF(C12=D12,"0.00%",IF(C12=0,E12/D12,E12/C12))</f>
        <v>2.8445359764444089</v>
      </c>
      <c r="H12" s="197"/>
    </row>
    <row r="13" spans="1:8">
      <c r="B13" s="208" t="s">
        <v>103</v>
      </c>
      <c r="C13" s="213">
        <v>23630</v>
      </c>
      <c r="D13" s="213">
        <v>57435</v>
      </c>
      <c r="E13" s="214">
        <f t="shared" si="0"/>
        <v>33805</v>
      </c>
      <c r="F13" s="147">
        <f>IF(C13=D13,"0.00%",IF(C13=0,E13/D13,E13/C13))</f>
        <v>1.4305966991112993</v>
      </c>
      <c r="H13" s="197"/>
    </row>
    <row r="14" spans="1:8">
      <c r="B14" s="208" t="s">
        <v>104</v>
      </c>
      <c r="C14" s="213">
        <v>88463.1</v>
      </c>
      <c r="D14" s="213">
        <v>89719.1</v>
      </c>
      <c r="E14" s="214">
        <f t="shared" si="0"/>
        <v>1256</v>
      </c>
      <c r="F14" s="147">
        <f>IF(C14=D14,"0.00%",IF(C14=0,E14/D14,E14/C14))</f>
        <v>1.4198010243819174E-2</v>
      </c>
      <c r="H14" s="197"/>
    </row>
    <row r="15" spans="1:8">
      <c r="B15" s="208" t="s">
        <v>105</v>
      </c>
      <c r="C15" s="213">
        <v>43555</v>
      </c>
      <c r="D15" s="213">
        <v>178585.47</v>
      </c>
      <c r="E15" s="214">
        <f t="shared" si="0"/>
        <v>135030.47</v>
      </c>
      <c r="F15" s="147">
        <f>IF(C15=D15,"0.00%",IF(C15=0,E15/D15,E15/C15))</f>
        <v>3.1002289059809436</v>
      </c>
      <c r="H15" s="197"/>
    </row>
    <row r="16" spans="1:8">
      <c r="B16" s="208" t="s">
        <v>106</v>
      </c>
      <c r="C16" s="213">
        <v>0</v>
      </c>
      <c r="D16" s="213">
        <v>0</v>
      </c>
      <c r="E16" s="214">
        <f t="shared" si="0"/>
        <v>0</v>
      </c>
      <c r="F16" s="147" t="str">
        <f>IF(C16=D16,"0.00%",IF(C16=0,E16/D16,E16/C16))</f>
        <v>0.00%</v>
      </c>
      <c r="H16" s="197"/>
    </row>
    <row r="17" spans="2:8">
      <c r="B17" s="208" t="s">
        <v>107</v>
      </c>
      <c r="C17" s="213">
        <v>4760.3599999999997</v>
      </c>
      <c r="D17" s="213">
        <v>13987.61</v>
      </c>
      <c r="E17" s="214">
        <f t="shared" si="0"/>
        <v>9227.25</v>
      </c>
      <c r="F17" s="147">
        <f>-IF(C17=D17,"0.00%",IF(C17=0,E17/D17,E17/-C17))</f>
        <v>1.9383513011620972</v>
      </c>
      <c r="H17" s="197"/>
    </row>
    <row r="18" spans="2:8">
      <c r="B18" s="208" t="s">
        <v>108</v>
      </c>
      <c r="C18" s="213">
        <v>9000</v>
      </c>
      <c r="D18" s="213">
        <v>57000</v>
      </c>
      <c r="E18" s="214">
        <f t="shared" si="0"/>
        <v>48000</v>
      </c>
      <c r="F18" s="147">
        <f>IF(C18=D18,"0.00%",IF(C18=0,E18/D18,E18/C18))</f>
        <v>5.333333333333333</v>
      </c>
      <c r="H18" s="197"/>
    </row>
    <row r="19" spans="2:8">
      <c r="B19" s="208" t="s">
        <v>109</v>
      </c>
      <c r="C19" s="213">
        <v>48408.5</v>
      </c>
      <c r="D19" s="213">
        <v>177684.44</v>
      </c>
      <c r="E19" s="214">
        <f t="shared" si="0"/>
        <v>129275.94</v>
      </c>
      <c r="F19" s="147">
        <f>IF(C19=D19,"0.00%",IF(C19=0,E19/D19,E19/C19))</f>
        <v>2.6705214993234661</v>
      </c>
      <c r="H19" s="197"/>
    </row>
    <row r="20" spans="2:8">
      <c r="B20" s="215" t="s">
        <v>110</v>
      </c>
      <c r="C20" s="213">
        <v>28666.75</v>
      </c>
      <c r="D20" s="213">
        <v>42849.5</v>
      </c>
      <c r="E20" s="214">
        <f t="shared" si="0"/>
        <v>14182.75</v>
      </c>
      <c r="F20" s="147">
        <f>IF(C20=D20,"0.00%",IF(C20=0,E20/D20,E20/C20))</f>
        <v>0.49474565480914301</v>
      </c>
      <c r="H20" s="197"/>
    </row>
    <row r="21" spans="2:8" ht="23.25" thickBot="1">
      <c r="B21" s="216" t="s">
        <v>59</v>
      </c>
      <c r="C21" s="217">
        <f>SUM(C7:C20)</f>
        <v>23605563.059999999</v>
      </c>
      <c r="D21" s="217">
        <f>SUM(D7:D20)</f>
        <v>30705619.84</v>
      </c>
      <c r="E21" s="217">
        <f t="shared" si="0"/>
        <v>7100056.7800000012</v>
      </c>
      <c r="F21" s="166">
        <f>E21/C21</f>
        <v>0.30077896307549468</v>
      </c>
      <c r="H21" s="197"/>
    </row>
    <row r="22" spans="2:8" ht="23.25" thickTop="1">
      <c r="B22" s="218" t="s">
        <v>111</v>
      </c>
      <c r="C22" s="213">
        <v>2275954.1800000002</v>
      </c>
      <c r="D22" s="213">
        <v>2150954.9500000002</v>
      </c>
      <c r="E22" s="214">
        <f t="shared" si="0"/>
        <v>-124999.22999999998</v>
      </c>
      <c r="F22" s="147">
        <f>IF(C22=D22,"0.00%",IF(C22=0,E22/D22,E22/C22))</f>
        <v>-5.4921681244039795E-2</v>
      </c>
      <c r="H22" s="197"/>
    </row>
    <row r="23" spans="2:8" ht="23.25" thickBot="1">
      <c r="B23" s="216" t="s">
        <v>59</v>
      </c>
      <c r="C23" s="217">
        <f>C22</f>
        <v>2275954.1800000002</v>
      </c>
      <c r="D23" s="217">
        <f>D22</f>
        <v>2150954.9500000002</v>
      </c>
      <c r="E23" s="217">
        <f t="shared" si="0"/>
        <v>-124999.22999999998</v>
      </c>
      <c r="F23" s="166">
        <f>E23/C23</f>
        <v>-5.4921681244039795E-2</v>
      </c>
      <c r="H23" s="197"/>
    </row>
    <row r="24" spans="2:8" ht="23.25" thickTop="1">
      <c r="B24" s="218" t="s">
        <v>112</v>
      </c>
      <c r="C24" s="213">
        <v>35250</v>
      </c>
      <c r="D24" s="213">
        <v>91700</v>
      </c>
      <c r="E24" s="214">
        <f t="shared" si="0"/>
        <v>56450</v>
      </c>
      <c r="F24" s="147">
        <f>IF(C24=D24,"0.00%",IF(C24=0,E24/D24,E24/C24))</f>
        <v>1.601418439716312</v>
      </c>
      <c r="H24" s="197"/>
    </row>
    <row r="25" spans="2:8" ht="23.25" thickBot="1">
      <c r="B25" s="216" t="s">
        <v>59</v>
      </c>
      <c r="C25" s="217">
        <f>C24</f>
        <v>35250</v>
      </c>
      <c r="D25" s="217">
        <f>D24</f>
        <v>91700</v>
      </c>
      <c r="E25" s="217">
        <f t="shared" si="0"/>
        <v>56450</v>
      </c>
      <c r="F25" s="166">
        <f>E25/C25</f>
        <v>1.601418439716312</v>
      </c>
      <c r="H25" s="197"/>
    </row>
    <row r="26" spans="2:8" ht="23.25" thickTop="1">
      <c r="B26" s="219" t="s">
        <v>113</v>
      </c>
      <c r="C26" s="220"/>
      <c r="D26" s="220"/>
      <c r="E26" s="220"/>
      <c r="F26" s="221" t="s">
        <v>1</v>
      </c>
      <c r="H26" s="197"/>
    </row>
    <row r="27" spans="2:8">
      <c r="B27" s="222" t="s">
        <v>114</v>
      </c>
      <c r="C27" s="210">
        <v>-2956252.01</v>
      </c>
      <c r="D27" s="210">
        <v>-7418964.6500000004</v>
      </c>
      <c r="E27" s="211">
        <f>D27-C27</f>
        <v>-4462712.6400000006</v>
      </c>
      <c r="F27" s="212">
        <f>-IF(C27=D27,"0.00%",IF(C27=0,E27/D27,E27/C27))</f>
        <v>-1.5095846446460432</v>
      </c>
      <c r="H27" s="197"/>
    </row>
    <row r="28" spans="2:8">
      <c r="B28" s="222" t="s">
        <v>115</v>
      </c>
      <c r="C28" s="213">
        <v>4619461.38</v>
      </c>
      <c r="D28" s="213">
        <v>8491399.3300000001</v>
      </c>
      <c r="E28" s="214">
        <f>D28-C28</f>
        <v>3871937.95</v>
      </c>
      <c r="F28" s="147">
        <f>-IF(C28=D28,"0.00%",IF(C28=0,E28/D28,E28/-C28))</f>
        <v>0.83817952602950441</v>
      </c>
      <c r="H28" s="197"/>
    </row>
    <row r="29" spans="2:8">
      <c r="B29" s="223" t="s">
        <v>116</v>
      </c>
      <c r="C29" s="213">
        <v>72234.06</v>
      </c>
      <c r="D29" s="213">
        <v>50565.42</v>
      </c>
      <c r="E29" s="214">
        <f>D29-C29</f>
        <v>-21668.639999999999</v>
      </c>
      <c r="F29" s="147">
        <f>IF(C29=D29,"0.00%",IF(C29=0,E29/D29,E29/C29))</f>
        <v>-0.29997815434990088</v>
      </c>
      <c r="H29" s="197"/>
    </row>
    <row r="30" spans="2:8" ht="23.25" thickBot="1">
      <c r="B30" s="216" t="s">
        <v>59</v>
      </c>
      <c r="C30" s="217">
        <f>SUM(C27:C29)</f>
        <v>1735443.4300000002</v>
      </c>
      <c r="D30" s="217">
        <f>SUM(D27:D29)</f>
        <v>1123000.0999999996</v>
      </c>
      <c r="E30" s="217">
        <f>D30-C30</f>
        <v>-612443.33000000054</v>
      </c>
      <c r="F30" s="166">
        <f>E30/C30</f>
        <v>-0.35290307907069057</v>
      </c>
      <c r="H30" s="197"/>
    </row>
    <row r="31" spans="2:8" ht="23.25" thickTop="1">
      <c r="B31" s="224" t="s">
        <v>117</v>
      </c>
      <c r="C31" s="220"/>
      <c r="D31" s="220"/>
      <c r="E31" s="220"/>
      <c r="F31" s="221"/>
      <c r="H31" s="197"/>
    </row>
    <row r="32" spans="2:8">
      <c r="B32" s="223" t="s">
        <v>118</v>
      </c>
      <c r="C32" s="210">
        <v>134153.53</v>
      </c>
      <c r="D32" s="210">
        <v>-809.37</v>
      </c>
      <c r="E32" s="211">
        <f t="shared" ref="E32:E39" si="1">D32-C32</f>
        <v>-134962.9</v>
      </c>
      <c r="F32" s="212">
        <f t="shared" ref="F32:F37" si="2">IF(C32=D32,"0.00%",IF(C32=0,E32/D32,E32/C32))</f>
        <v>-1.0060331621538396</v>
      </c>
      <c r="H32" s="197"/>
    </row>
    <row r="33" spans="2:8">
      <c r="B33" s="223" t="s">
        <v>119</v>
      </c>
      <c r="C33" s="213">
        <v>-373.08</v>
      </c>
      <c r="D33" s="213">
        <v>0</v>
      </c>
      <c r="E33" s="214">
        <f t="shared" si="1"/>
        <v>373.08</v>
      </c>
      <c r="F33" s="147">
        <f>-IF(C33=D33,"0.00%",IF(C33=0,E33/D33,E33/C33))</f>
        <v>1</v>
      </c>
      <c r="H33" s="197"/>
    </row>
    <row r="34" spans="2:8">
      <c r="B34" s="223" t="s">
        <v>120</v>
      </c>
      <c r="C34" s="213">
        <v>0</v>
      </c>
      <c r="D34" s="213">
        <v>0</v>
      </c>
      <c r="E34" s="214">
        <f t="shared" si="1"/>
        <v>0</v>
      </c>
      <c r="F34" s="147" t="str">
        <f>IF(C34=D34,"0.00%",IF(C34=0,E34/D34,E34/C34))</f>
        <v>0.00%</v>
      </c>
      <c r="H34" s="197"/>
    </row>
    <row r="35" spans="2:8">
      <c r="B35" s="223" t="s">
        <v>121</v>
      </c>
      <c r="C35" s="213">
        <v>0</v>
      </c>
      <c r="D35" s="213">
        <v>0</v>
      </c>
      <c r="E35" s="214">
        <f t="shared" si="1"/>
        <v>0</v>
      </c>
      <c r="F35" s="147">
        <f>-IF(C35=D35,"0.00%",IF(C35=0,E35/D35,E35/C35))</f>
        <v>0</v>
      </c>
      <c r="H35" s="197"/>
    </row>
    <row r="36" spans="2:8">
      <c r="B36" s="223" t="s">
        <v>122</v>
      </c>
      <c r="C36" s="213">
        <v>0</v>
      </c>
      <c r="D36" s="213">
        <v>0</v>
      </c>
      <c r="E36" s="214">
        <f t="shared" si="1"/>
        <v>0</v>
      </c>
      <c r="F36" s="147" t="str">
        <f t="shared" si="2"/>
        <v>0.00%</v>
      </c>
      <c r="H36" s="197"/>
    </row>
    <row r="37" spans="2:8">
      <c r="B37" s="223" t="s">
        <v>123</v>
      </c>
      <c r="C37" s="213">
        <v>0</v>
      </c>
      <c r="D37" s="213">
        <v>0</v>
      </c>
      <c r="E37" s="214">
        <f t="shared" si="1"/>
        <v>0</v>
      </c>
      <c r="F37" s="147" t="str">
        <f t="shared" si="2"/>
        <v>0.00%</v>
      </c>
      <c r="H37" s="197"/>
    </row>
    <row r="38" spans="2:8">
      <c r="B38" s="223" t="s">
        <v>124</v>
      </c>
      <c r="C38" s="213">
        <v>0</v>
      </c>
      <c r="D38" s="213">
        <v>0</v>
      </c>
      <c r="E38" s="214">
        <f t="shared" si="1"/>
        <v>0</v>
      </c>
      <c r="F38" s="147" t="str">
        <f>IF(C38=D38,"0.00%",IF(C38=0,E38/D38,E38/-C38))</f>
        <v>0.00%</v>
      </c>
      <c r="H38" s="197"/>
    </row>
    <row r="39" spans="2:8" ht="23.25" thickBot="1">
      <c r="B39" s="216" t="s">
        <v>59</v>
      </c>
      <c r="C39" s="217">
        <f>SUM(C32:C38)</f>
        <v>133780.45000000001</v>
      </c>
      <c r="D39" s="217">
        <f>SUM(D32:D38)</f>
        <v>-809.37</v>
      </c>
      <c r="E39" s="217">
        <f t="shared" si="1"/>
        <v>-134589.82</v>
      </c>
      <c r="F39" s="166">
        <f>E39/C39</f>
        <v>-1.0060499871244266</v>
      </c>
      <c r="H39" s="197"/>
    </row>
    <row r="40" spans="2:8" ht="23.25" thickTop="1">
      <c r="B40" s="224" t="s">
        <v>125</v>
      </c>
      <c r="C40" s="225"/>
      <c r="D40" s="225"/>
      <c r="E40" s="225"/>
      <c r="F40" s="226"/>
      <c r="H40" s="197"/>
    </row>
    <row r="41" spans="2:8">
      <c r="B41" s="223" t="s">
        <v>126</v>
      </c>
      <c r="C41" s="210">
        <v>18943894.43</v>
      </c>
      <c r="D41" s="227">
        <v>22235809.649999999</v>
      </c>
      <c r="E41" s="211">
        <f t="shared" ref="E41:E45" si="3">D41-C41</f>
        <v>3291915.2199999988</v>
      </c>
      <c r="F41" s="212">
        <f t="shared" ref="F41:F45" si="4">IF(C41=D41,"0.00%",IF(C41=0,E41/D41,E41/C41))</f>
        <v>0.17377183092758602</v>
      </c>
      <c r="H41" s="197"/>
    </row>
    <row r="42" spans="2:8">
      <c r="B42" s="223" t="s">
        <v>127</v>
      </c>
      <c r="C42" s="213">
        <v>3435030.26</v>
      </c>
      <c r="D42" s="213">
        <v>1650958.04</v>
      </c>
      <c r="E42" s="214">
        <f t="shared" si="3"/>
        <v>-1784072.2199999997</v>
      </c>
      <c r="F42" s="147">
        <f t="shared" si="4"/>
        <v>-0.51937598360487214</v>
      </c>
      <c r="H42" s="197"/>
    </row>
    <row r="43" spans="2:8">
      <c r="B43" s="223" t="s">
        <v>128</v>
      </c>
      <c r="C43" s="213">
        <v>15568.37</v>
      </c>
      <c r="D43" s="213">
        <v>18327.810000000001</v>
      </c>
      <c r="E43" s="214">
        <f t="shared" si="3"/>
        <v>2759.4400000000005</v>
      </c>
      <c r="F43" s="147">
        <f t="shared" si="4"/>
        <v>0.17724655824598209</v>
      </c>
      <c r="H43" s="197"/>
    </row>
    <row r="44" spans="2:8">
      <c r="B44" s="223" t="s">
        <v>129</v>
      </c>
      <c r="C44" s="213">
        <v>4204.6000000000004</v>
      </c>
      <c r="D44" s="213">
        <v>3201</v>
      </c>
      <c r="E44" s="214">
        <f t="shared" si="3"/>
        <v>-1003.6000000000004</v>
      </c>
      <c r="F44" s="147">
        <f t="shared" si="4"/>
        <v>-0.2386909575227133</v>
      </c>
      <c r="H44" s="197"/>
    </row>
    <row r="45" spans="2:8">
      <c r="B45" s="223" t="s">
        <v>130</v>
      </c>
      <c r="C45" s="213">
        <v>825.4</v>
      </c>
      <c r="D45" s="213">
        <v>1600</v>
      </c>
      <c r="E45" s="214">
        <f t="shared" si="3"/>
        <v>774.6</v>
      </c>
      <c r="F45" s="147">
        <f t="shared" si="4"/>
        <v>0.93845408286891208</v>
      </c>
      <c r="H45" s="197"/>
    </row>
    <row r="46" spans="2:8">
      <c r="B46" s="223" t="s">
        <v>131</v>
      </c>
      <c r="C46" s="213">
        <v>-40909.14</v>
      </c>
      <c r="D46" s="228">
        <v>6615.39</v>
      </c>
      <c r="E46" s="225">
        <f>D46-C46</f>
        <v>47524.53</v>
      </c>
      <c r="F46" s="229">
        <f>-IF(C46=D46,"0.00%",IF(C46=0,E46/D46,E46/C46))</f>
        <v>1.1617093392821263</v>
      </c>
      <c r="H46" s="197"/>
    </row>
    <row r="47" spans="2:8">
      <c r="B47" s="163" t="s">
        <v>132</v>
      </c>
      <c r="C47" s="230">
        <v>583.57000000000005</v>
      </c>
      <c r="D47" s="230">
        <v>2596.63</v>
      </c>
      <c r="E47" s="231">
        <f>D47-C47</f>
        <v>2013.06</v>
      </c>
      <c r="F47" s="212">
        <f>IF(C47=D47,"0.00%",IF(C47=0,E47/D47,E47/C47))</f>
        <v>3.4495604640403035</v>
      </c>
      <c r="H47" s="197"/>
    </row>
    <row r="48" spans="2:8" ht="23.25" thickBot="1">
      <c r="B48" s="167" t="s">
        <v>59</v>
      </c>
      <c r="C48" s="217">
        <f>SUM(C41:C47)</f>
        <v>22359197.489999998</v>
      </c>
      <c r="D48" s="217">
        <f>SUM(D41:D47)</f>
        <v>23919108.519999996</v>
      </c>
      <c r="E48" s="217">
        <f>D48-C48</f>
        <v>1559911.0299999975</v>
      </c>
      <c r="F48" s="166">
        <f>E48/C48</f>
        <v>6.9765966810645022E-2</v>
      </c>
      <c r="H48" s="197"/>
    </row>
    <row r="49" spans="2:8" ht="23.25" thickTop="1">
      <c r="B49" s="224" t="s">
        <v>133</v>
      </c>
      <c r="C49" s="225"/>
      <c r="D49" s="225"/>
      <c r="E49" s="225"/>
      <c r="F49" s="232"/>
      <c r="H49" s="197"/>
    </row>
    <row r="50" spans="2:8">
      <c r="B50" s="223" t="s">
        <v>134</v>
      </c>
      <c r="C50" s="210">
        <v>4780347.46</v>
      </c>
      <c r="D50" s="210">
        <v>4856810.84</v>
      </c>
      <c r="E50" s="211">
        <f t="shared" ref="E50:E60" si="5">D50-C50</f>
        <v>76463.379999999888</v>
      </c>
      <c r="F50" s="212">
        <f t="shared" ref="F50:F59" si="6">IF(C50=D50,"0.00%",IF(C50=0,E50/D50,E50/C50))</f>
        <v>1.5995360303788439E-2</v>
      </c>
      <c r="H50" s="197"/>
    </row>
    <row r="51" spans="2:8">
      <c r="B51" s="223" t="s">
        <v>135</v>
      </c>
      <c r="C51" s="213">
        <v>1435492.81</v>
      </c>
      <c r="D51" s="213">
        <v>1467763.23</v>
      </c>
      <c r="E51" s="214">
        <f t="shared" si="5"/>
        <v>32270.419999999925</v>
      </c>
      <c r="F51" s="147">
        <f t="shared" si="6"/>
        <v>2.2480377313767196E-2</v>
      </c>
      <c r="H51" s="197"/>
    </row>
    <row r="52" spans="2:8">
      <c r="B52" s="223" t="s">
        <v>136</v>
      </c>
      <c r="C52" s="213">
        <v>37000</v>
      </c>
      <c r="D52" s="213">
        <v>0</v>
      </c>
      <c r="E52" s="214">
        <f t="shared" si="5"/>
        <v>-37000</v>
      </c>
      <c r="F52" s="147">
        <f t="shared" si="6"/>
        <v>-1</v>
      </c>
      <c r="H52" s="197"/>
    </row>
    <row r="53" spans="2:8">
      <c r="B53" s="223" t="s">
        <v>137</v>
      </c>
      <c r="C53" s="213">
        <v>265713.24</v>
      </c>
      <c r="D53" s="213">
        <v>128650.04</v>
      </c>
      <c r="E53" s="214">
        <f t="shared" si="5"/>
        <v>-137063.20000000001</v>
      </c>
      <c r="F53" s="147">
        <f t="shared" si="6"/>
        <v>-0.51583127735750023</v>
      </c>
      <c r="H53" s="197"/>
    </row>
    <row r="54" spans="2:8">
      <c r="B54" s="223" t="s">
        <v>138</v>
      </c>
      <c r="C54" s="213">
        <v>35917.54</v>
      </c>
      <c r="D54" s="213">
        <v>48215.38</v>
      </c>
      <c r="E54" s="214">
        <f t="shared" si="5"/>
        <v>12297.839999999997</v>
      </c>
      <c r="F54" s="147">
        <f t="shared" si="6"/>
        <v>0.34239093211840221</v>
      </c>
      <c r="H54" s="197"/>
    </row>
    <row r="55" spans="2:8">
      <c r="B55" s="223" t="s">
        <v>139</v>
      </c>
      <c r="C55" s="213">
        <v>940.65</v>
      </c>
      <c r="D55" s="213">
        <v>2274.4899999999998</v>
      </c>
      <c r="E55" s="214">
        <f t="shared" si="5"/>
        <v>1333.8399999999997</v>
      </c>
      <c r="F55" s="147">
        <f t="shared" si="6"/>
        <v>1.417998192739063</v>
      </c>
      <c r="H55" s="197"/>
    </row>
    <row r="56" spans="2:8">
      <c r="B56" s="223" t="s">
        <v>140</v>
      </c>
      <c r="C56" s="213">
        <v>391.3</v>
      </c>
      <c r="D56" s="213">
        <v>998.87</v>
      </c>
      <c r="E56" s="214">
        <f t="shared" si="5"/>
        <v>607.56999999999994</v>
      </c>
      <c r="F56" s="147">
        <f t="shared" si="6"/>
        <v>1.5526961410682338</v>
      </c>
      <c r="H56" s="197"/>
    </row>
    <row r="57" spans="2:8">
      <c r="B57" s="223" t="s">
        <v>141</v>
      </c>
      <c r="C57" s="213">
        <v>6023.87</v>
      </c>
      <c r="D57" s="213">
        <v>3284.16</v>
      </c>
      <c r="E57" s="214">
        <f t="shared" si="5"/>
        <v>-2739.71</v>
      </c>
      <c r="F57" s="147">
        <f t="shared" si="6"/>
        <v>-0.45480895172040564</v>
      </c>
      <c r="H57" s="197"/>
    </row>
    <row r="58" spans="2:8">
      <c r="B58" s="223" t="s">
        <v>142</v>
      </c>
      <c r="C58" s="213">
        <v>85228.94</v>
      </c>
      <c r="D58" s="213">
        <v>77954.03</v>
      </c>
      <c r="E58" s="214">
        <f t="shared" si="5"/>
        <v>-7274.9100000000035</v>
      </c>
      <c r="F58" s="147">
        <f t="shared" si="6"/>
        <v>-8.5357274184097595E-2</v>
      </c>
      <c r="H58" s="197"/>
    </row>
    <row r="59" spans="2:8">
      <c r="B59" s="223" t="s">
        <v>143</v>
      </c>
      <c r="C59" s="213">
        <v>82310.16</v>
      </c>
      <c r="D59" s="213">
        <v>77246.55</v>
      </c>
      <c r="E59" s="214">
        <f t="shared" si="5"/>
        <v>-5063.6100000000006</v>
      </c>
      <c r="F59" s="147">
        <f t="shared" si="6"/>
        <v>-6.1518650917456612E-2</v>
      </c>
      <c r="H59" s="197"/>
    </row>
    <row r="60" spans="2:8" ht="23.25" thickBot="1">
      <c r="B60" s="216" t="s">
        <v>59</v>
      </c>
      <c r="C60" s="217">
        <f>SUM(C50:C59)</f>
        <v>6729365.9700000007</v>
      </c>
      <c r="D60" s="217">
        <f>SUM(D50:D59)</f>
        <v>6663197.5900000008</v>
      </c>
      <c r="E60" s="217">
        <f t="shared" si="5"/>
        <v>-66168.379999999888</v>
      </c>
      <c r="F60" s="166">
        <f>E60/C60</f>
        <v>-9.8327807248087418E-3</v>
      </c>
      <c r="H60" s="197"/>
    </row>
    <row r="61" spans="2:8" ht="23.25" thickTop="1">
      <c r="B61" s="224" t="s">
        <v>144</v>
      </c>
      <c r="C61" s="225" t="s">
        <v>1</v>
      </c>
      <c r="D61" s="225" t="s">
        <v>1</v>
      </c>
      <c r="E61" s="225"/>
      <c r="F61" s="232"/>
      <c r="H61" s="197"/>
    </row>
    <row r="62" spans="2:8">
      <c r="B62" s="223" t="s">
        <v>145</v>
      </c>
      <c r="C62" s="210">
        <v>1577849.98</v>
      </c>
      <c r="D62" s="210">
        <v>1536236.69</v>
      </c>
      <c r="E62" s="211">
        <f t="shared" ref="E62:E63" si="7">D62-C62</f>
        <v>-41613.290000000037</v>
      </c>
      <c r="F62" s="212">
        <f t="shared" ref="F62:F63" si="8">IF(C62=D62,"0.00%",IF(C62=0,E62/D62,E62/C62))</f>
        <v>-2.6373413523128504E-2</v>
      </c>
      <c r="H62" s="197"/>
    </row>
    <row r="63" spans="2:8">
      <c r="B63" s="223" t="s">
        <v>146</v>
      </c>
      <c r="C63" s="213">
        <v>1514.68</v>
      </c>
      <c r="D63" s="213">
        <v>215.07</v>
      </c>
      <c r="E63" s="214">
        <f t="shared" si="7"/>
        <v>-1299.6100000000001</v>
      </c>
      <c r="F63" s="147">
        <f t="shared" si="8"/>
        <v>-0.85800961259143849</v>
      </c>
      <c r="H63" s="197"/>
    </row>
    <row r="64" spans="2:8">
      <c r="B64" s="223" t="s">
        <v>147</v>
      </c>
      <c r="C64" s="213">
        <v>947.03</v>
      </c>
      <c r="D64" s="213">
        <v>9322.33</v>
      </c>
      <c r="E64" s="214">
        <f>D64-C64</f>
        <v>8375.2999999999993</v>
      </c>
      <c r="F64" s="147">
        <f>IF(C64=D64,"0.00%",IF(C64=0,E64/D64,E64/C64))</f>
        <v>8.8437536297688553</v>
      </c>
      <c r="H64" s="197"/>
    </row>
    <row r="65" spans="2:8">
      <c r="B65" s="223" t="s">
        <v>148</v>
      </c>
      <c r="C65" s="213">
        <v>70340.639999999999</v>
      </c>
      <c r="D65" s="213">
        <v>61263.1</v>
      </c>
      <c r="E65" s="214">
        <f>D65-C65</f>
        <v>-9077.5400000000009</v>
      </c>
      <c r="F65" s="147">
        <f>IF(C65=D65,"0.00%",IF(C65=0,E65/D65,E65/C65))</f>
        <v>-0.12905114312295141</v>
      </c>
      <c r="H65" s="197"/>
    </row>
    <row r="66" spans="2:8">
      <c r="B66" s="223" t="s">
        <v>149</v>
      </c>
      <c r="C66" s="213">
        <v>266.91000000000003</v>
      </c>
      <c r="D66" s="213">
        <v>489.84</v>
      </c>
      <c r="E66" s="214">
        <f>D66-C66</f>
        <v>222.92999999999995</v>
      </c>
      <c r="F66" s="147">
        <f>IF(C66=D66,"0.00%",IF(C66=0,E66/D66,E66/C66))</f>
        <v>0.83522535686186328</v>
      </c>
      <c r="H66" s="197"/>
    </row>
    <row r="67" spans="2:8" ht="23.25" thickBot="1">
      <c r="B67" s="216" t="s">
        <v>59</v>
      </c>
      <c r="C67" s="217">
        <f>SUM(C62:C66)</f>
        <v>1650919.2399999998</v>
      </c>
      <c r="D67" s="217">
        <f>SUM(D62:D66)</f>
        <v>1607527.0300000003</v>
      </c>
      <c r="E67" s="217">
        <f>D67-C67</f>
        <v>-43392.209999999497</v>
      </c>
      <c r="F67" s="166">
        <f>E67/C67</f>
        <v>-2.6283666062308114E-2</v>
      </c>
      <c r="H67" s="197"/>
    </row>
    <row r="68" spans="2:8" ht="23.25" thickTop="1">
      <c r="B68" s="224" t="s">
        <v>150</v>
      </c>
      <c r="C68" s="225"/>
      <c r="D68" s="225"/>
      <c r="E68" s="225"/>
      <c r="F68" s="232"/>
      <c r="H68" s="197"/>
    </row>
    <row r="69" spans="2:8">
      <c r="B69" s="223" t="s">
        <v>151</v>
      </c>
      <c r="C69" s="210">
        <v>11033136.949999999</v>
      </c>
      <c r="D69" s="227">
        <v>12890689.99</v>
      </c>
      <c r="E69" s="211">
        <f>D69-C69</f>
        <v>1857553.040000001</v>
      </c>
      <c r="F69" s="212">
        <f>IF(C69=D69,"0.00%",IF(C69=0,E69/D69,E69/C69))</f>
        <v>0.16836127824915662</v>
      </c>
      <c r="H69" s="197"/>
    </row>
    <row r="70" spans="2:8" ht="23.25" thickBot="1">
      <c r="B70" s="216" t="s">
        <v>59</v>
      </c>
      <c r="C70" s="217">
        <f>SUM(C69:C69)</f>
        <v>11033136.949999999</v>
      </c>
      <c r="D70" s="217">
        <f>SUM(D69:D69)</f>
        <v>12890689.99</v>
      </c>
      <c r="E70" s="217">
        <f>D70-C70</f>
        <v>1857553.040000001</v>
      </c>
      <c r="F70" s="166">
        <f>E70/C70</f>
        <v>0.16836127824915662</v>
      </c>
      <c r="H70" s="197"/>
    </row>
    <row r="71" spans="2:8" ht="23.25" thickTop="1">
      <c r="H71" s="197"/>
    </row>
    <row r="72" spans="2:8">
      <c r="B72" s="638" t="s">
        <v>152</v>
      </c>
      <c r="C72" s="638"/>
      <c r="D72" s="638"/>
      <c r="E72" s="638"/>
      <c r="F72" s="638"/>
      <c r="H72" s="197"/>
    </row>
    <row r="73" spans="2:8" ht="20.100000000000001" customHeight="1">
      <c r="B73" s="638"/>
      <c r="C73" s="638"/>
      <c r="D73" s="638"/>
      <c r="E73" s="638"/>
      <c r="F73" s="638"/>
      <c r="H73" s="197"/>
    </row>
    <row r="74" spans="2:8">
      <c r="D74" s="126"/>
      <c r="H74" s="197"/>
    </row>
    <row r="75" spans="2:8">
      <c r="H75" s="197"/>
    </row>
    <row r="76" spans="2:8">
      <c r="H76" s="197"/>
    </row>
    <row r="77" spans="2:8">
      <c r="H77" s="197"/>
    </row>
    <row r="78" spans="2:8">
      <c r="H78" s="197"/>
    </row>
    <row r="79" spans="2:8">
      <c r="H79" s="197"/>
    </row>
    <row r="80" spans="2:8">
      <c r="H80" s="197"/>
    </row>
    <row r="81" spans="8:8">
      <c r="H81" s="197"/>
    </row>
    <row r="82" spans="8:8">
      <c r="H82" s="197"/>
    </row>
  </sheetData>
  <mergeCells count="1">
    <mergeCell ref="B72:F73"/>
  </mergeCells>
  <printOptions horizontalCentered="1"/>
  <pageMargins left="0.25" right="0.25" top="0.45" bottom="0.54" header="0.3" footer="0.3"/>
  <pageSetup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87"/>
  <sheetViews>
    <sheetView zoomScaleNormal="100" workbookViewId="0">
      <selection activeCell="B1" sqref="B1"/>
    </sheetView>
  </sheetViews>
  <sheetFormatPr defaultRowHeight="22.5"/>
  <cols>
    <col min="1" max="1" width="15.42578125" style="196" customWidth="1"/>
    <col min="2" max="2" width="10.85546875" style="196" customWidth="1"/>
    <col min="3" max="3" width="65.5703125" style="196" customWidth="1"/>
    <col min="4" max="6" width="28.28515625" style="196" customWidth="1"/>
    <col min="7" max="7" width="23.7109375" style="196" customWidth="1"/>
    <col min="8" max="8" width="11.42578125" style="197" customWidth="1"/>
    <col min="9" max="16384" width="9.140625" style="196"/>
  </cols>
  <sheetData>
    <row r="1" spans="1:9" s="126" customFormat="1">
      <c r="A1" s="233"/>
      <c r="D1" s="122" t="s">
        <v>42</v>
      </c>
      <c r="E1" s="122"/>
      <c r="F1" s="127"/>
      <c r="H1" s="125"/>
    </row>
    <row r="2" spans="1:9" s="126" customFormat="1">
      <c r="A2" s="233"/>
      <c r="D2" s="122" t="s">
        <v>92</v>
      </c>
      <c r="E2" s="122"/>
      <c r="F2" s="127"/>
      <c r="H2" s="125"/>
    </row>
    <row r="3" spans="1:9">
      <c r="C3" s="234">
        <f>[1]Pg1!A9</f>
        <v>43633</v>
      </c>
      <c r="D3" s="235" t="s">
        <v>41</v>
      </c>
      <c r="E3" s="236"/>
      <c r="F3" s="235"/>
      <c r="G3" s="129" t="s">
        <v>153</v>
      </c>
    </row>
    <row r="4" spans="1:9">
      <c r="C4" s="203" t="s">
        <v>6</v>
      </c>
      <c r="D4" s="202" t="s">
        <v>45</v>
      </c>
      <c r="E4" s="202" t="s">
        <v>95</v>
      </c>
      <c r="F4" s="203" t="s">
        <v>47</v>
      </c>
      <c r="G4" s="203" t="s">
        <v>48</v>
      </c>
    </row>
    <row r="5" spans="1:9">
      <c r="C5" s="237" t="s">
        <v>154</v>
      </c>
      <c r="D5" s="238"/>
      <c r="E5" s="238"/>
      <c r="F5" s="239"/>
      <c r="G5" s="240"/>
    </row>
    <row r="6" spans="1:9">
      <c r="C6" s="241" t="s">
        <v>155</v>
      </c>
      <c r="D6" s="242">
        <v>16656704.189999999</v>
      </c>
      <c r="E6" s="242">
        <v>18088920.579999998</v>
      </c>
      <c r="F6" s="243">
        <f t="shared" ref="F6:F46" si="0">E6-D6</f>
        <v>1432216.3899999987</v>
      </c>
      <c r="G6" s="212">
        <f t="shared" ref="G6:G47" si="1">IF(D6=E6,"0.00%",IF(D6=0,F6/E6,F6/D6))</f>
        <v>8.5984380443031611E-2</v>
      </c>
      <c r="I6" s="197"/>
    </row>
    <row r="7" spans="1:9">
      <c r="C7" s="241" t="s">
        <v>156</v>
      </c>
      <c r="D7" s="242">
        <v>226581.5</v>
      </c>
      <c r="E7" s="242">
        <v>213172.33</v>
      </c>
      <c r="F7" s="243">
        <f t="shared" si="0"/>
        <v>-13409.170000000013</v>
      </c>
      <c r="G7" s="147">
        <f t="shared" si="1"/>
        <v>-5.9180339083287965E-2</v>
      </c>
      <c r="I7" s="197"/>
    </row>
    <row r="8" spans="1:9">
      <c r="C8" s="241" t="s">
        <v>157</v>
      </c>
      <c r="D8" s="242">
        <v>22871.25</v>
      </c>
      <c r="E8" s="242">
        <v>11753.46</v>
      </c>
      <c r="F8" s="243">
        <f t="shared" si="0"/>
        <v>-11117.79</v>
      </c>
      <c r="G8" s="147">
        <f t="shared" si="1"/>
        <v>-0.4861032956222332</v>
      </c>
      <c r="I8" s="197"/>
    </row>
    <row r="9" spans="1:9">
      <c r="C9" s="241" t="s">
        <v>158</v>
      </c>
      <c r="D9" s="242">
        <v>85298.44</v>
      </c>
      <c r="E9" s="242">
        <v>86978.240000000005</v>
      </c>
      <c r="F9" s="243">
        <f t="shared" si="0"/>
        <v>1679.8000000000029</v>
      </c>
      <c r="G9" s="147">
        <f t="shared" si="1"/>
        <v>1.9693208926212517E-2</v>
      </c>
      <c r="I9" s="197"/>
    </row>
    <row r="10" spans="1:9">
      <c r="C10" s="241" t="s">
        <v>159</v>
      </c>
      <c r="D10" s="242">
        <v>38268.870000000003</v>
      </c>
      <c r="E10" s="242">
        <v>120446.07</v>
      </c>
      <c r="F10" s="243">
        <f t="shared" si="0"/>
        <v>82177.200000000012</v>
      </c>
      <c r="G10" s="147">
        <f t="shared" si="1"/>
        <v>2.1473641630913063</v>
      </c>
      <c r="I10" s="197"/>
    </row>
    <row r="11" spans="1:9">
      <c r="C11" s="241" t="s">
        <v>160</v>
      </c>
      <c r="D11" s="242">
        <v>26545064.09</v>
      </c>
      <c r="E11" s="244">
        <v>36893971.759999998</v>
      </c>
      <c r="F11" s="243">
        <f t="shared" si="0"/>
        <v>10348907.669999998</v>
      </c>
      <c r="G11" s="147">
        <f t="shared" si="1"/>
        <v>0.38986184531001439</v>
      </c>
      <c r="I11" s="197"/>
    </row>
    <row r="12" spans="1:9">
      <c r="C12" s="240" t="s">
        <v>161</v>
      </c>
      <c r="D12" s="242">
        <v>1788.04</v>
      </c>
      <c r="E12" s="242">
        <v>5645.43</v>
      </c>
      <c r="F12" s="243">
        <f t="shared" si="0"/>
        <v>3857.3900000000003</v>
      </c>
      <c r="G12" s="147">
        <f t="shared" si="1"/>
        <v>2.1573286951074921</v>
      </c>
      <c r="I12" s="197"/>
    </row>
    <row r="13" spans="1:9">
      <c r="C13" s="241" t="s">
        <v>162</v>
      </c>
      <c r="D13" s="242">
        <v>6076.67</v>
      </c>
      <c r="E13" s="242">
        <v>3024.67</v>
      </c>
      <c r="F13" s="243">
        <f t="shared" si="0"/>
        <v>-3052</v>
      </c>
      <c r="G13" s="147">
        <f t="shared" si="1"/>
        <v>-0.50224876453715606</v>
      </c>
      <c r="I13" s="197"/>
    </row>
    <row r="14" spans="1:9">
      <c r="C14" s="241" t="s">
        <v>163</v>
      </c>
      <c r="D14" s="242">
        <v>6691389.3600000003</v>
      </c>
      <c r="E14" s="242">
        <v>6605416.2599999998</v>
      </c>
      <c r="F14" s="243">
        <f t="shared" si="0"/>
        <v>-85973.100000000559</v>
      </c>
      <c r="G14" s="147">
        <f t="shared" si="1"/>
        <v>-1.2848318245226214E-2</v>
      </c>
      <c r="I14" s="197"/>
    </row>
    <row r="15" spans="1:9">
      <c r="C15" s="241" t="s">
        <v>164</v>
      </c>
      <c r="D15" s="242">
        <v>758763.05</v>
      </c>
      <c r="E15" s="242">
        <v>817275.19</v>
      </c>
      <c r="F15" s="243">
        <f t="shared" si="0"/>
        <v>58512.139999999898</v>
      </c>
      <c r="G15" s="147">
        <f t="shared" si="1"/>
        <v>7.7115167903866549E-2</v>
      </c>
      <c r="I15" s="197"/>
    </row>
    <row r="16" spans="1:9">
      <c r="C16" s="241" t="s">
        <v>165</v>
      </c>
      <c r="D16" s="242">
        <v>151332.73000000001</v>
      </c>
      <c r="E16" s="242">
        <v>126694.51</v>
      </c>
      <c r="F16" s="243">
        <f t="shared" si="0"/>
        <v>-24638.220000000016</v>
      </c>
      <c r="G16" s="147">
        <f t="shared" si="1"/>
        <v>-0.1628082702268043</v>
      </c>
      <c r="I16" s="197"/>
    </row>
    <row r="17" spans="3:9">
      <c r="C17" s="241" t="s">
        <v>166</v>
      </c>
      <c r="D17" s="242">
        <v>141246.71</v>
      </c>
      <c r="E17" s="242">
        <v>13313.17</v>
      </c>
      <c r="F17" s="243">
        <f t="shared" si="0"/>
        <v>-127933.54</v>
      </c>
      <c r="G17" s="147">
        <f t="shared" si="1"/>
        <v>-0.90574527364212587</v>
      </c>
      <c r="I17" s="197"/>
    </row>
    <row r="18" spans="3:9">
      <c r="C18" s="241" t="s">
        <v>167</v>
      </c>
      <c r="D18" s="242">
        <v>4494.93</v>
      </c>
      <c r="E18" s="242">
        <v>7701.34</v>
      </c>
      <c r="F18" s="243">
        <f t="shared" si="0"/>
        <v>3206.41</v>
      </c>
      <c r="G18" s="147">
        <f t="shared" si="1"/>
        <v>0.71333925111180807</v>
      </c>
      <c r="I18" s="197"/>
    </row>
    <row r="19" spans="3:9">
      <c r="C19" s="241" t="s">
        <v>168</v>
      </c>
      <c r="D19" s="242">
        <v>85.5</v>
      </c>
      <c r="E19" s="242">
        <v>38.200000000000003</v>
      </c>
      <c r="F19" s="243">
        <f t="shared" si="0"/>
        <v>-47.3</v>
      </c>
      <c r="G19" s="147">
        <f t="shared" si="1"/>
        <v>-0.55321637426900583</v>
      </c>
      <c r="I19" s="197"/>
    </row>
    <row r="20" spans="3:9">
      <c r="C20" s="241" t="s">
        <v>169</v>
      </c>
      <c r="D20" s="242">
        <v>48996.47</v>
      </c>
      <c r="E20" s="242">
        <v>30622.5</v>
      </c>
      <c r="F20" s="243">
        <f t="shared" si="0"/>
        <v>-18373.97</v>
      </c>
      <c r="G20" s="147">
        <f t="shared" si="1"/>
        <v>-0.37500599532986767</v>
      </c>
      <c r="I20" s="197"/>
    </row>
    <row r="21" spans="3:9">
      <c r="C21" s="241" t="s">
        <v>170</v>
      </c>
      <c r="D21" s="242">
        <v>978.97</v>
      </c>
      <c r="E21" s="242">
        <v>2063.23</v>
      </c>
      <c r="F21" s="243">
        <f t="shared" si="0"/>
        <v>1084.26</v>
      </c>
      <c r="G21" s="147">
        <f t="shared" si="1"/>
        <v>1.1075518146623491</v>
      </c>
      <c r="I21" s="197"/>
    </row>
    <row r="22" spans="3:9">
      <c r="C22" s="241" t="s">
        <v>171</v>
      </c>
      <c r="D22" s="242">
        <v>226979.81</v>
      </c>
      <c r="E22" s="242">
        <v>233245.01</v>
      </c>
      <c r="F22" s="243">
        <f t="shared" si="0"/>
        <v>6265.2000000000116</v>
      </c>
      <c r="G22" s="147">
        <f t="shared" si="1"/>
        <v>2.7602455037741072E-2</v>
      </c>
      <c r="I22" s="197"/>
    </row>
    <row r="23" spans="3:9">
      <c r="C23" s="222" t="s">
        <v>172</v>
      </c>
      <c r="D23" s="242">
        <v>8472.2999999999993</v>
      </c>
      <c r="E23" s="242">
        <v>7987.2</v>
      </c>
      <c r="F23" s="243">
        <f t="shared" si="0"/>
        <v>-485.09999999999945</v>
      </c>
      <c r="G23" s="147">
        <f t="shared" si="1"/>
        <v>-5.7257179278354109E-2</v>
      </c>
      <c r="I23" s="197"/>
    </row>
    <row r="24" spans="3:9">
      <c r="C24" s="222" t="s">
        <v>173</v>
      </c>
      <c r="D24" s="242">
        <v>6630.72</v>
      </c>
      <c r="E24" s="242">
        <v>3574.28</v>
      </c>
      <c r="F24" s="243">
        <f t="shared" si="0"/>
        <v>-3056.44</v>
      </c>
      <c r="G24" s="147">
        <f t="shared" si="1"/>
        <v>-0.460951450219584</v>
      </c>
      <c r="I24" s="197"/>
    </row>
    <row r="25" spans="3:9">
      <c r="C25" s="222" t="s">
        <v>174</v>
      </c>
      <c r="D25" s="242">
        <v>93477.71</v>
      </c>
      <c r="E25" s="242">
        <v>85589.77</v>
      </c>
      <c r="F25" s="243">
        <f t="shared" si="0"/>
        <v>-7887.9400000000023</v>
      </c>
      <c r="G25" s="147">
        <f t="shared" si="1"/>
        <v>-8.4383111225125235E-2</v>
      </c>
      <c r="I25" s="197"/>
    </row>
    <row r="26" spans="3:9">
      <c r="C26" s="223" t="s">
        <v>175</v>
      </c>
      <c r="D26" s="242">
        <v>32274.11</v>
      </c>
      <c r="E26" s="242">
        <v>32290.97</v>
      </c>
      <c r="F26" s="243">
        <f t="shared" si="0"/>
        <v>16.860000000000582</v>
      </c>
      <c r="G26" s="147">
        <f t="shared" si="1"/>
        <v>5.2240015293994414E-4</v>
      </c>
      <c r="I26" s="197"/>
    </row>
    <row r="27" spans="3:9">
      <c r="C27" s="222" t="s">
        <v>176</v>
      </c>
      <c r="D27" s="242">
        <v>222337.31</v>
      </c>
      <c r="E27" s="242">
        <v>211607.34</v>
      </c>
      <c r="F27" s="243">
        <f t="shared" si="0"/>
        <v>-10729.970000000001</v>
      </c>
      <c r="G27" s="147">
        <f t="shared" si="1"/>
        <v>-4.82598714538734E-2</v>
      </c>
      <c r="I27" s="197"/>
    </row>
    <row r="28" spans="3:9">
      <c r="C28" s="223" t="s">
        <v>177</v>
      </c>
      <c r="D28" s="242">
        <v>1637398.87</v>
      </c>
      <c r="E28" s="242">
        <v>1585258.98</v>
      </c>
      <c r="F28" s="243">
        <f t="shared" si="0"/>
        <v>-52139.89000000013</v>
      </c>
      <c r="G28" s="147">
        <f t="shared" si="1"/>
        <v>-3.1843120790721033E-2</v>
      </c>
      <c r="I28" s="197"/>
    </row>
    <row r="29" spans="3:9">
      <c r="C29" s="223" t="s">
        <v>178</v>
      </c>
      <c r="D29" s="242">
        <v>124112.86</v>
      </c>
      <c r="E29" s="242">
        <v>113950.41</v>
      </c>
      <c r="F29" s="243">
        <f t="shared" si="0"/>
        <v>-10162.449999999997</v>
      </c>
      <c r="G29" s="147">
        <f t="shared" si="1"/>
        <v>-8.1880717276195211E-2</v>
      </c>
      <c r="I29" s="197"/>
    </row>
    <row r="30" spans="3:9">
      <c r="C30" s="222" t="s">
        <v>179</v>
      </c>
      <c r="D30" s="242">
        <v>691.12</v>
      </c>
      <c r="E30" s="242">
        <v>627.54</v>
      </c>
      <c r="F30" s="243">
        <f t="shared" si="0"/>
        <v>-63.580000000000041</v>
      </c>
      <c r="G30" s="147">
        <f t="shared" si="1"/>
        <v>-9.1995601342748062E-2</v>
      </c>
      <c r="I30" s="197"/>
    </row>
    <row r="31" spans="3:9">
      <c r="C31" s="222" t="s">
        <v>180</v>
      </c>
      <c r="D31" s="242">
        <v>316995.37</v>
      </c>
      <c r="E31" s="242">
        <v>283242.2</v>
      </c>
      <c r="F31" s="243">
        <f t="shared" si="0"/>
        <v>-33753.169999999984</v>
      </c>
      <c r="G31" s="147">
        <f t="shared" si="1"/>
        <v>-0.10647843216132773</v>
      </c>
      <c r="I31" s="197"/>
    </row>
    <row r="32" spans="3:9">
      <c r="C32" s="222" t="s">
        <v>181</v>
      </c>
      <c r="D32" s="242">
        <v>64374.64</v>
      </c>
      <c r="E32" s="242">
        <v>61372.28</v>
      </c>
      <c r="F32" s="243">
        <f t="shared" si="0"/>
        <v>-3002.3600000000006</v>
      </c>
      <c r="G32" s="147">
        <f t="shared" si="1"/>
        <v>-4.6638862757135427E-2</v>
      </c>
      <c r="I32" s="197"/>
    </row>
    <row r="33" spans="3:9">
      <c r="C33" s="223" t="s">
        <v>182</v>
      </c>
      <c r="D33" s="242">
        <v>28572.18</v>
      </c>
      <c r="E33" s="242">
        <v>32448.63</v>
      </c>
      <c r="F33" s="243">
        <f t="shared" si="0"/>
        <v>3876.4500000000007</v>
      </c>
      <c r="G33" s="147">
        <f t="shared" si="1"/>
        <v>0.13567218182161811</v>
      </c>
      <c r="I33" s="197"/>
    </row>
    <row r="34" spans="3:9">
      <c r="C34" s="223" t="s">
        <v>183</v>
      </c>
      <c r="D34" s="242">
        <v>120530.83</v>
      </c>
      <c r="E34" s="242">
        <v>129398.93</v>
      </c>
      <c r="F34" s="243">
        <f t="shared" si="0"/>
        <v>8868.0999999999913</v>
      </c>
      <c r="G34" s="147">
        <f t="shared" si="1"/>
        <v>7.3575366568038994E-2</v>
      </c>
      <c r="I34" s="197"/>
    </row>
    <row r="35" spans="3:9">
      <c r="C35" s="222" t="s">
        <v>184</v>
      </c>
      <c r="D35" s="242">
        <v>25673.08</v>
      </c>
      <c r="E35" s="242">
        <v>24181.94</v>
      </c>
      <c r="F35" s="243">
        <f t="shared" si="0"/>
        <v>-1491.1400000000031</v>
      </c>
      <c r="G35" s="147">
        <f t="shared" si="1"/>
        <v>-5.8081850716782055E-2</v>
      </c>
      <c r="I35" s="197"/>
    </row>
    <row r="36" spans="3:9">
      <c r="C36" s="222" t="s">
        <v>185</v>
      </c>
      <c r="D36" s="245">
        <v>13923.18</v>
      </c>
      <c r="E36" s="245">
        <v>7758.4</v>
      </c>
      <c r="F36" s="241">
        <f t="shared" si="0"/>
        <v>-6164.7800000000007</v>
      </c>
      <c r="G36" s="229">
        <f t="shared" si="1"/>
        <v>-0.44277097617067368</v>
      </c>
      <c r="I36" s="197"/>
    </row>
    <row r="37" spans="3:9">
      <c r="C37" s="222" t="s">
        <v>186</v>
      </c>
      <c r="D37" s="246">
        <v>27794.98</v>
      </c>
      <c r="E37" s="246">
        <v>12682.59</v>
      </c>
      <c r="F37" s="247">
        <f t="shared" si="0"/>
        <v>-15112.39</v>
      </c>
      <c r="G37" s="212">
        <f t="shared" si="1"/>
        <v>-0.54370933168507407</v>
      </c>
      <c r="I37" s="197"/>
    </row>
    <row r="38" spans="3:9">
      <c r="C38" s="248" t="s">
        <v>187</v>
      </c>
      <c r="D38" s="246">
        <v>0</v>
      </c>
      <c r="E38" s="246">
        <v>0</v>
      </c>
      <c r="F38" s="247">
        <f t="shared" si="0"/>
        <v>0</v>
      </c>
      <c r="G38" s="212" t="str">
        <f t="shared" si="1"/>
        <v>0.00%</v>
      </c>
      <c r="I38" s="197"/>
    </row>
    <row r="39" spans="3:9">
      <c r="C39" s="248" t="s">
        <v>188</v>
      </c>
      <c r="D39" s="246">
        <v>61.75</v>
      </c>
      <c r="E39" s="246">
        <v>0</v>
      </c>
      <c r="F39" s="247">
        <f t="shared" si="0"/>
        <v>-61.75</v>
      </c>
      <c r="G39" s="212">
        <f t="shared" si="1"/>
        <v>-1</v>
      </c>
      <c r="I39" s="197"/>
    </row>
    <row r="40" spans="3:9">
      <c r="C40" s="248" t="s">
        <v>189</v>
      </c>
      <c r="D40" s="246">
        <v>0</v>
      </c>
      <c r="E40" s="246">
        <v>0</v>
      </c>
      <c r="F40" s="247">
        <f t="shared" si="0"/>
        <v>0</v>
      </c>
      <c r="G40" s="212" t="str">
        <f t="shared" si="1"/>
        <v>0.00%</v>
      </c>
      <c r="I40" s="197"/>
    </row>
    <row r="41" spans="3:9">
      <c r="C41" s="249" t="s">
        <v>190</v>
      </c>
      <c r="D41" s="246">
        <v>0</v>
      </c>
      <c r="E41" s="246">
        <v>0</v>
      </c>
      <c r="F41" s="247">
        <f t="shared" si="0"/>
        <v>0</v>
      </c>
      <c r="G41" s="212" t="str">
        <f t="shared" si="1"/>
        <v>0.00%</v>
      </c>
      <c r="I41" s="197"/>
    </row>
    <row r="42" spans="3:9">
      <c r="C42" s="249" t="s">
        <v>191</v>
      </c>
      <c r="D42" s="250">
        <v>0</v>
      </c>
      <c r="E42" s="246">
        <v>79</v>
      </c>
      <c r="F42" s="247">
        <f t="shared" si="0"/>
        <v>79</v>
      </c>
      <c r="G42" s="212">
        <f t="shared" si="1"/>
        <v>1</v>
      </c>
      <c r="I42" s="197"/>
    </row>
    <row r="43" spans="3:9" s="253" customFormat="1">
      <c r="C43" s="251" t="s">
        <v>192</v>
      </c>
      <c r="D43" s="246">
        <v>885.43</v>
      </c>
      <c r="E43" s="252">
        <v>1281.56</v>
      </c>
      <c r="F43" s="247">
        <f t="shared" si="0"/>
        <v>396.13</v>
      </c>
      <c r="G43" s="212">
        <f t="shared" si="1"/>
        <v>0.44738714522887185</v>
      </c>
      <c r="H43" s="197"/>
      <c r="I43" s="197"/>
    </row>
    <row r="44" spans="3:9" s="253" customFormat="1">
      <c r="C44" s="251" t="s">
        <v>193</v>
      </c>
      <c r="D44" s="254">
        <v>22450.26</v>
      </c>
      <c r="E44" s="255">
        <v>0</v>
      </c>
      <c r="F44" s="247">
        <f t="shared" si="0"/>
        <v>-22450.26</v>
      </c>
      <c r="G44" s="212">
        <f t="shared" si="1"/>
        <v>-1</v>
      </c>
      <c r="H44" s="197"/>
      <c r="I44" s="197"/>
    </row>
    <row r="45" spans="3:9" s="253" customFormat="1">
      <c r="C45" s="251" t="s">
        <v>194</v>
      </c>
      <c r="D45" s="250">
        <v>42795.9</v>
      </c>
      <c r="E45" s="256">
        <v>107.77</v>
      </c>
      <c r="F45" s="247">
        <f t="shared" si="0"/>
        <v>-42688.130000000005</v>
      </c>
      <c r="G45" s="212">
        <f t="shared" si="1"/>
        <v>-0.99748176811330069</v>
      </c>
      <c r="H45" s="197"/>
      <c r="I45" s="197"/>
    </row>
    <row r="46" spans="3:9" s="253" customFormat="1">
      <c r="C46" s="257" t="s">
        <v>195</v>
      </c>
      <c r="D46" s="250">
        <v>0</v>
      </c>
      <c r="E46" s="256">
        <v>3119</v>
      </c>
      <c r="F46" s="258">
        <f t="shared" si="0"/>
        <v>3119</v>
      </c>
      <c r="G46" s="229">
        <f t="shared" si="1"/>
        <v>1</v>
      </c>
      <c r="H46" s="197"/>
      <c r="I46" s="197"/>
    </row>
    <row r="47" spans="3:9" ht="23.25" thickBot="1">
      <c r="C47" s="216" t="s">
        <v>59</v>
      </c>
      <c r="D47" s="259">
        <f>SUM(D6:D46)</f>
        <v>54396373.179999977</v>
      </c>
      <c r="E47" s="259">
        <f>SUM(E6:E46)</f>
        <v>65856840.74000001</v>
      </c>
      <c r="F47" s="259">
        <f>E47-D47</f>
        <v>11460467.560000032</v>
      </c>
      <c r="G47" s="159">
        <f t="shared" si="1"/>
        <v>0.21068440577971703</v>
      </c>
      <c r="I47" s="197"/>
    </row>
    <row r="48" spans="3:9" ht="23.25" thickTop="1">
      <c r="C48" s="219" t="s">
        <v>196</v>
      </c>
      <c r="D48" s="260"/>
      <c r="E48" s="260"/>
      <c r="F48" s="261"/>
      <c r="G48" s="262"/>
      <c r="I48" s="197"/>
    </row>
    <row r="49" spans="3:9">
      <c r="C49" s="222" t="s">
        <v>197</v>
      </c>
      <c r="D49" s="242">
        <v>134622.39000000001</v>
      </c>
      <c r="E49" s="242">
        <v>73661.990000000005</v>
      </c>
      <c r="F49" s="243">
        <f t="shared" ref="F49" si="2">E49-D49</f>
        <v>-60960.400000000009</v>
      </c>
      <c r="G49" s="212">
        <f t="shared" ref="G49:G52" si="3">IF(D49=E49,"0.00%",IF(D49=0,F49/E49,F49/D49))</f>
        <v>-0.45282512069500475</v>
      </c>
      <c r="I49" s="197"/>
    </row>
    <row r="50" spans="3:9" ht="23.25" thickBot="1">
      <c r="C50" s="216" t="s">
        <v>59</v>
      </c>
      <c r="D50" s="263">
        <f>SUM(D49:D49)</f>
        <v>134622.39000000001</v>
      </c>
      <c r="E50" s="263">
        <f>SUM(E49:E49)</f>
        <v>73661.990000000005</v>
      </c>
      <c r="F50" s="263">
        <f>E50-D50</f>
        <v>-60960.400000000009</v>
      </c>
      <c r="G50" s="166">
        <f t="shared" si="3"/>
        <v>-0.45282512069500475</v>
      </c>
      <c r="I50" s="197"/>
    </row>
    <row r="51" spans="3:9" ht="23.25" thickTop="1">
      <c r="C51" s="218" t="s">
        <v>198</v>
      </c>
      <c r="D51" s="242">
        <v>28084466.09</v>
      </c>
      <c r="E51" s="242">
        <v>29716051.079999998</v>
      </c>
      <c r="F51" s="243">
        <f t="shared" ref="F51" si="4">E51-D51</f>
        <v>1631584.9899999984</v>
      </c>
      <c r="G51" s="147">
        <f t="shared" si="3"/>
        <v>5.8095638520290573E-2</v>
      </c>
      <c r="I51" s="197"/>
    </row>
    <row r="52" spans="3:9" ht="23.25" thickBot="1">
      <c r="C52" s="216" t="s">
        <v>59</v>
      </c>
      <c r="D52" s="264">
        <f>SUM(D51)</f>
        <v>28084466.09</v>
      </c>
      <c r="E52" s="264">
        <f>SUM(E51)</f>
        <v>29716051.079999998</v>
      </c>
      <c r="F52" s="264">
        <f>E52-D52</f>
        <v>1631584.9899999984</v>
      </c>
      <c r="G52" s="166">
        <f t="shared" si="3"/>
        <v>5.8095638520290573E-2</v>
      </c>
      <c r="I52" s="197"/>
    </row>
    <row r="53" spans="3:9" ht="23.25" thickTop="1">
      <c r="C53" s="265" t="s">
        <v>199</v>
      </c>
      <c r="D53" s="266"/>
      <c r="E53" s="267"/>
      <c r="F53" s="267"/>
      <c r="G53" s="268"/>
      <c r="I53" s="197"/>
    </row>
    <row r="54" spans="3:9">
      <c r="C54" s="219" t="s">
        <v>200</v>
      </c>
      <c r="D54" s="241"/>
      <c r="E54" s="241"/>
      <c r="F54" s="241"/>
      <c r="G54" s="262"/>
      <c r="I54" s="197"/>
    </row>
    <row r="55" spans="3:9">
      <c r="C55" s="223" t="s">
        <v>201</v>
      </c>
      <c r="D55" s="269">
        <v>0</v>
      </c>
      <c r="E55" s="269">
        <v>0</v>
      </c>
      <c r="F55" s="270">
        <f t="shared" ref="F55:F60" si="5">E55-D55</f>
        <v>0</v>
      </c>
      <c r="G55" s="212" t="str">
        <f t="shared" ref="G55:G61" si="6">IF(D55=E55,"0.00%",IF(D55=0,F55/E55,F55/D55))</f>
        <v>0.00%</v>
      </c>
      <c r="I55" s="197"/>
    </row>
    <row r="56" spans="3:9">
      <c r="C56" s="271" t="s">
        <v>202</v>
      </c>
      <c r="D56" s="242">
        <v>0</v>
      </c>
      <c r="E56" s="242">
        <v>0</v>
      </c>
      <c r="F56" s="243">
        <f t="shared" si="5"/>
        <v>0</v>
      </c>
      <c r="G56" s="147" t="str">
        <f t="shared" si="6"/>
        <v>0.00%</v>
      </c>
      <c r="I56" s="197"/>
    </row>
    <row r="57" spans="3:9">
      <c r="C57" s="271" t="s">
        <v>203</v>
      </c>
      <c r="D57" s="242">
        <v>0</v>
      </c>
      <c r="E57" s="242">
        <v>0</v>
      </c>
      <c r="F57" s="243">
        <f t="shared" si="5"/>
        <v>0</v>
      </c>
      <c r="G57" s="147" t="str">
        <f t="shared" si="6"/>
        <v>0.00%</v>
      </c>
      <c r="I57" s="197"/>
    </row>
    <row r="58" spans="3:9">
      <c r="C58" s="271" t="s">
        <v>204</v>
      </c>
      <c r="D58" s="242">
        <v>0</v>
      </c>
      <c r="E58" s="242">
        <v>0</v>
      </c>
      <c r="F58" s="243">
        <f t="shared" si="5"/>
        <v>0</v>
      </c>
      <c r="G58" s="147" t="str">
        <f t="shared" si="6"/>
        <v>0.00%</v>
      </c>
      <c r="I58" s="197"/>
    </row>
    <row r="59" spans="3:9">
      <c r="C59" s="271" t="s">
        <v>205</v>
      </c>
      <c r="D59" s="242">
        <v>0</v>
      </c>
      <c r="E59" s="242">
        <v>0</v>
      </c>
      <c r="F59" s="243">
        <f t="shared" si="5"/>
        <v>0</v>
      </c>
      <c r="G59" s="147" t="str">
        <f t="shared" si="6"/>
        <v>0.00%</v>
      </c>
      <c r="I59" s="197"/>
    </row>
    <row r="60" spans="3:9">
      <c r="C60" s="271" t="s">
        <v>206</v>
      </c>
      <c r="D60" s="242">
        <v>0</v>
      </c>
      <c r="E60" s="242">
        <v>0</v>
      </c>
      <c r="F60" s="243">
        <f t="shared" si="5"/>
        <v>0</v>
      </c>
      <c r="G60" s="147" t="str">
        <f t="shared" si="6"/>
        <v>0.00%</v>
      </c>
      <c r="I60" s="197"/>
    </row>
    <row r="61" spans="3:9" ht="23.25" thickBot="1">
      <c r="C61" s="216" t="s">
        <v>59</v>
      </c>
      <c r="D61" s="263">
        <f>SUM(D55:D60)</f>
        <v>0</v>
      </c>
      <c r="E61" s="263">
        <f>SUM(E55:E60)</f>
        <v>0</v>
      </c>
      <c r="F61" s="263">
        <f>E61-D61</f>
        <v>0</v>
      </c>
      <c r="G61" s="166" t="str">
        <f t="shared" si="6"/>
        <v>0.00%</v>
      </c>
      <c r="I61" s="197"/>
    </row>
    <row r="62" spans="3:9" ht="23.25" thickTop="1">
      <c r="C62" s="224" t="s">
        <v>207</v>
      </c>
      <c r="D62" s="241"/>
      <c r="E62" s="241"/>
      <c r="F62" s="241"/>
      <c r="G62" s="262"/>
      <c r="I62" s="197"/>
    </row>
    <row r="63" spans="3:9">
      <c r="C63" s="241" t="s">
        <v>208</v>
      </c>
      <c r="D63" s="269">
        <v>26508.36</v>
      </c>
      <c r="E63" s="269">
        <v>33325.89</v>
      </c>
      <c r="F63" s="270">
        <f>E63-D63</f>
        <v>6817.5299999999988</v>
      </c>
      <c r="G63" s="212">
        <f>IF(D63=E63,"0.00%",IF(D63=0,F63/E63,F63/D63))</f>
        <v>0.25718414869875006</v>
      </c>
      <c r="I63" s="197"/>
    </row>
    <row r="64" spans="3:9">
      <c r="C64" s="241" t="s">
        <v>209</v>
      </c>
      <c r="D64" s="242">
        <v>2431</v>
      </c>
      <c r="E64" s="242">
        <v>21058</v>
      </c>
      <c r="F64" s="272">
        <f t="shared" ref="F64:F65" si="7">E64-D64</f>
        <v>18627</v>
      </c>
      <c r="G64" s="147">
        <f t="shared" ref="G64:G65" si="8">IF(D64=E64,"0.00%",IF(D64=0,F64/E64,F64/D64))</f>
        <v>7.6622788975730156</v>
      </c>
      <c r="I64" s="197"/>
    </row>
    <row r="65" spans="3:9">
      <c r="C65" s="241" t="s">
        <v>210</v>
      </c>
      <c r="D65" s="242">
        <v>7005.7</v>
      </c>
      <c r="E65" s="242">
        <v>12123.37</v>
      </c>
      <c r="F65" s="272">
        <f t="shared" si="7"/>
        <v>5117.670000000001</v>
      </c>
      <c r="G65" s="147">
        <f t="shared" si="8"/>
        <v>0.73050087785660267</v>
      </c>
      <c r="I65" s="197"/>
    </row>
    <row r="66" spans="3:9">
      <c r="C66" s="241" t="s">
        <v>211</v>
      </c>
      <c r="D66" s="242">
        <v>202.98</v>
      </c>
      <c r="E66" s="242">
        <v>3</v>
      </c>
      <c r="F66" s="243">
        <f>E66-D66</f>
        <v>-199.98</v>
      </c>
      <c r="G66" s="147">
        <f>IF(D66=E66,"0.00%",IF(D66=0,F66/E66,F66/D66))</f>
        <v>-0.9852202187407626</v>
      </c>
      <c r="I66" s="197"/>
    </row>
    <row r="67" spans="3:9">
      <c r="C67" s="241" t="s">
        <v>212</v>
      </c>
      <c r="D67" s="242">
        <v>7708.91</v>
      </c>
      <c r="E67" s="242">
        <v>9928.4500000000007</v>
      </c>
      <c r="F67" s="243">
        <f>E67-D67</f>
        <v>2219.5400000000009</v>
      </c>
      <c r="G67" s="147">
        <f>IF(D67=E67,"0.00%",IF(D67=0,F67/E67,F67/D67))</f>
        <v>0.2879187848865794</v>
      </c>
      <c r="I67" s="197"/>
    </row>
    <row r="68" spans="3:9" ht="23.25" thickBot="1">
      <c r="C68" s="216" t="s">
        <v>59</v>
      </c>
      <c r="D68" s="263">
        <f>SUM(D63:D67)</f>
        <v>43856.95</v>
      </c>
      <c r="E68" s="263">
        <f>SUM(E63:E67)</f>
        <v>76438.709999999992</v>
      </c>
      <c r="F68" s="263">
        <f>E68-D68</f>
        <v>32581.759999999995</v>
      </c>
      <c r="G68" s="166">
        <f>IF(D68=E68,"0.00%",IF(D68=0,F68/E68,F68/D68))</f>
        <v>0.74290984667196414</v>
      </c>
      <c r="I68" s="197"/>
    </row>
    <row r="69" spans="3:9" ht="23.25" thickTop="1">
      <c r="C69" s="219" t="s">
        <v>213</v>
      </c>
      <c r="D69" s="241"/>
      <c r="E69" s="241"/>
      <c r="F69" s="241"/>
      <c r="G69" s="262"/>
      <c r="I69" s="197"/>
    </row>
    <row r="70" spans="3:9">
      <c r="C70" s="223" t="s">
        <v>214</v>
      </c>
      <c r="D70" s="269">
        <v>65730</v>
      </c>
      <c r="E70" s="269">
        <v>88840</v>
      </c>
      <c r="F70" s="270">
        <f t="shared" ref="F70:F71" si="9">E70-D70</f>
        <v>23110</v>
      </c>
      <c r="G70" s="212">
        <f t="shared" ref="G70:G71" si="10">IF(D70=E70,"0.00%",IF(D70=0,F70/E70,F70/D70))</f>
        <v>0.35158983721284043</v>
      </c>
      <c r="I70" s="197"/>
    </row>
    <row r="71" spans="3:9">
      <c r="C71" s="241" t="s">
        <v>215</v>
      </c>
      <c r="D71" s="242">
        <v>0</v>
      </c>
      <c r="E71" s="242">
        <v>0</v>
      </c>
      <c r="F71" s="272">
        <f t="shared" si="9"/>
        <v>0</v>
      </c>
      <c r="G71" s="147" t="str">
        <f t="shared" si="10"/>
        <v>0.00%</v>
      </c>
      <c r="I71" s="197"/>
    </row>
    <row r="72" spans="3:9">
      <c r="C72" s="241" t="s">
        <v>216</v>
      </c>
      <c r="D72" s="242">
        <v>44310</v>
      </c>
      <c r="E72" s="242">
        <v>68140</v>
      </c>
      <c r="F72" s="243">
        <f>E72-D72</f>
        <v>23830</v>
      </c>
      <c r="G72" s="147">
        <f>IF(D72=E72,"0.00%",IF(D72=0,F72/E72,F72/D72))</f>
        <v>0.53780185059805918</v>
      </c>
      <c r="I72" s="197"/>
    </row>
    <row r="73" spans="3:9" ht="23.25" thickBot="1">
      <c r="C73" s="216" t="s">
        <v>59</v>
      </c>
      <c r="D73" s="263">
        <f>SUM(D70:D72)</f>
        <v>110040</v>
      </c>
      <c r="E73" s="263">
        <f>SUM(E70:E72)</f>
        <v>156980</v>
      </c>
      <c r="F73" s="263">
        <f>E73-D73</f>
        <v>46940</v>
      </c>
      <c r="G73" s="166">
        <f>IF(D73=E73,"0.00%",IF(D73=0,F73/E73,F73/D73))</f>
        <v>0.42657215557978917</v>
      </c>
      <c r="I73" s="197"/>
    </row>
    <row r="74" spans="3:9" ht="24" thickTop="1" thickBot="1">
      <c r="C74" s="273" t="s">
        <v>217</v>
      </c>
      <c r="D74" s="274">
        <f>D61+D68+D73</f>
        <v>153896.95000000001</v>
      </c>
      <c r="E74" s="274">
        <f>E61+E68+E73</f>
        <v>233418.71</v>
      </c>
      <c r="F74" s="274">
        <f>E74-D74</f>
        <v>79521.75999999998</v>
      </c>
      <c r="G74" s="166">
        <f t="shared" ref="G74:G75" si="11">IF(D74=E74,"0.00%",IF(D74=0,F74/E74,F74/D74))</f>
        <v>0.51672083169939353</v>
      </c>
      <c r="I74" s="197"/>
    </row>
    <row r="75" spans="3:9" ht="24" thickTop="1" thickBot="1">
      <c r="C75" s="273" t="s">
        <v>218</v>
      </c>
      <c r="D75" s="274">
        <f>[1]Pg3!C15+[1]Pg3!C20+[1]Pg3!C32+[1]Pg3!C38+[1]Pg3!C47+[1]Pg3!C52+[1]Pg4!C21+[1]Pg4!C23+[1]Pg4!C30+[1]Pg4!C39+[1]Pg4!C48+[1]Pg4!C60+[1]Pg4!C67+[1]Pg4!C70+D47+D50+D52+D74</f>
        <v>1449350123.7</v>
      </c>
      <c r="E75" s="274">
        <f>[1]Pg3!D15+[1]Pg3!D20+[1]Pg3!D32+[1]Pg3!D38+[1]Pg3!D47+[1]Pg3!D52+[1]Pg4!D21+[1]Pg4!D23+[1]Pg4!D30+[1]Pg4!D39+[1]Pg4!D48+[1]Pg4!D60+[1]Pg4!D67+[1]Pg4!D70+E47+E50+E52+E74</f>
        <v>1564625775.9899998</v>
      </c>
      <c r="F75" s="274">
        <f>E75-D75</f>
        <v>115275652.28999972</v>
      </c>
      <c r="G75" s="166">
        <f t="shared" si="11"/>
        <v>7.9536097182450402E-2</v>
      </c>
      <c r="I75" s="197"/>
    </row>
    <row r="76" spans="3:9" ht="23.25" thickTop="1">
      <c r="I76" s="197"/>
    </row>
    <row r="77" spans="3:9">
      <c r="I77" s="197"/>
    </row>
    <row r="78" spans="3:9">
      <c r="I78" s="197"/>
    </row>
    <row r="79" spans="3:9">
      <c r="I79" s="197"/>
    </row>
    <row r="80" spans="3:9">
      <c r="I80" s="197"/>
    </row>
    <row r="81" spans="4:4">
      <c r="D81" s="275"/>
    </row>
    <row r="87" spans="4:4">
      <c r="D87" s="131"/>
    </row>
  </sheetData>
  <printOptions horizontalCentered="1"/>
  <pageMargins left="0.25" right="0.25" top="0.31" bottom="0.31" header="0.3" footer="0.3"/>
  <pageSetup scale="45" orientation="portrait" r:id="rId1"/>
  <rowBreaks count="1" manualBreakCount="1">
    <brk id="75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J243"/>
  <sheetViews>
    <sheetView showGridLines="0" zoomScaleNormal="100" zoomScaleSheetLayoutView="70" workbookViewId="0"/>
  </sheetViews>
  <sheetFormatPr defaultRowHeight="22.5"/>
  <cols>
    <col min="1" max="1" width="9.140625" style="293"/>
    <col min="2" max="2" width="68.85546875" style="333" customWidth="1"/>
    <col min="3" max="5" width="28.28515625" style="334" customWidth="1"/>
    <col min="6" max="6" width="23.7109375" style="334" customWidth="1"/>
    <col min="7" max="7" width="9.140625" style="130"/>
    <col min="8" max="8" width="9.140625" style="292"/>
    <col min="9" max="9" width="22" style="293" bestFit="1" customWidth="1"/>
    <col min="10" max="10" width="20" style="293" bestFit="1" customWidth="1"/>
    <col min="11" max="16384" width="9.140625" style="293"/>
  </cols>
  <sheetData>
    <row r="1" spans="2:10" s="288" customFormat="1">
      <c r="B1" s="283"/>
      <c r="C1" s="284" t="s">
        <v>42</v>
      </c>
      <c r="D1" s="284"/>
      <c r="E1" s="285"/>
      <c r="F1" s="286"/>
      <c r="G1" s="125"/>
      <c r="H1" s="287"/>
    </row>
    <row r="2" spans="2:10" s="288" customFormat="1">
      <c r="B2" s="289"/>
      <c r="C2" s="284" t="s">
        <v>43</v>
      </c>
      <c r="D2" s="284"/>
      <c r="E2" s="285"/>
      <c r="F2" s="286"/>
      <c r="G2" s="125"/>
      <c r="H2" s="287"/>
    </row>
    <row r="3" spans="2:10">
      <c r="B3" s="290" t="str">
        <f>[2]Pg2!A9</f>
        <v>July 2018 - June 2019</v>
      </c>
      <c r="C3" s="285" t="s">
        <v>41</v>
      </c>
      <c r="D3" s="285"/>
      <c r="E3" s="285"/>
      <c r="F3" s="291" t="s">
        <v>228</v>
      </c>
    </row>
    <row r="4" spans="2:10">
      <c r="B4" s="294" t="s">
        <v>6</v>
      </c>
      <c r="C4" s="295" t="s">
        <v>45</v>
      </c>
      <c r="D4" s="296" t="s">
        <v>46</v>
      </c>
      <c r="E4" s="297" t="s">
        <v>47</v>
      </c>
      <c r="F4" s="297" t="s">
        <v>48</v>
      </c>
      <c r="I4" s="298"/>
      <c r="J4" s="298"/>
    </row>
    <row r="5" spans="2:10" s="305" customFormat="1">
      <c r="B5" s="299" t="s">
        <v>49</v>
      </c>
      <c r="C5" s="300"/>
      <c r="D5" s="301"/>
      <c r="E5" s="302"/>
      <c r="F5" s="303"/>
      <c r="G5" s="141"/>
      <c r="H5" s="304"/>
      <c r="I5" s="298"/>
      <c r="J5" s="298"/>
    </row>
    <row r="6" spans="2:10">
      <c r="B6" s="306" t="s">
        <v>50</v>
      </c>
      <c r="C6" s="307">
        <v>7031945452.3100004</v>
      </c>
      <c r="D6" s="308">
        <v>7465884414.3900003</v>
      </c>
      <c r="E6" s="309">
        <f>D6-C6</f>
        <v>433938962.07999992</v>
      </c>
      <c r="F6" s="310">
        <f t="shared" ref="F6:F11" si="0">IF(C6=D6,"0.00%",IF(C6=0,E6/D6,E6/C6))</f>
        <v>6.170965986908368E-2</v>
      </c>
      <c r="I6" s="311"/>
      <c r="J6" s="298"/>
    </row>
    <row r="7" spans="2:10">
      <c r="B7" s="312" t="s">
        <v>51</v>
      </c>
      <c r="C7" s="313">
        <v>10113997.439999999</v>
      </c>
      <c r="D7" s="314">
        <v>10598778.119999999</v>
      </c>
      <c r="E7" s="315">
        <f t="shared" ref="E7:E14" si="1">D7-C7</f>
        <v>484780.6799999997</v>
      </c>
      <c r="F7" s="310">
        <f t="shared" si="0"/>
        <v>4.7931659353870643E-2</v>
      </c>
      <c r="I7" s="311"/>
      <c r="J7" s="298"/>
    </row>
    <row r="8" spans="2:10">
      <c r="B8" s="312" t="s">
        <v>52</v>
      </c>
      <c r="C8" s="313">
        <v>17325674.59</v>
      </c>
      <c r="D8" s="314">
        <v>15872436.619999999</v>
      </c>
      <c r="E8" s="315">
        <f t="shared" si="1"/>
        <v>-1453237.9700000007</v>
      </c>
      <c r="F8" s="310">
        <f t="shared" si="0"/>
        <v>-8.3877713531499531E-2</v>
      </c>
      <c r="I8" s="311"/>
      <c r="J8" s="298"/>
    </row>
    <row r="9" spans="2:10">
      <c r="B9" s="312" t="s">
        <v>53</v>
      </c>
      <c r="C9" s="313">
        <v>1157554357.1600001</v>
      </c>
      <c r="D9" s="314">
        <v>1227403041.97</v>
      </c>
      <c r="E9" s="315">
        <f t="shared" si="1"/>
        <v>69848684.809999943</v>
      </c>
      <c r="F9" s="310">
        <f t="shared" si="0"/>
        <v>6.0341602429254459E-2</v>
      </c>
      <c r="I9" s="311"/>
      <c r="J9" s="298"/>
    </row>
    <row r="10" spans="2:10">
      <c r="B10" s="312" t="s">
        <v>54</v>
      </c>
      <c r="C10" s="313">
        <v>57893074.659999996</v>
      </c>
      <c r="D10" s="314">
        <v>58955499.439999998</v>
      </c>
      <c r="E10" s="315">
        <f t="shared" si="1"/>
        <v>1062424.7800000012</v>
      </c>
      <c r="F10" s="310">
        <f t="shared" si="0"/>
        <v>1.8351500351976663E-2</v>
      </c>
      <c r="I10" s="311"/>
      <c r="J10" s="298"/>
    </row>
    <row r="11" spans="2:10">
      <c r="B11" s="316" t="s">
        <v>55</v>
      </c>
      <c r="C11" s="313">
        <v>488727716.93000001</v>
      </c>
      <c r="D11" s="314">
        <v>498937913.04000002</v>
      </c>
      <c r="E11" s="315">
        <f t="shared" si="1"/>
        <v>10210196.110000014</v>
      </c>
      <c r="F11" s="310">
        <f t="shared" si="0"/>
        <v>2.0891379302439707E-2</v>
      </c>
      <c r="I11" s="311"/>
      <c r="J11" s="298"/>
    </row>
    <row r="12" spans="2:10">
      <c r="B12" s="316" t="s">
        <v>56</v>
      </c>
      <c r="C12" s="313">
        <v>20376357.289999999</v>
      </c>
      <c r="D12" s="314">
        <v>19923853.109999999</v>
      </c>
      <c r="E12" s="315">
        <f t="shared" si="1"/>
        <v>-452504.1799999997</v>
      </c>
      <c r="F12" s="310">
        <f>IF(C12=D12,"0.00%",IF(C12=0,E12/D12,E12/C12))</f>
        <v>-2.2207314759938611E-2</v>
      </c>
      <c r="I12" s="311"/>
      <c r="J12" s="298"/>
    </row>
    <row r="13" spans="2:10">
      <c r="B13" s="316" t="s">
        <v>57</v>
      </c>
      <c r="C13" s="313">
        <v>26857986.309999999</v>
      </c>
      <c r="D13" s="313">
        <v>27619031.82</v>
      </c>
      <c r="E13" s="315">
        <f t="shared" si="1"/>
        <v>761045.51000000164</v>
      </c>
      <c r="F13" s="310">
        <f>IF(C13=D13,"0.00%",IF(C13=0,E13/D13,E13/C13))</f>
        <v>2.8335911010448411E-2</v>
      </c>
      <c r="I13" s="311"/>
      <c r="J13" s="298"/>
    </row>
    <row r="14" spans="2:10">
      <c r="B14" s="316" t="s">
        <v>58</v>
      </c>
      <c r="C14" s="313">
        <v>76840354.090000004</v>
      </c>
      <c r="D14" s="307">
        <v>85728579.680000007</v>
      </c>
      <c r="E14" s="315">
        <f t="shared" si="1"/>
        <v>8888225.5900000036</v>
      </c>
      <c r="F14" s="310">
        <f>IF(C14=D14,"0.00%",IF(C14=0,E14/D14,E14/C14))</f>
        <v>0.11567132524649201</v>
      </c>
      <c r="I14" s="311"/>
      <c r="J14" s="298"/>
    </row>
    <row r="15" spans="2:10" ht="23.25" thickBot="1">
      <c r="B15" s="317" t="s">
        <v>59</v>
      </c>
      <c r="C15" s="318">
        <f>SUM(C6:C14)</f>
        <v>8887634970.7800007</v>
      </c>
      <c r="D15" s="319">
        <f>SUM(D6:D14)</f>
        <v>9410923548.1900024</v>
      </c>
      <c r="E15" s="319">
        <f>D15-C15</f>
        <v>523288577.41000175</v>
      </c>
      <c r="F15" s="320">
        <f>E15/C15</f>
        <v>5.8878270668228927E-2</v>
      </c>
      <c r="I15" s="321"/>
      <c r="J15" s="322"/>
    </row>
    <row r="16" spans="2:10" ht="23.25" thickTop="1">
      <c r="B16" s="323" t="s">
        <v>60</v>
      </c>
      <c r="C16" s="324"/>
      <c r="D16" s="325"/>
      <c r="E16" s="325"/>
      <c r="F16" s="325"/>
      <c r="I16" s="298"/>
      <c r="J16" s="298"/>
    </row>
    <row r="17" spans="2:6">
      <c r="B17" s="312" t="s">
        <v>61</v>
      </c>
      <c r="C17" s="313">
        <v>862897152.39999998</v>
      </c>
      <c r="D17" s="313">
        <v>906368288.73000002</v>
      </c>
      <c r="E17" s="324">
        <f>D17-C17</f>
        <v>43471136.330000043</v>
      </c>
      <c r="F17" s="310">
        <f>IF(C17=D17,"0.00%",IF(C17=0,E17/D17,E17/C17))</f>
        <v>5.0378120044888959E-2</v>
      </c>
    </row>
    <row r="18" spans="2:6">
      <c r="B18" s="312" t="s">
        <v>62</v>
      </c>
      <c r="C18" s="307">
        <v>1538012367.77</v>
      </c>
      <c r="D18" s="307">
        <v>1466131792.0699999</v>
      </c>
      <c r="E18" s="326">
        <f>D18-C18</f>
        <v>-71880575.700000048</v>
      </c>
      <c r="F18" s="310">
        <f>IF(C18=D18,"0.00%",IF(C18=0,E18/D18,E18/C18))</f>
        <v>-4.673601929757E-2</v>
      </c>
    </row>
    <row r="19" spans="2:6">
      <c r="B19" s="327" t="s">
        <v>63</v>
      </c>
      <c r="C19" s="307">
        <v>163302622.83000001</v>
      </c>
      <c r="D19" s="307">
        <v>355902737.17000002</v>
      </c>
      <c r="E19" s="326">
        <f>D19-C19</f>
        <v>192600114.34</v>
      </c>
      <c r="F19" s="310">
        <f>-IF(C19=D19,"0.00%",IF(C19=0,E19/D19,E19/-C19))</f>
        <v>1.1794061295665719</v>
      </c>
    </row>
    <row r="20" spans="2:6" ht="23.25" thickBot="1">
      <c r="B20" s="328" t="s">
        <v>59</v>
      </c>
      <c r="C20" s="318">
        <f>SUM(C17:C19)</f>
        <v>2564212143</v>
      </c>
      <c r="D20" s="318">
        <f>SUM(D17:D19)</f>
        <v>2728402817.9700003</v>
      </c>
      <c r="E20" s="318">
        <f>D20-C20</f>
        <v>164190674.97000027</v>
      </c>
      <c r="F20" s="329">
        <f>E20/C20</f>
        <v>6.4031626797424565E-2</v>
      </c>
    </row>
    <row r="21" spans="2:6" ht="23.25" thickTop="1">
      <c r="B21" s="323" t="s">
        <v>64</v>
      </c>
      <c r="C21" s="324"/>
      <c r="D21" s="325"/>
      <c r="E21" s="325"/>
      <c r="F21" s="325"/>
    </row>
    <row r="22" spans="2:6">
      <c r="B22" s="312" t="s">
        <v>65</v>
      </c>
      <c r="C22" s="314">
        <v>-15674.1</v>
      </c>
      <c r="D22" s="330">
        <v>0</v>
      </c>
      <c r="E22" s="315">
        <f>D22-C22</f>
        <v>15674.1</v>
      </c>
      <c r="F22" s="310">
        <f>IF(C22=D22,"0.00%",IF(C22=0,E22/D22,E22/-C22))</f>
        <v>1</v>
      </c>
    </row>
    <row r="23" spans="2:6">
      <c r="B23" s="312" t="s">
        <v>66</v>
      </c>
      <c r="C23" s="314">
        <v>-289.95999999999998</v>
      </c>
      <c r="D23" s="330">
        <v>0</v>
      </c>
      <c r="E23" s="315">
        <f t="shared" ref="E23:E31" si="2">D23-C23</f>
        <v>289.95999999999998</v>
      </c>
      <c r="F23" s="310">
        <f>IF(C23=D23,"0.00%",IF(C23=0,E23/D23,E23/-C23))</f>
        <v>1</v>
      </c>
    </row>
    <row r="24" spans="2:6">
      <c r="B24" s="312" t="s">
        <v>67</v>
      </c>
      <c r="C24" s="314">
        <v>171213.53</v>
      </c>
      <c r="D24" s="330">
        <v>0</v>
      </c>
      <c r="E24" s="315">
        <f t="shared" si="2"/>
        <v>-171213.53</v>
      </c>
      <c r="F24" s="310">
        <f>-IF(C24=D24,"0.00%",IF(C24=0,E24/D24,E24/-C24))</f>
        <v>-1</v>
      </c>
    </row>
    <row r="25" spans="2:6">
      <c r="B25" s="312" t="s">
        <v>68</v>
      </c>
      <c r="C25" s="314">
        <v>31130.85</v>
      </c>
      <c r="D25" s="330">
        <v>0</v>
      </c>
      <c r="E25" s="315">
        <f t="shared" si="2"/>
        <v>-31130.85</v>
      </c>
      <c r="F25" s="310">
        <f t="shared" ref="F25:F31" si="3">IF(C25=D25,"0.00%",IF(C25=0,E25/D25,E25/C25))</f>
        <v>-1</v>
      </c>
    </row>
    <row r="26" spans="2:6">
      <c r="B26" s="312" t="s">
        <v>69</v>
      </c>
      <c r="C26" s="314">
        <v>40612.129999999997</v>
      </c>
      <c r="D26" s="330">
        <v>0</v>
      </c>
      <c r="E26" s="315">
        <f t="shared" si="2"/>
        <v>-40612.129999999997</v>
      </c>
      <c r="F26" s="310">
        <f t="shared" si="3"/>
        <v>-1</v>
      </c>
    </row>
    <row r="27" spans="2:6">
      <c r="B27" s="312" t="s">
        <v>70</v>
      </c>
      <c r="C27" s="314">
        <v>169956818.36000001</v>
      </c>
      <c r="D27" s="330">
        <v>181877737.46000001</v>
      </c>
      <c r="E27" s="315">
        <f t="shared" si="2"/>
        <v>11920919.099999994</v>
      </c>
      <c r="F27" s="310">
        <f t="shared" si="3"/>
        <v>7.0140869987041526E-2</v>
      </c>
    </row>
    <row r="28" spans="2:6">
      <c r="B28" s="312" t="s">
        <v>71</v>
      </c>
      <c r="C28" s="314">
        <v>951697.34</v>
      </c>
      <c r="D28" s="330">
        <v>1019544.25</v>
      </c>
      <c r="E28" s="315">
        <f t="shared" si="2"/>
        <v>67846.910000000033</v>
      </c>
      <c r="F28" s="310">
        <f t="shared" si="3"/>
        <v>7.1290427269661213E-2</v>
      </c>
    </row>
    <row r="29" spans="2:6">
      <c r="B29" s="312" t="s">
        <v>72</v>
      </c>
      <c r="C29" s="314">
        <v>5443.52</v>
      </c>
      <c r="D29" s="330">
        <v>0</v>
      </c>
      <c r="E29" s="315">
        <f t="shared" si="2"/>
        <v>-5443.52</v>
      </c>
      <c r="F29" s="310">
        <f t="shared" si="3"/>
        <v>-1</v>
      </c>
    </row>
    <row r="30" spans="2:6">
      <c r="B30" s="312" t="s">
        <v>73</v>
      </c>
      <c r="C30" s="314">
        <v>10628601.800000001</v>
      </c>
      <c r="D30" s="330">
        <v>19028025.57</v>
      </c>
      <c r="E30" s="315">
        <f t="shared" si="2"/>
        <v>8399423.7699999996</v>
      </c>
      <c r="F30" s="310">
        <f t="shared" si="3"/>
        <v>0.79026610725034396</v>
      </c>
    </row>
    <row r="31" spans="2:6">
      <c r="B31" s="327" t="s">
        <v>74</v>
      </c>
      <c r="C31" s="314">
        <v>3396493.07</v>
      </c>
      <c r="D31" s="330">
        <v>3168507.79</v>
      </c>
      <c r="E31" s="315">
        <f t="shared" si="2"/>
        <v>-227985.2799999998</v>
      </c>
      <c r="F31" s="310">
        <f t="shared" si="3"/>
        <v>-6.7123728887808334E-2</v>
      </c>
    </row>
    <row r="32" spans="2:6" ht="23.25" thickBot="1">
      <c r="B32" s="328" t="s">
        <v>59</v>
      </c>
      <c r="C32" s="318">
        <f>SUM(C22:C31)</f>
        <v>185166046.54000002</v>
      </c>
      <c r="D32" s="319">
        <f>SUM(D22:D31)</f>
        <v>205093815.06999999</v>
      </c>
      <c r="E32" s="319">
        <f>D32-C32</f>
        <v>19927768.529999971</v>
      </c>
      <c r="F32" s="320">
        <f>E32/C32</f>
        <v>0.1076210725582194</v>
      </c>
    </row>
    <row r="33" spans="2:6" ht="23.25" thickTop="1">
      <c r="B33" s="323" t="s">
        <v>75</v>
      </c>
      <c r="C33" s="324"/>
      <c r="D33" s="325"/>
      <c r="E33" s="325"/>
      <c r="F33" s="310"/>
    </row>
    <row r="34" spans="2:6">
      <c r="B34" s="312" t="s">
        <v>76</v>
      </c>
      <c r="C34" s="314">
        <v>800073297.99000001</v>
      </c>
      <c r="D34" s="314">
        <v>841799551.70000005</v>
      </c>
      <c r="E34" s="315">
        <f>D34-C34</f>
        <v>41726253.710000038</v>
      </c>
      <c r="F34" s="310">
        <f>IF(C34=D34,"0.00%",IF(C34=0,E34/D34,E34/C34))</f>
        <v>5.2153038746359424E-2</v>
      </c>
    </row>
    <row r="35" spans="2:6">
      <c r="B35" s="312" t="s">
        <v>77</v>
      </c>
      <c r="C35" s="314">
        <v>176250</v>
      </c>
      <c r="D35" s="314">
        <v>204000</v>
      </c>
      <c r="E35" s="315">
        <f>D35-C35</f>
        <v>27750</v>
      </c>
      <c r="F35" s="310">
        <f>IF(C35=D35,"0.00%",IF(C35=0,E35/D35,E35/C35))</f>
        <v>0.1574468085106383</v>
      </c>
    </row>
    <row r="36" spans="2:6">
      <c r="B36" s="312" t="s">
        <v>78</v>
      </c>
      <c r="C36" s="314">
        <v>-443292.04</v>
      </c>
      <c r="D36" s="314">
        <v>-32704.42</v>
      </c>
      <c r="E36" s="315">
        <f>D36-C36</f>
        <v>410587.62</v>
      </c>
      <c r="F36" s="310">
        <f>-IF(C36=D36,"0.00%",IF(C36=0,E36/D36,E36/C36))</f>
        <v>0.92622375984915051</v>
      </c>
    </row>
    <row r="37" spans="2:6">
      <c r="B37" s="327" t="s">
        <v>79</v>
      </c>
      <c r="C37" s="314">
        <v>200</v>
      </c>
      <c r="D37" s="314">
        <v>300</v>
      </c>
      <c r="E37" s="315">
        <f>D37-C37</f>
        <v>100</v>
      </c>
      <c r="F37" s="310">
        <f>IF(C37=D37,"0.00%",IF(C37=0,E37/D37,E37/C37))</f>
        <v>0.5</v>
      </c>
    </row>
    <row r="38" spans="2:6" ht="23.25" thickBot="1">
      <c r="B38" s="328" t="s">
        <v>59</v>
      </c>
      <c r="C38" s="318">
        <f>SUM(C34:C37)</f>
        <v>799806455.95000005</v>
      </c>
      <c r="D38" s="319">
        <f>SUM(D34:D37)</f>
        <v>841971147.28000009</v>
      </c>
      <c r="E38" s="319">
        <f>D38-C38</f>
        <v>42164691.330000043</v>
      </c>
      <c r="F38" s="320">
        <f>E38/C38</f>
        <v>5.2718618381139913E-2</v>
      </c>
    </row>
    <row r="39" spans="2:6" ht="23.25" thickTop="1">
      <c r="B39" s="323" t="s">
        <v>80</v>
      </c>
      <c r="C39" s="324"/>
      <c r="D39" s="325"/>
      <c r="E39" s="325"/>
      <c r="F39" s="325"/>
    </row>
    <row r="40" spans="2:6">
      <c r="B40" s="312" t="s">
        <v>81</v>
      </c>
      <c r="C40" s="314">
        <v>215891787.06</v>
      </c>
      <c r="D40" s="314">
        <v>252502911.06999999</v>
      </c>
      <c r="E40" s="315">
        <f t="shared" ref="E40:E47" si="4">D40-C40</f>
        <v>36611124.00999999</v>
      </c>
      <c r="F40" s="310">
        <f t="shared" ref="F40:F46" si="5">IF(C40=D40,"0.00%",IF(C40=0,E40/D40,E40/C40))</f>
        <v>0.16958090212030685</v>
      </c>
    </row>
    <row r="41" spans="2:6">
      <c r="B41" s="312" t="s">
        <v>82</v>
      </c>
      <c r="C41" s="314">
        <v>271618.09999999998</v>
      </c>
      <c r="D41" s="314">
        <v>362656.28</v>
      </c>
      <c r="E41" s="315">
        <f t="shared" si="4"/>
        <v>91038.180000000051</v>
      </c>
      <c r="F41" s="310">
        <f t="shared" si="5"/>
        <v>0.33516978434058725</v>
      </c>
    </row>
    <row r="42" spans="2:6">
      <c r="B42" s="312" t="s">
        <v>83</v>
      </c>
      <c r="C42" s="314">
        <v>62641.62</v>
      </c>
      <c r="D42" s="314">
        <v>55131.06</v>
      </c>
      <c r="E42" s="315">
        <f t="shared" si="4"/>
        <v>-7510.5600000000049</v>
      </c>
      <c r="F42" s="310">
        <f t="shared" si="5"/>
        <v>-0.11989728234997761</v>
      </c>
    </row>
    <row r="43" spans="2:6">
      <c r="B43" s="312" t="s">
        <v>84</v>
      </c>
      <c r="C43" s="314">
        <v>47771.09</v>
      </c>
      <c r="D43" s="314">
        <v>93501.95</v>
      </c>
      <c r="E43" s="315">
        <f t="shared" si="4"/>
        <v>45730.86</v>
      </c>
      <c r="F43" s="310">
        <f t="shared" si="5"/>
        <v>0.9572915334358082</v>
      </c>
    </row>
    <row r="44" spans="2:6">
      <c r="B44" s="312" t="s">
        <v>85</v>
      </c>
      <c r="C44" s="314">
        <v>6500</v>
      </c>
      <c r="D44" s="314">
        <v>0</v>
      </c>
      <c r="E44" s="315">
        <f t="shared" si="4"/>
        <v>-6500</v>
      </c>
      <c r="F44" s="310">
        <f t="shared" si="5"/>
        <v>-1</v>
      </c>
    </row>
    <row r="45" spans="2:6">
      <c r="B45" s="312" t="s">
        <v>86</v>
      </c>
      <c r="C45" s="314">
        <v>1226170.5900000001</v>
      </c>
      <c r="D45" s="314">
        <v>2192070.9900000002</v>
      </c>
      <c r="E45" s="315">
        <f t="shared" si="4"/>
        <v>965900.40000000014</v>
      </c>
      <c r="F45" s="310">
        <f t="shared" si="5"/>
        <v>0.78773737347590445</v>
      </c>
    </row>
    <row r="46" spans="2:6">
      <c r="B46" s="327" t="s">
        <v>87</v>
      </c>
      <c r="C46" s="314">
        <v>160820.88</v>
      </c>
      <c r="D46" s="314">
        <v>149743.66</v>
      </c>
      <c r="E46" s="315">
        <f t="shared" si="4"/>
        <v>-11077.220000000001</v>
      </c>
      <c r="F46" s="310">
        <f t="shared" si="5"/>
        <v>-6.8879240058877939E-2</v>
      </c>
    </row>
    <row r="47" spans="2:6" ht="23.25" thickBot="1">
      <c r="B47" s="328" t="s">
        <v>59</v>
      </c>
      <c r="C47" s="318">
        <f>SUM(C40:C46)</f>
        <v>217667309.34</v>
      </c>
      <c r="D47" s="319">
        <f>SUM(D40:D46)</f>
        <v>255356015.00999999</v>
      </c>
      <c r="E47" s="319">
        <f t="shared" si="4"/>
        <v>37688705.669999987</v>
      </c>
      <c r="F47" s="320">
        <f>E47/C47</f>
        <v>0.17314821313442891</v>
      </c>
    </row>
    <row r="48" spans="2:6" ht="23.25" thickTop="1">
      <c r="B48" s="323" t="s">
        <v>88</v>
      </c>
      <c r="C48" s="324"/>
      <c r="D48" s="325"/>
      <c r="E48" s="325"/>
      <c r="F48" s="310"/>
    </row>
    <row r="49" spans="2:6">
      <c r="B49" s="312" t="s">
        <v>89</v>
      </c>
      <c r="C49" s="314">
        <v>49805216.780000001</v>
      </c>
      <c r="D49" s="314">
        <v>50217880.840000004</v>
      </c>
      <c r="E49" s="315">
        <f>D49-C49</f>
        <v>412664.06000000238</v>
      </c>
      <c r="F49" s="310">
        <f>IF(C49=D49,"0.00%",IF(C49=0,E49/D49,E49/C49))</f>
        <v>8.2855589570631789E-3</v>
      </c>
    </row>
    <row r="50" spans="2:6">
      <c r="B50" s="312" t="s">
        <v>90</v>
      </c>
      <c r="C50" s="314">
        <v>-23688.959999999999</v>
      </c>
      <c r="D50" s="314">
        <v>2864.68</v>
      </c>
      <c r="E50" s="315">
        <f>D50-C50</f>
        <v>26553.64</v>
      </c>
      <c r="F50" s="310">
        <f>IF(C50=D50,"0.00%",IF(C50=0,E50/D50,E50/-C50))</f>
        <v>1.1209289052790836</v>
      </c>
    </row>
    <row r="51" spans="2:6">
      <c r="B51" s="327" t="s">
        <v>91</v>
      </c>
      <c r="C51" s="314">
        <v>19438926.920000002</v>
      </c>
      <c r="D51" s="314">
        <v>19578596.030000001</v>
      </c>
      <c r="E51" s="315">
        <f>D51-C51</f>
        <v>139669.1099999994</v>
      </c>
      <c r="F51" s="310">
        <f>IF(C51=D51,"0.00%",IF(C51=0,E51/D51,E51/C51))</f>
        <v>7.185021610236055E-3</v>
      </c>
    </row>
    <row r="52" spans="2:6" ht="23.25" thickBot="1">
      <c r="B52" s="331" t="s">
        <v>59</v>
      </c>
      <c r="C52" s="319">
        <f>SUM(C49:C51)</f>
        <v>69220454.74000001</v>
      </c>
      <c r="D52" s="332">
        <f>SUM(D49:D51)</f>
        <v>69799341.550000012</v>
      </c>
      <c r="E52" s="319">
        <f>D52-C52</f>
        <v>578886.81000000238</v>
      </c>
      <c r="F52" s="320">
        <f>E52/C52</f>
        <v>8.3629443373980684E-3</v>
      </c>
    </row>
    <row r="53" spans="2:6" ht="23.25" thickTop="1"/>
    <row r="57" spans="2:6">
      <c r="B57" s="335"/>
    </row>
    <row r="58" spans="2:6">
      <c r="B58" s="335"/>
    </row>
    <row r="59" spans="2:6">
      <c r="B59" s="335"/>
      <c r="C59" s="336"/>
      <c r="D59" s="336"/>
      <c r="E59" s="336"/>
      <c r="F59" s="337"/>
    </row>
    <row r="60" spans="2:6">
      <c r="B60" s="338"/>
      <c r="C60" s="336"/>
      <c r="D60" s="336"/>
      <c r="E60" s="336"/>
      <c r="F60" s="337"/>
    </row>
    <row r="61" spans="2:6">
      <c r="B61" s="339"/>
      <c r="C61" s="340"/>
      <c r="D61" s="340"/>
      <c r="E61" s="340"/>
      <c r="F61" s="341"/>
    </row>
    <row r="62" spans="2:6">
      <c r="B62" s="339"/>
      <c r="C62" s="340"/>
      <c r="D62" s="340"/>
      <c r="E62" s="340"/>
      <c r="F62" s="341"/>
    </row>
    <row r="63" spans="2:6">
      <c r="B63" s="342"/>
      <c r="C63" s="340"/>
      <c r="D63" s="340"/>
      <c r="E63" s="340"/>
      <c r="F63" s="343"/>
    </row>
    <row r="64" spans="2:6">
      <c r="B64" s="344"/>
      <c r="C64" s="345"/>
      <c r="D64" s="345"/>
      <c r="E64" s="346"/>
      <c r="F64" s="346"/>
    </row>
    <row r="65" spans="2:6">
      <c r="B65" s="347"/>
      <c r="C65" s="341"/>
      <c r="D65" s="341"/>
      <c r="E65" s="341"/>
      <c r="F65" s="341"/>
    </row>
    <row r="66" spans="2:6">
      <c r="B66" s="339"/>
      <c r="C66" s="348"/>
      <c r="D66" s="348"/>
      <c r="E66" s="341"/>
      <c r="F66" s="349"/>
    </row>
    <row r="67" spans="2:6">
      <c r="B67" s="339"/>
      <c r="C67" s="348"/>
      <c r="D67" s="348"/>
      <c r="E67" s="341"/>
      <c r="F67" s="349"/>
    </row>
    <row r="68" spans="2:6">
      <c r="B68" s="339"/>
      <c r="C68" s="348"/>
      <c r="D68" s="348"/>
      <c r="E68" s="341"/>
      <c r="F68" s="349"/>
    </row>
    <row r="69" spans="2:6">
      <c r="B69" s="339"/>
      <c r="C69" s="348"/>
      <c r="D69" s="348"/>
      <c r="E69" s="341"/>
      <c r="F69" s="349"/>
    </row>
    <row r="70" spans="2:6">
      <c r="B70" s="339"/>
      <c r="C70" s="348"/>
      <c r="D70" s="348"/>
      <c r="E70" s="341"/>
      <c r="F70" s="349"/>
    </row>
    <row r="71" spans="2:6">
      <c r="B71" s="339"/>
      <c r="C71" s="348"/>
      <c r="D71" s="348"/>
      <c r="E71" s="341"/>
      <c r="F71" s="349"/>
    </row>
    <row r="72" spans="2:6">
      <c r="B72" s="339"/>
      <c r="C72" s="348"/>
      <c r="D72" s="348"/>
      <c r="E72" s="341"/>
      <c r="F72" s="349"/>
    </row>
    <row r="73" spans="2:6">
      <c r="B73" s="339"/>
      <c r="C73" s="348"/>
      <c r="D73" s="348"/>
      <c r="E73" s="341"/>
      <c r="F73" s="349"/>
    </row>
    <row r="74" spans="2:6">
      <c r="B74" s="339"/>
      <c r="C74" s="348"/>
      <c r="D74" s="348"/>
      <c r="E74" s="341"/>
      <c r="F74" s="349"/>
    </row>
    <row r="75" spans="2:6">
      <c r="B75" s="339"/>
      <c r="C75" s="348"/>
      <c r="D75" s="348"/>
      <c r="E75" s="341"/>
      <c r="F75" s="349"/>
    </row>
    <row r="76" spans="2:6">
      <c r="B76" s="339"/>
      <c r="C76" s="348"/>
      <c r="D76" s="348"/>
      <c r="E76" s="341"/>
      <c r="F76" s="349"/>
    </row>
    <row r="77" spans="2:6">
      <c r="B77" s="339"/>
      <c r="C77" s="348"/>
      <c r="D77" s="348"/>
      <c r="E77" s="341"/>
      <c r="F77" s="349"/>
    </row>
    <row r="78" spans="2:6">
      <c r="B78" s="339"/>
      <c r="C78" s="348"/>
      <c r="D78" s="348"/>
      <c r="E78" s="341"/>
      <c r="F78" s="349"/>
    </row>
    <row r="79" spans="2:6">
      <c r="B79" s="339"/>
      <c r="C79" s="348"/>
      <c r="D79" s="348"/>
      <c r="E79" s="341"/>
      <c r="F79" s="349"/>
    </row>
    <row r="80" spans="2:6">
      <c r="B80" s="339"/>
      <c r="C80" s="348"/>
      <c r="D80" s="348"/>
      <c r="E80" s="341"/>
      <c r="F80" s="349"/>
    </row>
    <row r="81" spans="2:6">
      <c r="B81" s="339"/>
      <c r="C81" s="348"/>
      <c r="D81" s="348"/>
      <c r="E81" s="341"/>
      <c r="F81" s="349"/>
    </row>
    <row r="82" spans="2:6">
      <c r="B82" s="347"/>
      <c r="C82" s="340"/>
      <c r="D82" s="340"/>
      <c r="E82" s="340"/>
      <c r="F82" s="350"/>
    </row>
    <row r="83" spans="2:6">
      <c r="B83" s="347"/>
      <c r="C83" s="348"/>
      <c r="D83" s="348"/>
      <c r="E83" s="341"/>
      <c r="F83" s="349"/>
    </row>
    <row r="84" spans="2:6">
      <c r="B84" s="347"/>
      <c r="C84" s="340"/>
      <c r="D84" s="340"/>
      <c r="E84" s="340"/>
      <c r="F84" s="350"/>
    </row>
    <row r="85" spans="2:6">
      <c r="B85" s="351"/>
      <c r="C85" s="341"/>
      <c r="D85" s="341"/>
      <c r="E85" s="341"/>
      <c r="F85" s="349"/>
    </row>
    <row r="86" spans="2:6">
      <c r="B86" s="352"/>
      <c r="C86" s="348"/>
      <c r="D86" s="348"/>
      <c r="E86" s="341"/>
      <c r="F86" s="349"/>
    </row>
    <row r="87" spans="2:6">
      <c r="B87" s="352"/>
      <c r="C87" s="348"/>
      <c r="D87" s="348"/>
      <c r="E87" s="341"/>
      <c r="F87" s="349"/>
    </row>
    <row r="88" spans="2:6">
      <c r="B88" s="339"/>
      <c r="C88" s="348"/>
      <c r="D88" s="348"/>
      <c r="E88" s="341"/>
      <c r="F88" s="349"/>
    </row>
    <row r="89" spans="2:6">
      <c r="B89" s="347"/>
      <c r="C89" s="340"/>
      <c r="D89" s="340"/>
      <c r="E89" s="340"/>
      <c r="F89" s="350"/>
    </row>
    <row r="90" spans="2:6">
      <c r="B90" s="347"/>
      <c r="C90" s="341"/>
      <c r="D90" s="341"/>
      <c r="E90" s="341"/>
      <c r="F90" s="349"/>
    </row>
    <row r="91" spans="2:6">
      <c r="B91" s="339"/>
      <c r="C91" s="348"/>
      <c r="D91" s="348"/>
      <c r="E91" s="341"/>
      <c r="F91" s="349"/>
    </row>
    <row r="92" spans="2:6">
      <c r="B92" s="339"/>
      <c r="C92" s="348"/>
      <c r="D92" s="348"/>
      <c r="E92" s="341"/>
      <c r="F92" s="349"/>
    </row>
    <row r="93" spans="2:6">
      <c r="B93" s="339"/>
      <c r="C93" s="348"/>
      <c r="D93" s="348"/>
      <c r="E93" s="341"/>
      <c r="F93" s="349"/>
    </row>
    <row r="94" spans="2:6">
      <c r="B94" s="339"/>
      <c r="C94" s="348"/>
      <c r="D94" s="348"/>
      <c r="E94" s="341"/>
      <c r="F94" s="349"/>
    </row>
    <row r="95" spans="2:6">
      <c r="B95" s="339"/>
      <c r="C95" s="348"/>
      <c r="D95" s="348"/>
      <c r="E95" s="341"/>
      <c r="F95" s="349"/>
    </row>
    <row r="96" spans="2:6">
      <c r="B96" s="339"/>
      <c r="C96" s="348"/>
      <c r="D96" s="348"/>
      <c r="E96" s="341"/>
      <c r="F96" s="349"/>
    </row>
    <row r="97" spans="2:6">
      <c r="B97" s="339"/>
      <c r="C97" s="348"/>
      <c r="D97" s="348"/>
      <c r="E97" s="341"/>
      <c r="F97" s="349"/>
    </row>
    <row r="98" spans="2:6">
      <c r="B98" s="347"/>
      <c r="C98" s="340"/>
      <c r="D98" s="340"/>
      <c r="E98" s="340"/>
      <c r="F98" s="350"/>
    </row>
    <row r="99" spans="2:6">
      <c r="B99" s="347"/>
      <c r="C99" s="341"/>
      <c r="D99" s="341"/>
      <c r="E99" s="341"/>
      <c r="F99" s="349"/>
    </row>
    <row r="100" spans="2:6">
      <c r="B100" s="339"/>
      <c r="C100" s="348"/>
      <c r="D100" s="348"/>
      <c r="E100" s="341"/>
      <c r="F100" s="349"/>
    </row>
    <row r="101" spans="2:6">
      <c r="B101" s="339"/>
      <c r="C101" s="348"/>
      <c r="D101" s="348"/>
      <c r="E101" s="341"/>
      <c r="F101" s="349"/>
    </row>
    <row r="102" spans="2:6">
      <c r="B102" s="339"/>
      <c r="C102" s="348"/>
      <c r="D102" s="348"/>
      <c r="E102" s="341"/>
      <c r="F102" s="349"/>
    </row>
    <row r="103" spans="2:6">
      <c r="B103" s="339"/>
      <c r="C103" s="348"/>
      <c r="D103" s="348"/>
      <c r="E103" s="341"/>
      <c r="F103" s="349"/>
    </row>
    <row r="104" spans="2:6">
      <c r="B104" s="339"/>
      <c r="C104" s="348"/>
      <c r="D104" s="348"/>
      <c r="E104" s="341"/>
      <c r="F104" s="349"/>
    </row>
    <row r="105" spans="2:6">
      <c r="B105" s="339"/>
      <c r="C105" s="348"/>
      <c r="D105" s="348"/>
      <c r="E105" s="341"/>
      <c r="F105" s="349"/>
    </row>
    <row r="106" spans="2:6">
      <c r="B106" s="339"/>
      <c r="C106" s="348"/>
      <c r="D106" s="348"/>
      <c r="E106" s="341"/>
      <c r="F106" s="349"/>
    </row>
    <row r="107" spans="2:6">
      <c r="B107" s="339"/>
      <c r="C107" s="348"/>
      <c r="D107" s="348"/>
      <c r="E107" s="341"/>
      <c r="F107" s="349"/>
    </row>
    <row r="108" spans="2:6">
      <c r="B108" s="347"/>
      <c r="C108" s="340"/>
      <c r="D108" s="340"/>
      <c r="E108" s="340"/>
      <c r="F108" s="350"/>
    </row>
    <row r="109" spans="2:6">
      <c r="B109" s="347"/>
      <c r="C109" s="341"/>
      <c r="D109" s="341"/>
      <c r="E109" s="341"/>
      <c r="F109" s="341"/>
    </row>
    <row r="110" spans="2:6">
      <c r="B110" s="339"/>
      <c r="C110" s="348"/>
      <c r="D110" s="348"/>
      <c r="E110" s="341"/>
      <c r="F110" s="349"/>
    </row>
    <row r="111" spans="2:6">
      <c r="B111" s="339"/>
      <c r="C111" s="348"/>
      <c r="D111" s="348"/>
      <c r="E111" s="341"/>
      <c r="F111" s="349"/>
    </row>
    <row r="112" spans="2:6">
      <c r="B112" s="339"/>
      <c r="C112" s="348"/>
      <c r="D112" s="348"/>
      <c r="E112" s="341"/>
      <c r="F112" s="349"/>
    </row>
    <row r="113" spans="2:6">
      <c r="B113" s="339"/>
      <c r="C113" s="348"/>
      <c r="D113" s="348"/>
      <c r="E113" s="341"/>
      <c r="F113" s="349"/>
    </row>
    <row r="114" spans="2:6">
      <c r="B114" s="339"/>
      <c r="C114" s="348"/>
      <c r="D114" s="348"/>
      <c r="E114" s="341"/>
      <c r="F114" s="349"/>
    </row>
    <row r="115" spans="2:6">
      <c r="B115" s="339"/>
      <c r="C115" s="348"/>
      <c r="D115" s="348"/>
      <c r="E115" s="341"/>
      <c r="F115" s="349"/>
    </row>
    <row r="116" spans="2:6">
      <c r="B116" s="339"/>
      <c r="C116" s="348"/>
      <c r="D116" s="348"/>
      <c r="E116" s="341"/>
      <c r="F116" s="349"/>
    </row>
    <row r="117" spans="2:6">
      <c r="B117" s="339"/>
      <c r="C117" s="348"/>
      <c r="D117" s="348"/>
      <c r="E117" s="341"/>
      <c r="F117" s="349"/>
    </row>
    <row r="118" spans="2:6">
      <c r="B118" s="339"/>
      <c r="C118" s="348"/>
      <c r="D118" s="348"/>
      <c r="E118" s="341"/>
      <c r="F118" s="349"/>
    </row>
    <row r="119" spans="2:6">
      <c r="B119" s="339"/>
      <c r="C119" s="348"/>
      <c r="D119" s="348"/>
      <c r="E119" s="341"/>
      <c r="F119" s="349"/>
    </row>
    <row r="120" spans="2:6">
      <c r="B120" s="339"/>
      <c r="C120" s="348"/>
      <c r="D120" s="348"/>
      <c r="E120" s="341"/>
      <c r="F120" s="349"/>
    </row>
    <row r="121" spans="2:6">
      <c r="B121" s="339"/>
      <c r="C121" s="348"/>
      <c r="D121" s="348"/>
      <c r="E121" s="341"/>
      <c r="F121" s="349"/>
    </row>
    <row r="122" spans="2:6">
      <c r="B122" s="339"/>
      <c r="C122" s="348"/>
      <c r="D122" s="348"/>
      <c r="E122" s="341"/>
      <c r="F122" s="349"/>
    </row>
    <row r="123" spans="2:6">
      <c r="B123" s="339"/>
      <c r="C123" s="348"/>
      <c r="D123" s="348"/>
      <c r="E123" s="341"/>
      <c r="F123" s="349"/>
    </row>
    <row r="124" spans="2:6">
      <c r="B124" s="339"/>
      <c r="C124" s="348"/>
      <c r="D124" s="348"/>
      <c r="E124" s="341"/>
      <c r="F124" s="349"/>
    </row>
    <row r="125" spans="2:6">
      <c r="B125" s="339"/>
      <c r="C125" s="348"/>
      <c r="D125" s="348"/>
      <c r="E125" s="341"/>
      <c r="F125" s="349"/>
    </row>
    <row r="126" spans="2:6">
      <c r="B126" s="339"/>
      <c r="C126" s="348"/>
      <c r="D126" s="348"/>
      <c r="E126" s="341"/>
      <c r="F126" s="349"/>
    </row>
    <row r="127" spans="2:6">
      <c r="B127" s="339"/>
      <c r="C127" s="348"/>
      <c r="D127" s="348"/>
      <c r="E127" s="341"/>
      <c r="F127" s="349"/>
    </row>
    <row r="128" spans="2:6">
      <c r="B128" s="347"/>
      <c r="C128" s="340"/>
      <c r="D128" s="340"/>
      <c r="E128" s="340"/>
      <c r="F128" s="350"/>
    </row>
    <row r="129" spans="2:6">
      <c r="B129" s="347"/>
      <c r="C129" s="341"/>
      <c r="D129" s="341"/>
      <c r="E129" s="341"/>
      <c r="F129" s="341"/>
    </row>
    <row r="130" spans="2:6">
      <c r="B130" s="339"/>
      <c r="C130" s="348"/>
      <c r="D130" s="348"/>
      <c r="E130" s="341"/>
      <c r="F130" s="349"/>
    </row>
    <row r="131" spans="2:6">
      <c r="B131" s="339"/>
      <c r="C131" s="348"/>
      <c r="D131" s="348"/>
      <c r="E131" s="341"/>
      <c r="F131" s="349"/>
    </row>
    <row r="132" spans="2:6">
      <c r="B132" s="339"/>
      <c r="C132" s="348"/>
      <c r="D132" s="348"/>
      <c r="E132" s="341"/>
      <c r="F132" s="349"/>
    </row>
    <row r="133" spans="2:6">
      <c r="B133" s="339"/>
      <c r="C133" s="348"/>
      <c r="D133" s="348"/>
      <c r="E133" s="341"/>
      <c r="F133" s="349"/>
    </row>
    <row r="134" spans="2:6">
      <c r="B134" s="339"/>
      <c r="C134" s="348"/>
      <c r="D134" s="348"/>
      <c r="E134" s="341"/>
      <c r="F134" s="349"/>
    </row>
    <row r="135" spans="2:6">
      <c r="B135" s="339"/>
      <c r="C135" s="348"/>
      <c r="D135" s="348"/>
      <c r="E135" s="341"/>
      <c r="F135" s="349"/>
    </row>
    <row r="136" spans="2:6">
      <c r="B136" s="339"/>
      <c r="C136" s="348"/>
      <c r="D136" s="348"/>
      <c r="E136" s="341"/>
      <c r="F136" s="349"/>
    </row>
    <row r="137" spans="2:6">
      <c r="B137" s="339"/>
      <c r="C137" s="348"/>
      <c r="D137" s="348"/>
      <c r="E137" s="341"/>
      <c r="F137" s="349"/>
    </row>
    <row r="138" spans="2:6">
      <c r="B138" s="347"/>
      <c r="C138" s="340"/>
      <c r="D138" s="340"/>
      <c r="E138" s="340"/>
      <c r="F138" s="350"/>
    </row>
    <row r="139" spans="2:6">
      <c r="B139" s="347"/>
      <c r="C139" s="341"/>
      <c r="D139" s="341"/>
      <c r="E139" s="341"/>
      <c r="F139" s="341"/>
    </row>
    <row r="140" spans="2:6">
      <c r="B140" s="339"/>
      <c r="C140" s="348"/>
      <c r="D140" s="348"/>
      <c r="E140" s="341"/>
      <c r="F140" s="349"/>
    </row>
    <row r="141" spans="2:6">
      <c r="B141" s="339"/>
      <c r="C141" s="348"/>
      <c r="D141" s="348"/>
      <c r="E141" s="341"/>
      <c r="F141" s="349"/>
    </row>
    <row r="142" spans="2:6">
      <c r="B142" s="347"/>
      <c r="C142" s="340"/>
      <c r="D142" s="340"/>
      <c r="E142" s="340"/>
      <c r="F142" s="350"/>
    </row>
    <row r="143" spans="2:6">
      <c r="B143" s="339"/>
      <c r="C143" s="340"/>
      <c r="D143" s="340"/>
      <c r="E143" s="340"/>
      <c r="F143" s="341"/>
    </row>
    <row r="144" spans="2:6">
      <c r="B144" s="339"/>
      <c r="C144" s="340"/>
      <c r="D144" s="340"/>
      <c r="E144" s="340"/>
      <c r="F144" s="341"/>
    </row>
    <row r="145" spans="2:6">
      <c r="B145" s="342"/>
      <c r="C145" s="340"/>
      <c r="D145" s="340"/>
      <c r="E145" s="340"/>
      <c r="F145" s="343"/>
    </row>
    <row r="146" spans="2:6">
      <c r="B146" s="344"/>
      <c r="C146" s="345"/>
      <c r="D146" s="345"/>
      <c r="E146" s="346"/>
      <c r="F146" s="346"/>
    </row>
    <row r="147" spans="2:6">
      <c r="B147" s="351"/>
      <c r="C147" s="341"/>
      <c r="D147" s="341"/>
      <c r="E147" s="341"/>
      <c r="F147" s="349"/>
    </row>
    <row r="148" spans="2:6">
      <c r="B148" s="339"/>
      <c r="C148" s="348"/>
      <c r="D148" s="348"/>
      <c r="E148" s="341"/>
      <c r="F148" s="349"/>
    </row>
    <row r="149" spans="2:6">
      <c r="B149" s="352"/>
      <c r="C149" s="348"/>
      <c r="D149" s="348"/>
      <c r="E149" s="341"/>
      <c r="F149" s="349"/>
    </row>
    <row r="150" spans="2:6">
      <c r="B150" s="352"/>
      <c r="C150" s="348"/>
      <c r="D150" s="348"/>
      <c r="E150" s="341"/>
      <c r="F150" s="349"/>
    </row>
    <row r="151" spans="2:6">
      <c r="B151" s="352"/>
      <c r="C151" s="348"/>
      <c r="D151" s="348"/>
      <c r="E151" s="341"/>
      <c r="F151" s="349"/>
    </row>
    <row r="152" spans="2:6">
      <c r="B152" s="352"/>
      <c r="C152" s="348"/>
      <c r="D152" s="348"/>
      <c r="E152" s="341"/>
      <c r="F152" s="349"/>
    </row>
    <row r="153" spans="2:6">
      <c r="B153" s="352"/>
      <c r="C153" s="348"/>
      <c r="D153" s="348"/>
      <c r="E153" s="341"/>
      <c r="F153" s="349"/>
    </row>
    <row r="154" spans="2:6">
      <c r="B154" s="347"/>
      <c r="C154" s="340"/>
      <c r="D154" s="340"/>
      <c r="E154" s="340"/>
      <c r="F154" s="350"/>
    </row>
    <row r="155" spans="2:6">
      <c r="B155" s="347"/>
      <c r="C155" s="341"/>
      <c r="D155" s="341"/>
      <c r="E155" s="341"/>
      <c r="F155" s="341"/>
    </row>
    <row r="156" spans="2:6">
      <c r="B156" s="339"/>
      <c r="C156" s="348"/>
      <c r="D156" s="348"/>
      <c r="E156" s="341"/>
      <c r="F156" s="349"/>
    </row>
    <row r="157" spans="2:6">
      <c r="B157" s="339"/>
      <c r="C157" s="348"/>
      <c r="D157" s="348"/>
      <c r="E157" s="341"/>
      <c r="F157" s="189"/>
    </row>
    <row r="158" spans="2:6">
      <c r="B158" s="339"/>
      <c r="C158" s="348"/>
      <c r="D158" s="348"/>
      <c r="E158" s="341"/>
      <c r="F158" s="349"/>
    </row>
    <row r="159" spans="2:6">
      <c r="B159" s="339"/>
      <c r="C159" s="348"/>
      <c r="D159" s="348"/>
      <c r="E159" s="341"/>
      <c r="F159" s="349"/>
    </row>
    <row r="160" spans="2:6">
      <c r="B160" s="339"/>
      <c r="C160" s="348"/>
      <c r="D160" s="348"/>
      <c r="E160" s="341"/>
      <c r="F160" s="349"/>
    </row>
    <row r="161" spans="2:6">
      <c r="B161" s="339"/>
      <c r="C161" s="348"/>
      <c r="D161" s="348"/>
      <c r="E161" s="341"/>
      <c r="F161" s="349"/>
    </row>
    <row r="162" spans="2:6">
      <c r="B162" s="339"/>
      <c r="C162" s="348"/>
      <c r="D162" s="348"/>
      <c r="E162" s="341"/>
      <c r="F162" s="349"/>
    </row>
    <row r="163" spans="2:6">
      <c r="B163" s="339"/>
      <c r="C163" s="348"/>
      <c r="D163" s="348"/>
      <c r="E163" s="341"/>
      <c r="F163" s="349"/>
    </row>
    <row r="164" spans="2:6">
      <c r="B164" s="339"/>
      <c r="C164" s="348"/>
      <c r="D164" s="348"/>
      <c r="E164" s="341"/>
      <c r="F164" s="349"/>
    </row>
    <row r="165" spans="2:6">
      <c r="B165" s="339"/>
      <c r="C165" s="348"/>
      <c r="D165" s="348"/>
      <c r="E165" s="341"/>
      <c r="F165" s="349"/>
    </row>
    <row r="166" spans="2:6">
      <c r="B166" s="339"/>
      <c r="C166" s="348"/>
      <c r="D166" s="348"/>
      <c r="E166" s="341"/>
      <c r="F166" s="349"/>
    </row>
    <row r="167" spans="2:6">
      <c r="B167" s="347"/>
      <c r="C167" s="340"/>
      <c r="D167" s="340"/>
      <c r="E167" s="340"/>
      <c r="F167" s="350"/>
    </row>
    <row r="168" spans="2:6">
      <c r="B168" s="347"/>
      <c r="C168" s="341"/>
      <c r="D168" s="341"/>
      <c r="E168" s="341"/>
      <c r="F168" s="341"/>
    </row>
    <row r="169" spans="2:6">
      <c r="B169" s="339"/>
      <c r="C169" s="348"/>
      <c r="D169" s="348"/>
      <c r="E169" s="341"/>
      <c r="F169" s="349"/>
    </row>
    <row r="170" spans="2:6">
      <c r="B170" s="339"/>
      <c r="C170" s="348"/>
      <c r="D170" s="348"/>
      <c r="E170" s="341"/>
      <c r="F170" s="349"/>
    </row>
    <row r="171" spans="2:6">
      <c r="B171" s="339"/>
      <c r="C171" s="348"/>
      <c r="D171" s="348"/>
      <c r="E171" s="341"/>
      <c r="F171" s="349"/>
    </row>
    <row r="172" spans="2:6">
      <c r="B172" s="339"/>
      <c r="C172" s="348"/>
      <c r="D172" s="348"/>
      <c r="E172" s="341"/>
      <c r="F172" s="349"/>
    </row>
    <row r="173" spans="2:6">
      <c r="B173" s="339"/>
      <c r="C173" s="348"/>
      <c r="D173" s="348"/>
      <c r="E173" s="341"/>
      <c r="F173" s="349"/>
    </row>
    <row r="174" spans="2:6">
      <c r="B174" s="339"/>
      <c r="C174" s="348"/>
      <c r="D174" s="348"/>
      <c r="E174" s="341"/>
      <c r="F174" s="349"/>
    </row>
    <row r="175" spans="2:6">
      <c r="B175" s="339"/>
      <c r="C175" s="348"/>
      <c r="D175" s="348"/>
      <c r="E175" s="341"/>
      <c r="F175" s="349"/>
    </row>
    <row r="176" spans="2:6">
      <c r="B176" s="339"/>
      <c r="C176" s="348"/>
      <c r="D176" s="348"/>
      <c r="E176" s="341"/>
      <c r="F176" s="349"/>
    </row>
    <row r="177" spans="2:6">
      <c r="B177" s="339"/>
      <c r="C177" s="348"/>
      <c r="D177" s="348"/>
      <c r="E177" s="341"/>
      <c r="F177" s="349"/>
    </row>
    <row r="178" spans="2:6">
      <c r="B178" s="339"/>
      <c r="C178" s="348"/>
      <c r="D178" s="348"/>
      <c r="E178" s="341"/>
      <c r="F178" s="349"/>
    </row>
    <row r="179" spans="2:6">
      <c r="B179" s="339"/>
      <c r="C179" s="348"/>
      <c r="D179" s="348"/>
      <c r="E179" s="341"/>
      <c r="F179" s="349"/>
    </row>
    <row r="180" spans="2:6">
      <c r="B180" s="339"/>
      <c r="C180" s="348"/>
      <c r="D180" s="348"/>
      <c r="E180" s="341"/>
      <c r="F180" s="349"/>
    </row>
    <row r="181" spans="2:6">
      <c r="B181" s="339"/>
      <c r="C181" s="348"/>
      <c r="D181" s="348"/>
      <c r="E181" s="341"/>
      <c r="F181" s="349"/>
    </row>
    <row r="182" spans="2:6">
      <c r="B182" s="339"/>
      <c r="C182" s="348"/>
      <c r="D182" s="348"/>
      <c r="E182" s="341"/>
      <c r="F182" s="349"/>
    </row>
    <row r="183" spans="2:6">
      <c r="B183" s="339"/>
      <c r="C183" s="348"/>
      <c r="D183" s="348"/>
      <c r="E183" s="341"/>
      <c r="F183" s="349"/>
    </row>
    <row r="184" spans="2:6">
      <c r="B184" s="339"/>
      <c r="C184" s="348"/>
      <c r="D184" s="348"/>
      <c r="E184" s="341"/>
      <c r="F184" s="349"/>
    </row>
    <row r="185" spans="2:6">
      <c r="B185" s="339"/>
      <c r="C185" s="348"/>
      <c r="D185" s="348"/>
      <c r="E185" s="341"/>
      <c r="F185" s="349"/>
    </row>
    <row r="186" spans="2:6">
      <c r="B186" s="339"/>
      <c r="C186" s="348"/>
      <c r="D186" s="348"/>
      <c r="E186" s="341"/>
      <c r="F186" s="349"/>
    </row>
    <row r="187" spans="2:6">
      <c r="B187" s="339"/>
      <c r="C187" s="348"/>
      <c r="D187" s="348"/>
      <c r="E187" s="341"/>
      <c r="F187" s="349"/>
    </row>
    <row r="188" spans="2:6">
      <c r="B188" s="339"/>
      <c r="C188" s="348"/>
      <c r="D188" s="348"/>
      <c r="E188" s="341"/>
      <c r="F188" s="349"/>
    </row>
    <row r="189" spans="2:6">
      <c r="B189" s="339"/>
      <c r="C189" s="348"/>
      <c r="D189" s="348"/>
      <c r="E189" s="341"/>
      <c r="F189" s="349"/>
    </row>
    <row r="190" spans="2:6">
      <c r="B190" s="339"/>
      <c r="C190" s="348"/>
      <c r="D190" s="348"/>
      <c r="E190" s="341"/>
      <c r="F190" s="349"/>
    </row>
    <row r="191" spans="2:6">
      <c r="B191" s="339"/>
      <c r="C191" s="348"/>
      <c r="D191" s="348"/>
      <c r="E191" s="341"/>
      <c r="F191" s="349"/>
    </row>
    <row r="192" spans="2:6">
      <c r="B192" s="339"/>
      <c r="C192" s="348"/>
      <c r="D192" s="348"/>
      <c r="E192" s="341"/>
      <c r="F192" s="349"/>
    </row>
    <row r="193" spans="2:6">
      <c r="B193" s="339"/>
      <c r="C193" s="348"/>
      <c r="D193" s="348"/>
      <c r="E193" s="341"/>
      <c r="F193" s="349"/>
    </row>
    <row r="194" spans="2:6">
      <c r="B194" s="339"/>
      <c r="C194" s="348"/>
      <c r="D194" s="348"/>
      <c r="E194" s="341"/>
      <c r="F194" s="349"/>
    </row>
    <row r="195" spans="2:6">
      <c r="B195" s="339"/>
      <c r="C195" s="348"/>
      <c r="D195" s="348"/>
      <c r="E195" s="341"/>
      <c r="F195" s="349"/>
    </row>
    <row r="196" spans="2:6">
      <c r="B196" s="339"/>
      <c r="C196" s="348"/>
      <c r="D196" s="348"/>
      <c r="E196" s="341"/>
      <c r="F196" s="349"/>
    </row>
    <row r="197" spans="2:6">
      <c r="B197" s="352"/>
      <c r="C197" s="348"/>
      <c r="D197" s="348"/>
      <c r="E197" s="341"/>
      <c r="F197" s="349"/>
    </row>
    <row r="198" spans="2:6">
      <c r="B198" s="352"/>
      <c r="C198" s="348"/>
      <c r="D198" s="348"/>
      <c r="E198" s="341"/>
      <c r="F198" s="349"/>
    </row>
    <row r="199" spans="2:6">
      <c r="B199" s="352"/>
      <c r="C199" s="348"/>
      <c r="D199" s="348"/>
      <c r="E199" s="341"/>
      <c r="F199" s="349"/>
    </row>
    <row r="200" spans="2:6">
      <c r="B200" s="352"/>
      <c r="C200" s="348"/>
      <c r="D200" s="348"/>
      <c r="E200" s="341"/>
      <c r="F200" s="349"/>
    </row>
    <row r="201" spans="2:6">
      <c r="B201" s="339"/>
      <c r="C201" s="348"/>
      <c r="D201" s="348"/>
      <c r="E201" s="341"/>
      <c r="F201" s="349"/>
    </row>
    <row r="202" spans="2:6">
      <c r="B202" s="352"/>
      <c r="C202" s="348"/>
      <c r="D202" s="348"/>
      <c r="E202" s="341"/>
      <c r="F202" s="349"/>
    </row>
    <row r="203" spans="2:6">
      <c r="B203" s="339"/>
      <c r="C203" s="348"/>
      <c r="D203" s="348"/>
      <c r="E203" s="341"/>
      <c r="F203" s="349"/>
    </row>
    <row r="204" spans="2:6">
      <c r="B204" s="339"/>
      <c r="C204" s="348"/>
      <c r="D204" s="348"/>
      <c r="E204" s="341"/>
      <c r="F204" s="349"/>
    </row>
    <row r="205" spans="2:6">
      <c r="B205" s="352"/>
      <c r="C205" s="348"/>
      <c r="D205" s="348"/>
      <c r="E205" s="341"/>
      <c r="F205" s="349"/>
    </row>
    <row r="206" spans="2:6">
      <c r="B206" s="352"/>
      <c r="C206" s="348"/>
      <c r="D206" s="348"/>
      <c r="E206" s="341"/>
      <c r="F206" s="349"/>
    </row>
    <row r="207" spans="2:6">
      <c r="B207" s="352"/>
      <c r="C207" s="348"/>
      <c r="D207" s="348"/>
      <c r="E207" s="341"/>
      <c r="F207" s="349"/>
    </row>
    <row r="208" spans="2:6">
      <c r="B208" s="352"/>
      <c r="C208" s="348"/>
      <c r="D208" s="348"/>
      <c r="E208" s="341"/>
      <c r="F208" s="349"/>
    </row>
    <row r="209" spans="2:8">
      <c r="B209" s="339"/>
      <c r="C209" s="348"/>
      <c r="D209" s="348"/>
      <c r="E209" s="341"/>
      <c r="F209" s="349"/>
    </row>
    <row r="210" spans="2:8">
      <c r="B210" s="339"/>
      <c r="C210" s="348"/>
      <c r="D210" s="348"/>
      <c r="E210" s="341"/>
      <c r="F210" s="349"/>
    </row>
    <row r="211" spans="2:8">
      <c r="B211" s="352"/>
      <c r="C211" s="348"/>
      <c r="D211" s="348"/>
      <c r="E211" s="341"/>
      <c r="F211" s="349"/>
    </row>
    <row r="212" spans="2:8">
      <c r="B212" s="352"/>
      <c r="C212" s="348"/>
      <c r="D212" s="348"/>
      <c r="E212" s="341"/>
      <c r="F212" s="349"/>
    </row>
    <row r="213" spans="2:8">
      <c r="B213" s="347"/>
      <c r="C213" s="340"/>
      <c r="D213" s="340"/>
      <c r="E213" s="340"/>
      <c r="F213" s="350"/>
    </row>
    <row r="214" spans="2:8">
      <c r="B214" s="351"/>
      <c r="C214" s="341"/>
      <c r="D214" s="341"/>
      <c r="E214" s="341"/>
      <c r="F214" s="349"/>
    </row>
    <row r="215" spans="2:8">
      <c r="B215" s="352"/>
      <c r="C215" s="348"/>
      <c r="D215" s="348"/>
      <c r="E215" s="341"/>
      <c r="F215" s="349"/>
    </row>
    <row r="216" spans="2:8">
      <c r="B216" s="347"/>
      <c r="C216" s="340"/>
      <c r="D216" s="340"/>
      <c r="E216" s="340"/>
      <c r="F216" s="350"/>
    </row>
    <row r="217" spans="2:8">
      <c r="B217" s="351"/>
      <c r="C217" s="341"/>
      <c r="D217" s="341"/>
      <c r="E217" s="341"/>
      <c r="F217" s="349"/>
    </row>
    <row r="218" spans="2:8">
      <c r="B218" s="352"/>
      <c r="C218" s="348"/>
      <c r="D218" s="348"/>
      <c r="E218" s="341"/>
      <c r="F218" s="349"/>
    </row>
    <row r="219" spans="2:8">
      <c r="B219" s="347"/>
      <c r="C219" s="340"/>
      <c r="D219" s="340"/>
      <c r="E219" s="340"/>
      <c r="F219" s="350"/>
    </row>
    <row r="220" spans="2:8">
      <c r="B220" s="347"/>
      <c r="C220" s="348"/>
      <c r="D220" s="348"/>
      <c r="E220" s="341"/>
      <c r="F220" s="349"/>
      <c r="G220" s="190"/>
      <c r="H220" s="353"/>
    </row>
    <row r="221" spans="2:8">
      <c r="B221" s="347"/>
      <c r="C221" s="340"/>
      <c r="D221" s="340"/>
      <c r="E221" s="340"/>
      <c r="F221" s="350"/>
    </row>
    <row r="222" spans="2:8">
      <c r="B222" s="351"/>
      <c r="C222" s="341"/>
      <c r="D222" s="341"/>
      <c r="E222" s="341"/>
      <c r="F222" s="349"/>
    </row>
    <row r="223" spans="2:8">
      <c r="B223" s="339"/>
      <c r="C223" s="348"/>
      <c r="D223" s="348"/>
      <c r="E223" s="341"/>
      <c r="F223" s="349"/>
    </row>
    <row r="224" spans="2:8">
      <c r="B224" s="339"/>
      <c r="C224" s="348"/>
      <c r="D224" s="348"/>
      <c r="E224" s="341"/>
      <c r="F224" s="349"/>
    </row>
    <row r="225" spans="2:6">
      <c r="B225" s="339"/>
      <c r="C225" s="348"/>
      <c r="D225" s="348"/>
      <c r="E225" s="341"/>
      <c r="F225" s="349"/>
    </row>
    <row r="226" spans="2:6">
      <c r="B226" s="339"/>
      <c r="C226" s="348"/>
      <c r="D226" s="348"/>
      <c r="E226" s="341"/>
      <c r="F226" s="349"/>
    </row>
    <row r="227" spans="2:6">
      <c r="B227" s="339"/>
      <c r="C227" s="348"/>
      <c r="D227" s="348"/>
      <c r="E227" s="341"/>
      <c r="F227" s="349"/>
    </row>
    <row r="228" spans="2:6">
      <c r="B228" s="347"/>
      <c r="C228" s="340"/>
      <c r="D228" s="340"/>
      <c r="E228" s="340"/>
      <c r="F228" s="350"/>
    </row>
    <row r="229" spans="2:6">
      <c r="B229" s="347"/>
      <c r="C229" s="340"/>
      <c r="D229" s="340"/>
      <c r="E229" s="340"/>
      <c r="F229" s="350"/>
    </row>
    <row r="230" spans="2:6">
      <c r="B230" s="354"/>
      <c r="C230" s="355"/>
      <c r="D230" s="355"/>
      <c r="E230" s="355"/>
      <c r="F230" s="355"/>
    </row>
    <row r="231" spans="2:6">
      <c r="B231" s="354"/>
      <c r="C231" s="355"/>
      <c r="D231" s="355"/>
      <c r="E231" s="355"/>
      <c r="F231" s="355"/>
    </row>
    <row r="232" spans="2:6">
      <c r="B232" s="354"/>
      <c r="C232" s="355"/>
      <c r="D232" s="355"/>
      <c r="E232" s="355"/>
      <c r="F232" s="355"/>
    </row>
    <row r="233" spans="2:6">
      <c r="B233" s="354"/>
      <c r="C233" s="355"/>
      <c r="D233" s="355"/>
      <c r="E233" s="355"/>
      <c r="F233" s="355"/>
    </row>
    <row r="234" spans="2:6">
      <c r="B234" s="356" t="s">
        <v>34</v>
      </c>
      <c r="C234" s="348">
        <v>169196689.87</v>
      </c>
      <c r="D234" s="348">
        <v>175834941.16999999</v>
      </c>
      <c r="E234" s="355"/>
      <c r="F234" s="355"/>
    </row>
    <row r="235" spans="2:6">
      <c r="B235" s="356" t="s">
        <v>35</v>
      </c>
      <c r="C235" s="348">
        <v>5039638.5999999996</v>
      </c>
      <c r="D235" s="348">
        <v>3623381.23</v>
      </c>
      <c r="E235" s="355"/>
      <c r="F235" s="355"/>
    </row>
    <row r="236" spans="2:6">
      <c r="B236" s="356" t="s">
        <v>36</v>
      </c>
      <c r="C236" s="348">
        <v>612481.41</v>
      </c>
      <c r="D236" s="348">
        <v>477556.86</v>
      </c>
      <c r="E236" s="355"/>
      <c r="F236" s="355"/>
    </row>
    <row r="237" spans="2:6">
      <c r="B237" s="356" t="s">
        <v>37</v>
      </c>
      <c r="C237" s="348">
        <v>351125.07</v>
      </c>
      <c r="D237" s="348">
        <v>428976.27</v>
      </c>
      <c r="E237" s="355"/>
      <c r="F237" s="355"/>
    </row>
    <row r="238" spans="2:6">
      <c r="B238" s="354"/>
      <c r="C238" s="355"/>
      <c r="D238" s="355"/>
      <c r="E238" s="355"/>
      <c r="F238" s="355"/>
    </row>
    <row r="239" spans="2:6">
      <c r="B239" s="354"/>
      <c r="C239" s="357"/>
      <c r="D239" s="348"/>
      <c r="E239" s="355"/>
      <c r="F239" s="355"/>
    </row>
    <row r="240" spans="2:6">
      <c r="B240" s="354"/>
      <c r="C240" s="357"/>
      <c r="D240" s="348"/>
      <c r="E240" s="355"/>
      <c r="F240" s="355"/>
    </row>
    <row r="241" spans="2:6">
      <c r="B241" s="354"/>
      <c r="C241" s="357"/>
      <c r="D241" s="348"/>
      <c r="E241" s="355"/>
      <c r="F241" s="355"/>
    </row>
    <row r="242" spans="2:6">
      <c r="B242" s="354"/>
      <c r="C242" s="357"/>
      <c r="D242" s="348"/>
      <c r="E242" s="355"/>
      <c r="F242" s="355"/>
    </row>
    <row r="243" spans="2:6">
      <c r="B243" s="354"/>
      <c r="C243" s="355"/>
      <c r="D243" s="355"/>
      <c r="E243" s="355"/>
      <c r="F243" s="355"/>
    </row>
  </sheetData>
  <printOptions horizontalCentered="1" verticalCentered="1"/>
  <pageMargins left="0.76" right="0.77" top="0.75" bottom="0.75" header="0.3" footer="0.3"/>
  <pageSetup scale="5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73"/>
  <sheetViews>
    <sheetView showGridLines="0" topLeftCell="B1" zoomScale="90" zoomScaleNormal="90" workbookViewId="0">
      <selection activeCell="B1" sqref="B1"/>
    </sheetView>
  </sheetViews>
  <sheetFormatPr defaultRowHeight="22.5"/>
  <cols>
    <col min="1" max="1" width="23.28515625" style="359" customWidth="1"/>
    <col min="2" max="2" width="16.140625" style="288" customWidth="1"/>
    <col min="3" max="3" width="59" style="288" customWidth="1"/>
    <col min="4" max="4" width="25" style="288" customWidth="1"/>
    <col min="5" max="5" width="24.5703125" style="359" customWidth="1"/>
    <col min="6" max="6" width="25.5703125" style="359" customWidth="1"/>
    <col min="7" max="7" width="23.42578125" style="359" customWidth="1"/>
    <col min="8" max="8" width="9.85546875" style="197" bestFit="1" customWidth="1"/>
    <col min="9" max="9" width="20.28515625" style="360" bestFit="1" customWidth="1"/>
    <col min="10" max="10" width="22" style="359" bestFit="1" customWidth="1"/>
    <col min="11" max="11" width="14.42578125" style="359" bestFit="1" customWidth="1"/>
    <col min="12" max="16384" width="9.140625" style="359"/>
  </cols>
  <sheetData>
    <row r="1" spans="1:9" s="293" customFormat="1">
      <c r="A1" s="358"/>
      <c r="C1" s="288"/>
      <c r="D1" s="284" t="s">
        <v>42</v>
      </c>
      <c r="E1" s="284"/>
      <c r="F1" s="289"/>
      <c r="G1" s="288"/>
      <c r="H1" s="130"/>
      <c r="I1" s="292"/>
    </row>
    <row r="2" spans="1:9" s="293" customFormat="1">
      <c r="A2" s="358"/>
      <c r="C2" s="288"/>
      <c r="D2" s="284" t="s">
        <v>92</v>
      </c>
      <c r="E2" s="284"/>
      <c r="F2" s="289"/>
      <c r="G2" s="288"/>
      <c r="H2" s="130"/>
      <c r="I2" s="292"/>
    </row>
    <row r="3" spans="1:9">
      <c r="E3" s="288"/>
    </row>
    <row r="4" spans="1:9" s="293" customFormat="1">
      <c r="C4" s="361" t="str">
        <f>[2]Pg2!A9</f>
        <v>July 2018 - June 2019</v>
      </c>
      <c r="D4" s="284" t="s">
        <v>41</v>
      </c>
      <c r="E4" s="362"/>
      <c r="F4" s="284"/>
      <c r="G4" s="291" t="s">
        <v>229</v>
      </c>
      <c r="H4" s="130"/>
      <c r="I4" s="292"/>
    </row>
    <row r="5" spans="1:9">
      <c r="C5" s="363" t="s">
        <v>6</v>
      </c>
      <c r="D5" s="364" t="s">
        <v>94</v>
      </c>
      <c r="E5" s="365" t="s">
        <v>95</v>
      </c>
      <c r="F5" s="366" t="s">
        <v>47</v>
      </c>
      <c r="G5" s="366" t="s">
        <v>48</v>
      </c>
    </row>
    <row r="6" spans="1:9">
      <c r="C6" s="367" t="s">
        <v>96</v>
      </c>
      <c r="D6" s="368" t="s">
        <v>1</v>
      </c>
      <c r="E6" s="369" t="s">
        <v>1</v>
      </c>
      <c r="F6" s="369"/>
      <c r="G6" s="370"/>
    </row>
    <row r="7" spans="1:9">
      <c r="C7" s="371" t="s">
        <v>97</v>
      </c>
      <c r="D7" s="372">
        <v>234380746.21000001</v>
      </c>
      <c r="E7" s="372">
        <v>239513175.63999999</v>
      </c>
      <c r="F7" s="373">
        <f t="shared" ref="F7:F24" si="0">E7-D7</f>
        <v>5132429.4299999774</v>
      </c>
      <c r="G7" s="310">
        <f>IF(D7=E7,"0.00%",IF(D7=0,F7/E7,F7/D7))</f>
        <v>2.189782869537173E-2</v>
      </c>
    </row>
    <row r="8" spans="1:9">
      <c r="C8" s="371" t="s">
        <v>98</v>
      </c>
      <c r="D8" s="372">
        <v>5113392</v>
      </c>
      <c r="E8" s="372">
        <v>5230917.5</v>
      </c>
      <c r="F8" s="373">
        <f t="shared" si="0"/>
        <v>117525.5</v>
      </c>
      <c r="G8" s="310">
        <f>IF(D8=E8,"0.00%",IF(D8=0,F8/E8,F8/D8))</f>
        <v>2.2983862766633185E-2</v>
      </c>
    </row>
    <row r="9" spans="1:9">
      <c r="C9" s="371" t="s">
        <v>99</v>
      </c>
      <c r="D9" s="372">
        <v>171438</v>
      </c>
      <c r="E9" s="372">
        <v>161798.5</v>
      </c>
      <c r="F9" s="373">
        <f t="shared" si="0"/>
        <v>-9639.5</v>
      </c>
      <c r="G9" s="310">
        <f>IF(D9=E9,"0.00%",IF(D9=0,F9/E9,F9/D9))</f>
        <v>-5.6227324163837654E-2</v>
      </c>
    </row>
    <row r="10" spans="1:9">
      <c r="C10" s="371" t="s">
        <v>100</v>
      </c>
      <c r="D10" s="372">
        <v>200951.07</v>
      </c>
      <c r="E10" s="372">
        <v>167320.39000000001</v>
      </c>
      <c r="F10" s="373">
        <f t="shared" si="0"/>
        <v>-33630.679999999993</v>
      </c>
      <c r="G10" s="310">
        <f>IF(D10=E10,"0.00%",IF(D10=0,F10/E10,F10/D10))</f>
        <v>-0.16735755624491072</v>
      </c>
    </row>
    <row r="11" spans="1:9">
      <c r="C11" s="371" t="s">
        <v>101</v>
      </c>
      <c r="D11" s="372">
        <v>9955.7199999999993</v>
      </c>
      <c r="E11" s="372">
        <v>0</v>
      </c>
      <c r="F11" s="373">
        <f t="shared" si="0"/>
        <v>-9955.7199999999993</v>
      </c>
      <c r="G11" s="310">
        <f>-IF(D11=E11,"0.00%",IF(D11=0,F11/E11,F11/-D11))</f>
        <v>-1</v>
      </c>
    </row>
    <row r="12" spans="1:9">
      <c r="C12" s="371" t="s">
        <v>102</v>
      </c>
      <c r="D12" s="372">
        <v>82552889.549999997</v>
      </c>
      <c r="E12" s="372">
        <v>89671530.719999999</v>
      </c>
      <c r="F12" s="373">
        <f t="shared" si="0"/>
        <v>7118641.1700000018</v>
      </c>
      <c r="G12" s="310">
        <f>IF(D12=E12,"0.00%",IF(D12=0,F12/E12,F12/D12))</f>
        <v>8.6231278018299259E-2</v>
      </c>
    </row>
    <row r="13" spans="1:9">
      <c r="C13" s="371" t="s">
        <v>103</v>
      </c>
      <c r="D13" s="372">
        <v>322029.55</v>
      </c>
      <c r="E13" s="372">
        <v>320853.8</v>
      </c>
      <c r="F13" s="373">
        <f t="shared" si="0"/>
        <v>-1175.75</v>
      </c>
      <c r="G13" s="310">
        <f>IF(D13=E13,"0.00%",IF(D13=0,F13/E13,F13/D13))</f>
        <v>-3.6510624568459635E-3</v>
      </c>
    </row>
    <row r="14" spans="1:9">
      <c r="C14" s="371" t="s">
        <v>104</v>
      </c>
      <c r="D14" s="372">
        <v>975701.6</v>
      </c>
      <c r="E14" s="372">
        <v>1005453.66</v>
      </c>
      <c r="F14" s="373">
        <f t="shared" si="0"/>
        <v>29752.060000000056</v>
      </c>
      <c r="G14" s="310">
        <f>IF(D14=E14,"0.00%",IF(D14=0,F14/E14,F14/D14))</f>
        <v>3.0492990889837687E-2</v>
      </c>
    </row>
    <row r="15" spans="1:9">
      <c r="C15" s="371" t="s">
        <v>105</v>
      </c>
      <c r="D15" s="372">
        <v>663966.43999999994</v>
      </c>
      <c r="E15" s="372">
        <v>1481003.64</v>
      </c>
      <c r="F15" s="373">
        <f t="shared" si="0"/>
        <v>817037.2</v>
      </c>
      <c r="G15" s="310">
        <f>IF(D15=E15,"0.00%",IF(D15=0,F15/E15,F15/D15))</f>
        <v>1.2305399049988128</v>
      </c>
    </row>
    <row r="16" spans="1:9">
      <c r="C16" s="371" t="s">
        <v>106</v>
      </c>
      <c r="D16" s="372">
        <v>26492.6</v>
      </c>
      <c r="E16" s="372">
        <v>0</v>
      </c>
      <c r="F16" s="373">
        <f t="shared" si="0"/>
        <v>-26492.6</v>
      </c>
      <c r="G16" s="310">
        <f>IF(D16=E16,"0.00%",IF(D16=0,F16/E16,F16/D16))</f>
        <v>-1</v>
      </c>
    </row>
    <row r="17" spans="3:7">
      <c r="C17" s="371" t="s">
        <v>107</v>
      </c>
      <c r="D17" s="372">
        <v>1101923.33</v>
      </c>
      <c r="E17" s="372">
        <v>1121043.79</v>
      </c>
      <c r="F17" s="373">
        <f t="shared" si="0"/>
        <v>19120.459999999963</v>
      </c>
      <c r="G17" s="310">
        <f>-IF(D17=E17,"0.00%",IF(D17=0,F17/E17,F17/-D17))</f>
        <v>1.7351896887417714E-2</v>
      </c>
    </row>
    <row r="18" spans="3:7">
      <c r="C18" s="371" t="s">
        <v>108</v>
      </c>
      <c r="D18" s="372">
        <v>297000</v>
      </c>
      <c r="E18" s="372">
        <v>264000</v>
      </c>
      <c r="F18" s="373">
        <f t="shared" si="0"/>
        <v>-33000</v>
      </c>
      <c r="G18" s="310">
        <f>IF(D18=E18,"0.00%",IF(D18=0,F18/E18,F18/D18))</f>
        <v>-0.1111111111111111</v>
      </c>
    </row>
    <row r="19" spans="3:7">
      <c r="C19" s="371" t="s">
        <v>109</v>
      </c>
      <c r="D19" s="372">
        <v>2115958.85</v>
      </c>
      <c r="E19" s="372">
        <v>2302675.79</v>
      </c>
      <c r="F19" s="373">
        <f t="shared" si="0"/>
        <v>186716.93999999994</v>
      </c>
      <c r="G19" s="310">
        <f>IF(D19=E19,"0.00%",IF(D19=0,F19/E19,F19/D19))</f>
        <v>8.8242235901704769E-2</v>
      </c>
    </row>
    <row r="20" spans="3:7">
      <c r="C20" s="215" t="s">
        <v>110</v>
      </c>
      <c r="D20" s="372">
        <v>254236.26</v>
      </c>
      <c r="E20" s="372">
        <v>443269.33</v>
      </c>
      <c r="F20" s="373">
        <f t="shared" si="0"/>
        <v>189033.07</v>
      </c>
      <c r="G20" s="310">
        <f>IF(D20=E20,"0.00%",IF(D20=0,F20/E20,F20/D20))</f>
        <v>0.74353308218111769</v>
      </c>
    </row>
    <row r="21" spans="3:7" ht="23.25" thickBot="1">
      <c r="C21" s="317" t="s">
        <v>59</v>
      </c>
      <c r="D21" s="374">
        <f>SUM(D7:D20)</f>
        <v>328186681.18000007</v>
      </c>
      <c r="E21" s="374">
        <f>SUM(E7:E20)</f>
        <v>341683042.76000005</v>
      </c>
      <c r="F21" s="374">
        <f t="shared" si="0"/>
        <v>13496361.579999983</v>
      </c>
      <c r="G21" s="320">
        <f>F21/D21</f>
        <v>4.1124038097687617E-2</v>
      </c>
    </row>
    <row r="22" spans="3:7" ht="23.25" thickTop="1">
      <c r="C22" s="375" t="s">
        <v>111</v>
      </c>
      <c r="D22" s="372">
        <v>25162394.82</v>
      </c>
      <c r="E22" s="372">
        <v>23872771.489999998</v>
      </c>
      <c r="F22" s="373">
        <f t="shared" si="0"/>
        <v>-1289623.3300000019</v>
      </c>
      <c r="G22" s="310">
        <f>IF(D22=E22,"0.00%",IF(D22=0,F22/E22,F22/D22))</f>
        <v>-5.1252010757535757E-2</v>
      </c>
    </row>
    <row r="23" spans="3:7" ht="23.25" thickBot="1">
      <c r="C23" s="317" t="s">
        <v>59</v>
      </c>
      <c r="D23" s="374">
        <f>D22</f>
        <v>25162394.82</v>
      </c>
      <c r="E23" s="374">
        <f>E22</f>
        <v>23872771.489999998</v>
      </c>
      <c r="F23" s="374">
        <f t="shared" si="0"/>
        <v>-1289623.3300000019</v>
      </c>
      <c r="G23" s="320">
        <f>F23/D23</f>
        <v>-5.1252010757535757E-2</v>
      </c>
    </row>
    <row r="24" spans="3:7" ht="23.25" thickTop="1">
      <c r="C24" s="375" t="s">
        <v>112</v>
      </c>
      <c r="D24" s="372">
        <v>173950</v>
      </c>
      <c r="E24" s="372">
        <v>780804.41</v>
      </c>
      <c r="F24" s="373">
        <f t="shared" si="0"/>
        <v>606854.41</v>
      </c>
      <c r="G24" s="310">
        <f>IF(D24=E24,"0.00%",IF(D24=0,F24/E24,F24/D24))</f>
        <v>3.4886715148031047</v>
      </c>
    </row>
    <row r="25" spans="3:7" ht="23.25" thickBot="1">
      <c r="C25" s="317" t="s">
        <v>59</v>
      </c>
      <c r="D25" s="374">
        <f>D24</f>
        <v>173950</v>
      </c>
      <c r="E25" s="374">
        <f>E24</f>
        <v>780804.41</v>
      </c>
      <c r="F25" s="374">
        <f>E25-D25</f>
        <v>606854.41</v>
      </c>
      <c r="G25" s="320">
        <f>F25/D25</f>
        <v>3.4886715148031047</v>
      </c>
    </row>
    <row r="26" spans="3:7" ht="23.25" thickTop="1">
      <c r="C26" s="376" t="s">
        <v>113</v>
      </c>
      <c r="D26" s="377"/>
      <c r="E26" s="377"/>
      <c r="F26" s="377"/>
      <c r="G26" s="378" t="s">
        <v>1</v>
      </c>
    </row>
    <row r="27" spans="3:7">
      <c r="C27" s="379" t="s">
        <v>114</v>
      </c>
      <c r="D27" s="372">
        <v>1964462.39</v>
      </c>
      <c r="E27" s="372">
        <v>-30997969.280000001</v>
      </c>
      <c r="F27" s="373">
        <f>E27-D27</f>
        <v>-32962431.670000002</v>
      </c>
      <c r="G27" s="310">
        <f>IF(D27=E27,"0.00%",IF(D27=0,F27/E27,F27/D27))</f>
        <v>-16.779365101512585</v>
      </c>
    </row>
    <row r="28" spans="3:7">
      <c r="C28" s="379" t="s">
        <v>115</v>
      </c>
      <c r="D28" s="372">
        <v>242128173.38</v>
      </c>
      <c r="E28" s="372">
        <v>231458149.62</v>
      </c>
      <c r="F28" s="373">
        <f>E28-D28</f>
        <v>-10670023.75999999</v>
      </c>
      <c r="G28" s="310">
        <f>-IF(D28=E28,"0.00%",IF(D28=0,F28/E28,F28/-D28))</f>
        <v>-4.4067667182431831E-2</v>
      </c>
    </row>
    <row r="29" spans="3:7">
      <c r="C29" s="380" t="s">
        <v>116</v>
      </c>
      <c r="D29" s="372">
        <v>2415702.16</v>
      </c>
      <c r="E29" s="381">
        <v>1440345.52</v>
      </c>
      <c r="F29" s="373">
        <f>E29-D29</f>
        <v>-975356.64000000013</v>
      </c>
      <c r="G29" s="310">
        <f>IF(D29=E29,"0.00%",IF(D29=0,F29/E29,F29/D29))</f>
        <v>-0.40375699295644957</v>
      </c>
    </row>
    <row r="30" spans="3:7" ht="23.25" thickBot="1">
      <c r="C30" s="317" t="s">
        <v>59</v>
      </c>
      <c r="D30" s="374">
        <f>SUM(D27:D29)</f>
        <v>246508337.92999998</v>
      </c>
      <c r="E30" s="374">
        <f>SUM(E27:E29)</f>
        <v>201900525.86000001</v>
      </c>
      <c r="F30" s="374">
        <f>E30-D30</f>
        <v>-44607812.069999963</v>
      </c>
      <c r="G30" s="320">
        <f>F30/D30</f>
        <v>-0.18095863387252675</v>
      </c>
    </row>
    <row r="31" spans="3:7" ht="23.25" thickTop="1">
      <c r="C31" s="382" t="s">
        <v>117</v>
      </c>
      <c r="D31" s="377"/>
      <c r="E31" s="377"/>
      <c r="F31" s="377"/>
      <c r="G31" s="378"/>
    </row>
    <row r="32" spans="3:7">
      <c r="C32" s="380" t="s">
        <v>118</v>
      </c>
      <c r="D32" s="372">
        <v>642654.14</v>
      </c>
      <c r="E32" s="372">
        <v>2444297.14</v>
      </c>
      <c r="F32" s="373">
        <f t="shared" ref="F32:F39" si="1">E32-D32</f>
        <v>1801643</v>
      </c>
      <c r="G32" s="310">
        <f>IF(D32=E32,"0.00%",IF(D32=0,F32/E32,F32/D32))</f>
        <v>2.8034410546238759</v>
      </c>
    </row>
    <row r="33" spans="3:11">
      <c r="C33" s="380" t="s">
        <v>119</v>
      </c>
      <c r="D33" s="372">
        <v>301872.84999999998</v>
      </c>
      <c r="E33" s="372">
        <v>22301.02</v>
      </c>
      <c r="F33" s="373">
        <f t="shared" si="1"/>
        <v>-279571.82999999996</v>
      </c>
      <c r="G33" s="310">
        <f>IF(D33=E33,"0.00%",IF(D33=0,F33/E33,F33/D33))</f>
        <v>-0.92612445935432741</v>
      </c>
    </row>
    <row r="34" spans="3:11">
      <c r="C34" s="380" t="s">
        <v>120</v>
      </c>
      <c r="D34" s="372">
        <v>5352.98</v>
      </c>
      <c r="E34" s="372">
        <v>1928.7</v>
      </c>
      <c r="F34" s="373">
        <f t="shared" si="1"/>
        <v>-3424.2799999999997</v>
      </c>
      <c r="G34" s="310">
        <f>IF(D34=E34,"0.00%",IF(D34=0,F34/E34,F34/D34))</f>
        <v>-0.63969601978710922</v>
      </c>
    </row>
    <row r="35" spans="3:11">
      <c r="C35" s="380" t="s">
        <v>121</v>
      </c>
      <c r="D35" s="372">
        <v>5369.05</v>
      </c>
      <c r="E35" s="372">
        <v>1934.49</v>
      </c>
      <c r="F35" s="373">
        <f t="shared" si="1"/>
        <v>-3434.5600000000004</v>
      </c>
      <c r="G35" s="310">
        <f>IF(D35=E35,"0.00%",IF(D35=0,F35/E35,F35/D35))</f>
        <v>-0.63969603561151422</v>
      </c>
    </row>
    <row r="36" spans="3:11">
      <c r="C36" s="380" t="s">
        <v>122</v>
      </c>
      <c r="D36" s="372">
        <v>13471.98</v>
      </c>
      <c r="E36" s="372">
        <v>-66.84</v>
      </c>
      <c r="F36" s="373">
        <f t="shared" si="1"/>
        <v>-13538.82</v>
      </c>
      <c r="G36" s="310">
        <f>IF(D36=E36,"0.00%",IF(D36=0,F36/E36,F36/D36))</f>
        <v>-1.00496140879069</v>
      </c>
    </row>
    <row r="37" spans="3:11">
      <c r="C37" s="380" t="s">
        <v>123</v>
      </c>
      <c r="D37" s="372">
        <v>0</v>
      </c>
      <c r="E37" s="372">
        <v>0</v>
      </c>
      <c r="F37" s="373">
        <f t="shared" si="1"/>
        <v>0</v>
      </c>
      <c r="G37" s="310">
        <f>-IF(D37=E37,"0.00%",IF(D37=0,F37/E37,F37/D37))</f>
        <v>0</v>
      </c>
    </row>
    <row r="38" spans="3:11">
      <c r="C38" s="380" t="s">
        <v>124</v>
      </c>
      <c r="D38" s="372">
        <v>-1030133</v>
      </c>
      <c r="E38" s="372">
        <v>-235000</v>
      </c>
      <c r="F38" s="373">
        <f t="shared" si="1"/>
        <v>795133</v>
      </c>
      <c r="G38" s="310">
        <f>IF(D38=E38,"0.00%",IF(D38=0,F38/E38,F38/-D38))</f>
        <v>0.77187411722563981</v>
      </c>
    </row>
    <row r="39" spans="3:11" ht="23.25" thickBot="1">
      <c r="C39" s="317" t="s">
        <v>59</v>
      </c>
      <c r="D39" s="374">
        <f>SUM(D32:D38)</f>
        <v>-61412</v>
      </c>
      <c r="E39" s="374">
        <f>SUM(E32:E38)</f>
        <v>2235394.5100000007</v>
      </c>
      <c r="F39" s="374">
        <f t="shared" si="1"/>
        <v>2296806.5100000007</v>
      </c>
      <c r="G39" s="320">
        <f>-F39/D39</f>
        <v>37.399962710870852</v>
      </c>
      <c r="J39" s="383"/>
      <c r="K39" s="383"/>
    </row>
    <row r="40" spans="3:11" ht="23.25" thickTop="1">
      <c r="C40" s="382" t="s">
        <v>125</v>
      </c>
      <c r="D40" s="377"/>
      <c r="E40" s="377"/>
      <c r="F40" s="377"/>
      <c r="G40" s="378"/>
      <c r="J40" s="383"/>
      <c r="K40" s="383"/>
    </row>
    <row r="41" spans="3:11">
      <c r="C41" s="380" t="s">
        <v>126</v>
      </c>
      <c r="D41" s="372">
        <v>228353418.5</v>
      </c>
      <c r="E41" s="372">
        <v>228220133.74000001</v>
      </c>
      <c r="F41" s="373">
        <f t="shared" ref="F41:F48" si="2">E41-D41</f>
        <v>-133284.75999999046</v>
      </c>
      <c r="G41" s="310">
        <f t="shared" ref="G41:G47" si="3">IF(D41=E41,"0.00%",IF(D41=0,F41/E41,F41/D41))</f>
        <v>-5.8367753316550621E-4</v>
      </c>
      <c r="J41" s="384"/>
      <c r="K41" s="383"/>
    </row>
    <row r="42" spans="3:11">
      <c r="C42" s="380" t="s">
        <v>127</v>
      </c>
      <c r="D42" s="372">
        <v>19721028.399999999</v>
      </c>
      <c r="E42" s="372">
        <v>17327917.440000001</v>
      </c>
      <c r="F42" s="373">
        <f t="shared" si="2"/>
        <v>-2393110.9599999972</v>
      </c>
      <c r="G42" s="310">
        <f t="shared" si="3"/>
        <v>-0.12134818283614446</v>
      </c>
      <c r="J42" s="384"/>
      <c r="K42" s="383"/>
    </row>
    <row r="43" spans="3:11">
      <c r="C43" s="380" t="s">
        <v>128</v>
      </c>
      <c r="D43" s="372">
        <v>187685.16</v>
      </c>
      <c r="E43" s="372">
        <v>188303.84</v>
      </c>
      <c r="F43" s="373">
        <f t="shared" si="2"/>
        <v>618.67999999999302</v>
      </c>
      <c r="G43" s="310">
        <f t="shared" si="3"/>
        <v>3.2963714339481766E-3</v>
      </c>
      <c r="J43" s="384"/>
      <c r="K43" s="383"/>
    </row>
    <row r="44" spans="3:11">
      <c r="C44" s="380" t="s">
        <v>129</v>
      </c>
      <c r="D44" s="372">
        <v>46421.3</v>
      </c>
      <c r="E44" s="372">
        <v>40696</v>
      </c>
      <c r="F44" s="373">
        <f t="shared" si="2"/>
        <v>-5725.3000000000029</v>
      </c>
      <c r="G44" s="310">
        <f t="shared" si="3"/>
        <v>-0.12333346976495708</v>
      </c>
      <c r="J44" s="384"/>
      <c r="K44" s="383"/>
    </row>
    <row r="45" spans="3:11">
      <c r="C45" s="380" t="s">
        <v>130</v>
      </c>
      <c r="D45" s="372">
        <v>5098.3999999999996</v>
      </c>
      <c r="E45" s="372">
        <v>2200</v>
      </c>
      <c r="F45" s="373">
        <f t="shared" si="2"/>
        <v>-2898.3999999999996</v>
      </c>
      <c r="G45" s="310">
        <f t="shared" si="3"/>
        <v>-0.56849207594539464</v>
      </c>
      <c r="J45" s="384"/>
      <c r="K45" s="383"/>
    </row>
    <row r="46" spans="3:11">
      <c r="C46" s="380" t="s">
        <v>131</v>
      </c>
      <c r="D46" s="385">
        <v>308260.8</v>
      </c>
      <c r="E46" s="385">
        <v>119569.64</v>
      </c>
      <c r="F46" s="386">
        <f t="shared" si="2"/>
        <v>-188691.15999999997</v>
      </c>
      <c r="G46" s="387">
        <f t="shared" si="3"/>
        <v>-0.61211532572419192</v>
      </c>
      <c r="J46" s="384"/>
      <c r="K46" s="383"/>
    </row>
    <row r="47" spans="3:11">
      <c r="C47" s="327" t="s">
        <v>132</v>
      </c>
      <c r="D47" s="388">
        <v>51580.7</v>
      </c>
      <c r="E47" s="388">
        <v>24146.49</v>
      </c>
      <c r="F47" s="389">
        <f t="shared" si="2"/>
        <v>-27434.209999999995</v>
      </c>
      <c r="G47" s="390">
        <f t="shared" si="3"/>
        <v>-0.53186967218358794</v>
      </c>
      <c r="J47" s="391"/>
      <c r="K47" s="383"/>
    </row>
    <row r="48" spans="3:11" ht="23.25" thickBot="1">
      <c r="C48" s="317" t="s">
        <v>59</v>
      </c>
      <c r="D48" s="374">
        <f>SUM(D41:D47)</f>
        <v>248673493.26000002</v>
      </c>
      <c r="E48" s="374">
        <f>SUM(E41:E47)</f>
        <v>245922967.15000001</v>
      </c>
      <c r="F48" s="374">
        <f t="shared" si="2"/>
        <v>-2750526.1100000143</v>
      </c>
      <c r="G48" s="320">
        <f>F48/D48</f>
        <v>-1.1060793307488579E-2</v>
      </c>
      <c r="J48" s="392"/>
      <c r="K48" s="391"/>
    </row>
    <row r="49" spans="3:11" ht="23.25" thickTop="1">
      <c r="C49" s="382" t="s">
        <v>133</v>
      </c>
      <c r="D49" s="377"/>
      <c r="E49" s="377"/>
      <c r="F49" s="377"/>
      <c r="G49" s="393"/>
      <c r="J49" s="383"/>
      <c r="K49" s="383"/>
    </row>
    <row r="50" spans="3:11">
      <c r="C50" s="380" t="s">
        <v>134</v>
      </c>
      <c r="D50" s="372">
        <v>48962844.159999996</v>
      </c>
      <c r="E50" s="372">
        <v>51955269.259999998</v>
      </c>
      <c r="F50" s="373">
        <f>E50-D50</f>
        <v>2992425.1000000015</v>
      </c>
      <c r="G50" s="310">
        <f>IF(D50=E50,"0.00%",IF(D50=0,F50/E50,F50/D50))</f>
        <v>6.1116243374698634E-2</v>
      </c>
    </row>
    <row r="51" spans="3:11">
      <c r="C51" s="380" t="s">
        <v>135</v>
      </c>
      <c r="D51" s="372">
        <v>16194169.050000001</v>
      </c>
      <c r="E51" s="372">
        <v>16963126.77</v>
      </c>
      <c r="F51" s="373">
        <f>E51-D51</f>
        <v>768957.71999999881</v>
      </c>
      <c r="G51" s="310">
        <f>IF(D51=E51,"0.00%",IF(D51=0,F51/E51,F51/D51))</f>
        <v>4.7483616950386151E-2</v>
      </c>
    </row>
    <row r="52" spans="3:11">
      <c r="C52" s="380" t="s">
        <v>136</v>
      </c>
      <c r="D52" s="372">
        <v>65312.15</v>
      </c>
      <c r="E52" s="372">
        <v>39809.800000000003</v>
      </c>
      <c r="F52" s="373">
        <f>E52-D52</f>
        <v>-25502.35</v>
      </c>
      <c r="G52" s="310">
        <f>IF(D52=E52,"0.00%",IF(D52=0,F52/E52,F52/D52))</f>
        <v>-0.39046869533463524</v>
      </c>
    </row>
    <row r="53" spans="3:11">
      <c r="C53" s="380" t="s">
        <v>137</v>
      </c>
      <c r="D53" s="372">
        <v>1044382.56</v>
      </c>
      <c r="E53" s="372">
        <v>874499.8</v>
      </c>
      <c r="F53" s="373">
        <f t="shared" ref="F53:F60" si="4">E53-D53</f>
        <v>-169882.76</v>
      </c>
      <c r="G53" s="310">
        <f t="shared" ref="G53:G59" si="5">IF(D53=E53,"0.00%",IF(D53=0,F53/E53,F53/D53))</f>
        <v>-0.16266334435917812</v>
      </c>
    </row>
    <row r="54" spans="3:11">
      <c r="C54" s="380" t="s">
        <v>138</v>
      </c>
      <c r="D54" s="372">
        <v>421513.28</v>
      </c>
      <c r="E54" s="372">
        <v>410030.57</v>
      </c>
      <c r="F54" s="373">
        <f t="shared" si="4"/>
        <v>-11482.710000000021</v>
      </c>
      <c r="G54" s="310">
        <f t="shared" si="5"/>
        <v>-2.724163281403618E-2</v>
      </c>
    </row>
    <row r="55" spans="3:11">
      <c r="C55" s="380" t="s">
        <v>139</v>
      </c>
      <c r="D55" s="372">
        <v>12942.57</v>
      </c>
      <c r="E55" s="372">
        <v>16879.349999999999</v>
      </c>
      <c r="F55" s="373">
        <f t="shared" si="4"/>
        <v>3936.7799999999988</v>
      </c>
      <c r="G55" s="310">
        <f t="shared" si="5"/>
        <v>0.30417297337391253</v>
      </c>
    </row>
    <row r="56" spans="3:11">
      <c r="C56" s="380" t="s">
        <v>140</v>
      </c>
      <c r="D56" s="372">
        <v>5912.45</v>
      </c>
      <c r="E56" s="372">
        <v>5974.76</v>
      </c>
      <c r="F56" s="373">
        <f t="shared" si="4"/>
        <v>62.3100000000004</v>
      </c>
      <c r="G56" s="310">
        <f t="shared" si="5"/>
        <v>1.0538778340620284E-2</v>
      </c>
    </row>
    <row r="57" spans="3:11">
      <c r="C57" s="380" t="s">
        <v>141</v>
      </c>
      <c r="D57" s="372">
        <v>31843.45</v>
      </c>
      <c r="E57" s="372">
        <v>44128.13</v>
      </c>
      <c r="F57" s="373">
        <f t="shared" si="4"/>
        <v>12284.679999999997</v>
      </c>
      <c r="G57" s="310">
        <f t="shared" si="5"/>
        <v>0.38578357558618792</v>
      </c>
    </row>
    <row r="58" spans="3:11">
      <c r="C58" s="380" t="s">
        <v>142</v>
      </c>
      <c r="D58" s="372">
        <v>719067.39</v>
      </c>
      <c r="E58" s="372">
        <v>775365.98</v>
      </c>
      <c r="F58" s="373">
        <f t="shared" si="4"/>
        <v>56298.589999999967</v>
      </c>
      <c r="G58" s="310">
        <f t="shared" si="5"/>
        <v>7.8293899546744802E-2</v>
      </c>
    </row>
    <row r="59" spans="3:11">
      <c r="C59" s="380" t="s">
        <v>143</v>
      </c>
      <c r="D59" s="372">
        <v>767550.71</v>
      </c>
      <c r="E59" s="372">
        <v>775359.87</v>
      </c>
      <c r="F59" s="373">
        <f t="shared" si="4"/>
        <v>7809.1600000000326</v>
      </c>
      <c r="G59" s="310">
        <f t="shared" si="5"/>
        <v>1.0174129081321589E-2</v>
      </c>
    </row>
    <row r="60" spans="3:11" ht="23.25" thickBot="1">
      <c r="C60" s="317" t="s">
        <v>59</v>
      </c>
      <c r="D60" s="374">
        <f>SUM(D50:D59)</f>
        <v>68225537.769999996</v>
      </c>
      <c r="E60" s="374">
        <f>SUM(E50:E59)</f>
        <v>71860444.289999992</v>
      </c>
      <c r="F60" s="374">
        <f t="shared" si="4"/>
        <v>3634906.5199999958</v>
      </c>
      <c r="G60" s="320">
        <f>F60/D60</f>
        <v>5.3277799469370106E-2</v>
      </c>
    </row>
    <row r="61" spans="3:11" ht="23.25" thickTop="1">
      <c r="C61" s="382" t="s">
        <v>144</v>
      </c>
      <c r="D61" s="377"/>
      <c r="E61" s="377" t="s">
        <v>1</v>
      </c>
      <c r="F61" s="377"/>
      <c r="G61" s="393"/>
    </row>
    <row r="62" spans="3:11">
      <c r="C62" s="380" t="s">
        <v>145</v>
      </c>
      <c r="D62" s="372">
        <v>16819956.16</v>
      </c>
      <c r="E62" s="372">
        <v>17020255.940000001</v>
      </c>
      <c r="F62" s="373">
        <f t="shared" ref="F62:F67" si="6">E62-D62</f>
        <v>200299.78000000119</v>
      </c>
      <c r="G62" s="310">
        <f>IF(D62=E62,"0.00%",IF(D62=0,F62/E62,F62/D62))</f>
        <v>1.1908460289351979E-2</v>
      </c>
    </row>
    <row r="63" spans="3:11">
      <c r="C63" s="380" t="s">
        <v>146</v>
      </c>
      <c r="D63" s="372">
        <v>25832.59</v>
      </c>
      <c r="E63" s="372">
        <v>16601.68</v>
      </c>
      <c r="F63" s="373">
        <f t="shared" si="6"/>
        <v>-9230.91</v>
      </c>
      <c r="G63" s="310">
        <f>IF(D63=E63,"0.00%",IF(D63=0,F63/E63,F63/D63))</f>
        <v>-0.35733583043744355</v>
      </c>
    </row>
    <row r="64" spans="3:11">
      <c r="C64" s="380" t="s">
        <v>147</v>
      </c>
      <c r="D64" s="372">
        <v>38997.69</v>
      </c>
      <c r="E64" s="372">
        <v>18785.759999999998</v>
      </c>
      <c r="F64" s="373">
        <f t="shared" si="6"/>
        <v>-20211.930000000004</v>
      </c>
      <c r="G64" s="310">
        <f>IF(D64=E64,"0.00%",IF(D64=0,F64/E64,F64/D64))</f>
        <v>-0.51828531382243415</v>
      </c>
    </row>
    <row r="65" spans="3:7">
      <c r="C65" s="380" t="s">
        <v>148</v>
      </c>
      <c r="D65" s="372">
        <v>727193.33</v>
      </c>
      <c r="E65" s="372">
        <v>759771.09</v>
      </c>
      <c r="F65" s="373">
        <f t="shared" si="6"/>
        <v>32577.760000000009</v>
      </c>
      <c r="G65" s="310">
        <f>IF(D65=E65,"0.00%",IF(D65=0,F65/E65,F65/D65))</f>
        <v>4.4799310796758834E-2</v>
      </c>
    </row>
    <row r="66" spans="3:7">
      <c r="C66" s="380" t="s">
        <v>149</v>
      </c>
      <c r="D66" s="372">
        <v>1029.23</v>
      </c>
      <c r="E66" s="372">
        <v>5130.0600000000004</v>
      </c>
      <c r="F66" s="373">
        <f t="shared" si="6"/>
        <v>4100.83</v>
      </c>
      <c r="G66" s="310">
        <f>IF(D66=E66,"0.00%",IF(D66=0,F66/E66,F66/D66))</f>
        <v>3.9843669539364379</v>
      </c>
    </row>
    <row r="67" spans="3:7" ht="23.25" thickBot="1">
      <c r="C67" s="317" t="s">
        <v>59</v>
      </c>
      <c r="D67" s="374">
        <f>SUM(D62:D66)</f>
        <v>17613009</v>
      </c>
      <c r="E67" s="374">
        <f>SUM(E62:E66)</f>
        <v>17820544.530000001</v>
      </c>
      <c r="F67" s="374">
        <f t="shared" si="6"/>
        <v>207535.53000000119</v>
      </c>
      <c r="G67" s="320">
        <f>F67/D67</f>
        <v>1.1783082038963427E-2</v>
      </c>
    </row>
    <row r="68" spans="3:7" ht="23.25" thickTop="1">
      <c r="C68" s="382" t="s">
        <v>150</v>
      </c>
      <c r="D68" s="377"/>
      <c r="E68" s="377"/>
      <c r="F68" s="377"/>
      <c r="G68" s="393"/>
    </row>
    <row r="69" spans="3:7">
      <c r="C69" s="380" t="s">
        <v>151</v>
      </c>
      <c r="D69" s="372">
        <v>117736518.59</v>
      </c>
      <c r="E69" s="372">
        <v>134111417.06999999</v>
      </c>
      <c r="F69" s="373">
        <f>E69-D69</f>
        <v>16374898.479999989</v>
      </c>
      <c r="G69" s="310">
        <f>IF(D69=E69,"0.00%",IF(D69=0,F69/E69,F69/D69))</f>
        <v>0.13908087886497772</v>
      </c>
    </row>
    <row r="70" spans="3:7" ht="23.25" thickBot="1">
      <c r="C70" s="317" t="s">
        <v>59</v>
      </c>
      <c r="D70" s="374">
        <f>SUM(D69:D69)</f>
        <v>117736518.59</v>
      </c>
      <c r="E70" s="374">
        <f>SUM(E69:E69)</f>
        <v>134111417.06999999</v>
      </c>
      <c r="F70" s="374">
        <f>E70-D70</f>
        <v>16374898.479999989</v>
      </c>
      <c r="G70" s="320">
        <f>F70/D70</f>
        <v>0.13908087886497772</v>
      </c>
    </row>
    <row r="71" spans="3:7" ht="23.25" thickTop="1"/>
    <row r="72" spans="3:7">
      <c r="C72" s="639" t="s">
        <v>152</v>
      </c>
      <c r="D72" s="639"/>
      <c r="E72" s="639"/>
      <c r="F72" s="639"/>
      <c r="G72" s="639"/>
    </row>
    <row r="73" spans="3:7" ht="20.100000000000001" customHeight="1">
      <c r="C73" s="639"/>
      <c r="D73" s="639"/>
      <c r="E73" s="639"/>
      <c r="F73" s="639"/>
      <c r="G73" s="639"/>
    </row>
  </sheetData>
  <mergeCells count="1">
    <mergeCell ref="C72:G73"/>
  </mergeCells>
  <printOptions horizontalCentered="1"/>
  <pageMargins left="0.25" right="0.25" top="0.42" bottom="0.26" header="0.3" footer="0.3"/>
  <pageSetup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93"/>
  <sheetViews>
    <sheetView zoomScale="90" zoomScaleNormal="90" workbookViewId="0">
      <selection activeCell="B1" sqref="B1"/>
    </sheetView>
  </sheetViews>
  <sheetFormatPr defaultRowHeight="22.5"/>
  <cols>
    <col min="1" max="2" width="15.7109375" style="359" customWidth="1"/>
    <col min="3" max="3" width="67.42578125" style="359" customWidth="1"/>
    <col min="4" max="5" width="28.28515625" style="359" customWidth="1"/>
    <col min="6" max="6" width="29.85546875" style="359" customWidth="1"/>
    <col min="7" max="7" width="23.7109375" style="359" customWidth="1"/>
    <col min="8" max="8" width="9.140625" style="197"/>
    <col min="9" max="9" width="9.140625" style="360"/>
    <col min="10" max="16384" width="9.140625" style="359"/>
  </cols>
  <sheetData>
    <row r="1" spans="1:9" s="288" customFormat="1">
      <c r="A1" s="394"/>
      <c r="D1" s="284" t="s">
        <v>42</v>
      </c>
      <c r="E1" s="284"/>
      <c r="F1" s="289"/>
      <c r="H1" s="125"/>
      <c r="I1" s="287"/>
    </row>
    <row r="2" spans="1:9" s="288" customFormat="1">
      <c r="A2" s="394"/>
      <c r="D2" s="284" t="s">
        <v>92</v>
      </c>
      <c r="E2" s="284"/>
      <c r="F2" s="289"/>
      <c r="H2" s="125"/>
      <c r="I2" s="287"/>
    </row>
    <row r="3" spans="1:9">
      <c r="C3" s="395" t="str">
        <f>[2]Pg2!A9</f>
        <v>July 2018 - June 2019</v>
      </c>
      <c r="D3" s="396" t="s">
        <v>41</v>
      </c>
      <c r="E3" s="397"/>
      <c r="F3" s="396"/>
      <c r="G3" s="291" t="s">
        <v>230</v>
      </c>
    </row>
    <row r="4" spans="1:9">
      <c r="C4" s="366" t="s">
        <v>6</v>
      </c>
      <c r="D4" s="365" t="s">
        <v>45</v>
      </c>
      <c r="E4" s="365" t="s">
        <v>95</v>
      </c>
      <c r="F4" s="366" t="s">
        <v>47</v>
      </c>
      <c r="G4" s="366" t="s">
        <v>48</v>
      </c>
    </row>
    <row r="5" spans="1:9">
      <c r="C5" s="398" t="s">
        <v>154</v>
      </c>
      <c r="D5" s="399"/>
      <c r="E5" s="399"/>
      <c r="F5" s="399"/>
      <c r="G5" s="400"/>
    </row>
    <row r="6" spans="1:9">
      <c r="C6" s="401" t="s">
        <v>155</v>
      </c>
      <c r="D6" s="402">
        <v>172250860.80000001</v>
      </c>
      <c r="E6" s="402">
        <v>182929691.71000001</v>
      </c>
      <c r="F6" s="403">
        <f>E6-D6</f>
        <v>10678830.909999996</v>
      </c>
      <c r="G6" s="310">
        <f>IF(D6=E6,"0.00%",IF(D6=0,F6/E6,F6/D6))</f>
        <v>6.1995805770742457E-2</v>
      </c>
    </row>
    <row r="7" spans="1:9">
      <c r="C7" s="401" t="s">
        <v>156</v>
      </c>
      <c r="D7" s="402">
        <v>2751274.62</v>
      </c>
      <c r="E7" s="402">
        <v>2532434.87</v>
      </c>
      <c r="F7" s="403">
        <f t="shared" ref="F7:F46" si="0">E7-D7</f>
        <v>-218839.75</v>
      </c>
      <c r="G7" s="310">
        <f t="shared" ref="G7:G46" si="1">IF(D7=E7,"0.00%",IF(D7=0,F7/E7,F7/D7))</f>
        <v>-7.9541223696527968E-2</v>
      </c>
    </row>
    <row r="8" spans="1:9">
      <c r="C8" s="401" t="s">
        <v>157</v>
      </c>
      <c r="D8" s="402">
        <v>265665.7</v>
      </c>
      <c r="E8" s="402">
        <v>217329.81</v>
      </c>
      <c r="F8" s="403">
        <f t="shared" si="0"/>
        <v>-48335.890000000014</v>
      </c>
      <c r="G8" s="310">
        <f t="shared" si="1"/>
        <v>-0.18194253153493287</v>
      </c>
    </row>
    <row r="9" spans="1:9">
      <c r="C9" s="401" t="s">
        <v>158</v>
      </c>
      <c r="D9" s="402">
        <v>780975.47</v>
      </c>
      <c r="E9" s="402">
        <v>778789.12</v>
      </c>
      <c r="F9" s="403">
        <f t="shared" si="0"/>
        <v>-2186.3499999999767</v>
      </c>
      <c r="G9" s="310">
        <f t="shared" si="1"/>
        <v>-2.7995117439475747E-3</v>
      </c>
    </row>
    <row r="10" spans="1:9">
      <c r="C10" s="401" t="s">
        <v>159</v>
      </c>
      <c r="D10" s="402">
        <v>6577888.25</v>
      </c>
      <c r="E10" s="402">
        <v>7100079.71</v>
      </c>
      <c r="F10" s="403">
        <f t="shared" si="0"/>
        <v>522191.45999999996</v>
      </c>
      <c r="G10" s="310">
        <f t="shared" si="1"/>
        <v>7.9385881935589278E-2</v>
      </c>
    </row>
    <row r="11" spans="1:9">
      <c r="C11" s="401" t="s">
        <v>160</v>
      </c>
      <c r="D11" s="402">
        <v>101124485.62</v>
      </c>
      <c r="E11" s="404">
        <v>101538038.62</v>
      </c>
      <c r="F11" s="403">
        <f t="shared" si="0"/>
        <v>413553</v>
      </c>
      <c r="G11" s="310">
        <f t="shared" si="1"/>
        <v>4.0895436695127093E-3</v>
      </c>
    </row>
    <row r="12" spans="1:9">
      <c r="C12" s="405" t="s">
        <v>161</v>
      </c>
      <c r="D12" s="402">
        <v>828918.69</v>
      </c>
      <c r="E12" s="402">
        <v>867468.4</v>
      </c>
      <c r="F12" s="403">
        <f t="shared" si="0"/>
        <v>38549.710000000079</v>
      </c>
      <c r="G12" s="310">
        <f t="shared" si="1"/>
        <v>4.6506020994652786E-2</v>
      </c>
    </row>
    <row r="13" spans="1:9">
      <c r="C13" s="401" t="s">
        <v>162</v>
      </c>
      <c r="D13" s="402">
        <v>12451227.720000001</v>
      </c>
      <c r="E13" s="402">
        <v>11651143.140000001</v>
      </c>
      <c r="F13" s="403">
        <f t="shared" si="0"/>
        <v>-800084.58000000007</v>
      </c>
      <c r="G13" s="310">
        <f t="shared" si="1"/>
        <v>-6.4257485124527142E-2</v>
      </c>
    </row>
    <row r="14" spans="1:9">
      <c r="C14" s="401" t="s">
        <v>163</v>
      </c>
      <c r="D14" s="402">
        <v>69725590.670000002</v>
      </c>
      <c r="E14" s="402">
        <v>72026100.909999996</v>
      </c>
      <c r="F14" s="403">
        <f t="shared" si="0"/>
        <v>2300510.2399999946</v>
      </c>
      <c r="G14" s="310">
        <f t="shared" si="1"/>
        <v>3.2993771983774789E-2</v>
      </c>
    </row>
    <row r="15" spans="1:9">
      <c r="C15" s="401" t="s">
        <v>164</v>
      </c>
      <c r="D15" s="402">
        <v>9597769.0299999993</v>
      </c>
      <c r="E15" s="402">
        <v>10363420.279999999</v>
      </c>
      <c r="F15" s="403">
        <f t="shared" si="0"/>
        <v>765651.25</v>
      </c>
      <c r="G15" s="310">
        <f t="shared" si="1"/>
        <v>7.9773877409092017E-2</v>
      </c>
    </row>
    <row r="16" spans="1:9">
      <c r="C16" s="401" t="s">
        <v>165</v>
      </c>
      <c r="D16" s="402">
        <v>1849582.47</v>
      </c>
      <c r="E16" s="402">
        <v>1607495.13</v>
      </c>
      <c r="F16" s="403">
        <f t="shared" si="0"/>
        <v>-242087.34000000008</v>
      </c>
      <c r="G16" s="310">
        <f t="shared" si="1"/>
        <v>-0.13088756188308817</v>
      </c>
    </row>
    <row r="17" spans="3:7">
      <c r="C17" s="401" t="s">
        <v>166</v>
      </c>
      <c r="D17" s="402">
        <v>657901.68999999994</v>
      </c>
      <c r="E17" s="402">
        <v>834974.83</v>
      </c>
      <c r="F17" s="403">
        <f t="shared" si="0"/>
        <v>177073.14</v>
      </c>
      <c r="G17" s="310">
        <f t="shared" si="1"/>
        <v>0.26914832822514873</v>
      </c>
    </row>
    <row r="18" spans="3:7">
      <c r="C18" s="401" t="s">
        <v>167</v>
      </c>
      <c r="D18" s="402">
        <v>66073.62</v>
      </c>
      <c r="E18" s="402">
        <v>61062.27</v>
      </c>
      <c r="F18" s="403">
        <f t="shared" si="0"/>
        <v>-5011.3499999999985</v>
      </c>
      <c r="G18" s="310">
        <f t="shared" si="1"/>
        <v>-7.5844943867159065E-2</v>
      </c>
    </row>
    <row r="19" spans="3:7">
      <c r="C19" s="401" t="s">
        <v>168</v>
      </c>
      <c r="D19" s="402">
        <v>2196.86</v>
      </c>
      <c r="E19" s="402">
        <v>959.27</v>
      </c>
      <c r="F19" s="403">
        <f t="shared" si="0"/>
        <v>-1237.5900000000001</v>
      </c>
      <c r="G19" s="310">
        <f t="shared" si="1"/>
        <v>-0.56334495598262979</v>
      </c>
    </row>
    <row r="20" spans="3:7">
      <c r="C20" s="401" t="s">
        <v>169</v>
      </c>
      <c r="D20" s="402">
        <v>1975590.58</v>
      </c>
      <c r="E20" s="402">
        <v>1576631.94</v>
      </c>
      <c r="F20" s="403">
        <f t="shared" si="0"/>
        <v>-398958.64000000013</v>
      </c>
      <c r="G20" s="310">
        <f t="shared" si="1"/>
        <v>-0.20194398780743331</v>
      </c>
    </row>
    <row r="21" spans="3:7">
      <c r="C21" s="401" t="s">
        <v>170</v>
      </c>
      <c r="D21" s="402">
        <v>26476.12</v>
      </c>
      <c r="E21" s="402">
        <v>25733.7</v>
      </c>
      <c r="F21" s="403">
        <f t="shared" si="0"/>
        <v>-742.41999999999825</v>
      </c>
      <c r="G21" s="310">
        <f t="shared" si="1"/>
        <v>-2.8041117807291939E-2</v>
      </c>
    </row>
    <row r="22" spans="3:7">
      <c r="C22" s="401" t="s">
        <v>171</v>
      </c>
      <c r="D22" s="402">
        <v>2163784.2200000002</v>
      </c>
      <c r="E22" s="402">
        <v>2164202.63</v>
      </c>
      <c r="F22" s="403">
        <f t="shared" si="0"/>
        <v>418.40999999968335</v>
      </c>
      <c r="G22" s="310">
        <f t="shared" si="1"/>
        <v>1.9336955881843121E-4</v>
      </c>
    </row>
    <row r="23" spans="3:7">
      <c r="C23" s="379" t="s">
        <v>172</v>
      </c>
      <c r="D23" s="402">
        <v>115914.57</v>
      </c>
      <c r="E23" s="402">
        <v>107492.33</v>
      </c>
      <c r="F23" s="403">
        <f t="shared" si="0"/>
        <v>-8422.2400000000052</v>
      </c>
      <c r="G23" s="310">
        <f t="shared" si="1"/>
        <v>-7.2659028110098708E-2</v>
      </c>
    </row>
    <row r="24" spans="3:7">
      <c r="C24" s="379" t="s">
        <v>173</v>
      </c>
      <c r="D24" s="402">
        <v>76015.66</v>
      </c>
      <c r="E24" s="402">
        <v>61200.68</v>
      </c>
      <c r="F24" s="403">
        <f t="shared" si="0"/>
        <v>-14814.980000000003</v>
      </c>
      <c r="G24" s="310">
        <f t="shared" si="1"/>
        <v>-0.19489378899032123</v>
      </c>
    </row>
    <row r="25" spans="3:7">
      <c r="C25" s="379" t="s">
        <v>174</v>
      </c>
      <c r="D25" s="402">
        <v>1160513.8899999999</v>
      </c>
      <c r="E25" s="402">
        <v>1047359.83</v>
      </c>
      <c r="F25" s="403">
        <f t="shared" si="0"/>
        <v>-113154.05999999994</v>
      </c>
      <c r="G25" s="310">
        <f t="shared" si="1"/>
        <v>-9.7503408597720401E-2</v>
      </c>
    </row>
    <row r="26" spans="3:7">
      <c r="C26" s="380" t="s">
        <v>175</v>
      </c>
      <c r="D26" s="402">
        <v>422291.58</v>
      </c>
      <c r="E26" s="402">
        <v>376149.71</v>
      </c>
      <c r="F26" s="403">
        <f t="shared" si="0"/>
        <v>-46141.869999999995</v>
      </c>
      <c r="G26" s="310">
        <f t="shared" si="1"/>
        <v>-0.10926542745654554</v>
      </c>
    </row>
    <row r="27" spans="3:7">
      <c r="C27" s="379" t="s">
        <v>176</v>
      </c>
      <c r="D27" s="402">
        <v>2821602.54</v>
      </c>
      <c r="E27" s="402">
        <v>2553830.38</v>
      </c>
      <c r="F27" s="403">
        <f t="shared" si="0"/>
        <v>-267772.16000000015</v>
      </c>
      <c r="G27" s="310">
        <f t="shared" si="1"/>
        <v>-9.4900736799024901E-2</v>
      </c>
    </row>
    <row r="28" spans="3:7">
      <c r="C28" s="380" t="s">
        <v>177</v>
      </c>
      <c r="D28" s="402">
        <v>18964439.719999999</v>
      </c>
      <c r="E28" s="402">
        <v>19306259.5</v>
      </c>
      <c r="F28" s="403">
        <f t="shared" si="0"/>
        <v>341819.78000000119</v>
      </c>
      <c r="G28" s="310">
        <f t="shared" si="1"/>
        <v>1.8024248807072124E-2</v>
      </c>
    </row>
    <row r="29" spans="3:7">
      <c r="C29" s="380" t="s">
        <v>178</v>
      </c>
      <c r="D29" s="402">
        <v>1492819.75</v>
      </c>
      <c r="E29" s="402">
        <v>1489216.12</v>
      </c>
      <c r="F29" s="403">
        <f t="shared" si="0"/>
        <v>-3603.6299999998882</v>
      </c>
      <c r="G29" s="310">
        <f t="shared" si="1"/>
        <v>-2.4139752974194563E-3</v>
      </c>
    </row>
    <row r="30" spans="3:7">
      <c r="C30" s="379" t="s">
        <v>179</v>
      </c>
      <c r="D30" s="402">
        <v>14141.85</v>
      </c>
      <c r="E30" s="402">
        <v>9476.92</v>
      </c>
      <c r="F30" s="403">
        <f t="shared" si="0"/>
        <v>-4664.93</v>
      </c>
      <c r="G30" s="310">
        <f t="shared" si="1"/>
        <v>-0.3298670258841665</v>
      </c>
    </row>
    <row r="31" spans="3:7">
      <c r="C31" s="379" t="s">
        <v>180</v>
      </c>
      <c r="D31" s="402">
        <v>3837304.83</v>
      </c>
      <c r="E31" s="402">
        <v>3608209.01</v>
      </c>
      <c r="F31" s="403">
        <f t="shared" si="0"/>
        <v>-229095.8200000003</v>
      </c>
      <c r="G31" s="310">
        <f t="shared" si="1"/>
        <v>-5.9702272858004946E-2</v>
      </c>
    </row>
    <row r="32" spans="3:7">
      <c r="C32" s="379" t="s">
        <v>181</v>
      </c>
      <c r="D32" s="402">
        <v>778838.52</v>
      </c>
      <c r="E32" s="402">
        <v>758685.92</v>
      </c>
      <c r="F32" s="403">
        <f t="shared" si="0"/>
        <v>-20152.599999999977</v>
      </c>
      <c r="G32" s="310">
        <f t="shared" si="1"/>
        <v>-2.5875196825139023E-2</v>
      </c>
    </row>
    <row r="33" spans="3:7">
      <c r="C33" s="380" t="s">
        <v>182</v>
      </c>
      <c r="D33" s="402">
        <v>403358.44</v>
      </c>
      <c r="E33" s="402">
        <v>404159.41</v>
      </c>
      <c r="F33" s="403">
        <f t="shared" si="0"/>
        <v>800.96999999997206</v>
      </c>
      <c r="G33" s="310">
        <f t="shared" si="1"/>
        <v>1.9857524240721779E-3</v>
      </c>
    </row>
    <row r="34" spans="3:7">
      <c r="C34" s="380" t="s">
        <v>183</v>
      </c>
      <c r="D34" s="402">
        <v>1448402.53</v>
      </c>
      <c r="E34" s="402">
        <v>1411679.81</v>
      </c>
      <c r="F34" s="403">
        <f t="shared" si="0"/>
        <v>-36722.719999999972</v>
      </c>
      <c r="G34" s="310">
        <f t="shared" si="1"/>
        <v>-2.5353946323195094E-2</v>
      </c>
    </row>
    <row r="35" spans="3:7">
      <c r="C35" s="379" t="s">
        <v>184</v>
      </c>
      <c r="D35" s="402">
        <v>327370.57</v>
      </c>
      <c r="E35" s="402">
        <v>321563.44</v>
      </c>
      <c r="F35" s="403">
        <f t="shared" si="0"/>
        <v>-5807.1300000000047</v>
      </c>
      <c r="G35" s="310">
        <f t="shared" si="1"/>
        <v>-1.7738705101072477E-2</v>
      </c>
    </row>
    <row r="36" spans="3:7">
      <c r="C36" s="379" t="s">
        <v>185</v>
      </c>
      <c r="D36" s="406">
        <v>144010.51999999999</v>
      </c>
      <c r="E36" s="402">
        <v>132425.1</v>
      </c>
      <c r="F36" s="403">
        <f t="shared" si="0"/>
        <v>-11585.419999999984</v>
      </c>
      <c r="G36" s="310">
        <f t="shared" si="1"/>
        <v>-8.0448428350928705E-2</v>
      </c>
    </row>
    <row r="37" spans="3:7">
      <c r="C37" s="379" t="s">
        <v>186</v>
      </c>
      <c r="D37" s="406">
        <v>1171496.72</v>
      </c>
      <c r="E37" s="406">
        <v>1190268.8799999999</v>
      </c>
      <c r="F37" s="403">
        <f t="shared" si="0"/>
        <v>18772.159999999916</v>
      </c>
      <c r="G37" s="310">
        <f t="shared" si="1"/>
        <v>1.602408242338051E-2</v>
      </c>
    </row>
    <row r="38" spans="3:7">
      <c r="C38" s="407" t="s">
        <v>187</v>
      </c>
      <c r="D38" s="406">
        <v>1981.36</v>
      </c>
      <c r="E38" s="406">
        <v>0</v>
      </c>
      <c r="F38" s="403">
        <f t="shared" si="0"/>
        <v>-1981.36</v>
      </c>
      <c r="G38" s="310">
        <f t="shared" si="1"/>
        <v>-1</v>
      </c>
    </row>
    <row r="39" spans="3:7">
      <c r="C39" s="407" t="s">
        <v>188</v>
      </c>
      <c r="D39" s="406">
        <v>332.97</v>
      </c>
      <c r="E39" s="406">
        <v>94.52</v>
      </c>
      <c r="F39" s="403">
        <f t="shared" si="0"/>
        <v>-238.45000000000005</v>
      </c>
      <c r="G39" s="310">
        <f t="shared" si="1"/>
        <v>-0.71613058233474491</v>
      </c>
    </row>
    <row r="40" spans="3:7">
      <c r="C40" s="407" t="s">
        <v>189</v>
      </c>
      <c r="D40" s="406">
        <v>0</v>
      </c>
      <c r="E40" s="406">
        <v>0</v>
      </c>
      <c r="F40" s="403">
        <f t="shared" si="0"/>
        <v>0</v>
      </c>
      <c r="G40" s="310" t="str">
        <f t="shared" si="1"/>
        <v>0.00%</v>
      </c>
    </row>
    <row r="41" spans="3:7">
      <c r="C41" s="407" t="s">
        <v>190</v>
      </c>
      <c r="D41" s="406">
        <v>990.67</v>
      </c>
      <c r="E41" s="408">
        <v>0</v>
      </c>
      <c r="F41" s="403">
        <f t="shared" si="0"/>
        <v>-990.67</v>
      </c>
      <c r="G41" s="310">
        <f t="shared" si="1"/>
        <v>-1</v>
      </c>
    </row>
    <row r="42" spans="3:7">
      <c r="C42" s="407" t="s">
        <v>191</v>
      </c>
      <c r="D42" s="406">
        <v>320801</v>
      </c>
      <c r="E42" s="408">
        <v>333292.09999999998</v>
      </c>
      <c r="F42" s="403">
        <f t="shared" si="0"/>
        <v>12491.099999999977</v>
      </c>
      <c r="G42" s="310">
        <f t="shared" si="1"/>
        <v>3.8937222764268122E-2</v>
      </c>
    </row>
    <row r="43" spans="3:7">
      <c r="C43" s="407" t="s">
        <v>192</v>
      </c>
      <c r="D43" s="409">
        <v>19938.849999999999</v>
      </c>
      <c r="E43" s="410">
        <v>17335.54</v>
      </c>
      <c r="F43" s="403">
        <f t="shared" si="0"/>
        <v>-2603.3099999999977</v>
      </c>
      <c r="G43" s="310">
        <f t="shared" si="1"/>
        <v>-0.13056470157506567</v>
      </c>
    </row>
    <row r="44" spans="3:7">
      <c r="C44" s="251" t="s">
        <v>193</v>
      </c>
      <c r="D44" s="411">
        <v>25943.29</v>
      </c>
      <c r="E44" s="412">
        <v>-17859.34</v>
      </c>
      <c r="F44" s="403">
        <f t="shared" si="0"/>
        <v>-43802.630000000005</v>
      </c>
      <c r="G44" s="310">
        <f t="shared" si="1"/>
        <v>-1.6883991968636207</v>
      </c>
    </row>
    <row r="45" spans="3:7">
      <c r="C45" s="251" t="s">
        <v>194</v>
      </c>
      <c r="D45" s="413">
        <v>4621465.0199999996</v>
      </c>
      <c r="E45" s="414">
        <v>3913626.66</v>
      </c>
      <c r="F45" s="403">
        <f t="shared" si="0"/>
        <v>-707838.3599999994</v>
      </c>
      <c r="G45" s="310">
        <f t="shared" si="1"/>
        <v>-0.15316319758707153</v>
      </c>
    </row>
    <row r="46" spans="3:7">
      <c r="C46" s="257" t="s">
        <v>195</v>
      </c>
      <c r="D46" s="415">
        <v>0</v>
      </c>
      <c r="E46" s="416">
        <v>251558</v>
      </c>
      <c r="F46" s="403">
        <f t="shared" si="0"/>
        <v>251558</v>
      </c>
      <c r="G46" s="310">
        <f t="shared" si="1"/>
        <v>1</v>
      </c>
    </row>
    <row r="47" spans="3:7" ht="23.25" thickBot="1">
      <c r="C47" s="317" t="s">
        <v>59</v>
      </c>
      <c r="D47" s="417">
        <f>SUM(D6:D46)</f>
        <v>421266236.9800002</v>
      </c>
      <c r="E47" s="417">
        <f>SUM(E6:E46)</f>
        <v>433551580.85999995</v>
      </c>
      <c r="F47" s="418">
        <f>E47-D47</f>
        <v>12285343.879999757</v>
      </c>
      <c r="G47" s="419">
        <f>F47/D47</f>
        <v>2.9162897003262592E-2</v>
      </c>
    </row>
    <row r="48" spans="3:7" ht="23.25" thickTop="1">
      <c r="C48" s="376" t="s">
        <v>196</v>
      </c>
      <c r="D48" s="420"/>
      <c r="E48" s="420"/>
      <c r="F48" s="420"/>
      <c r="G48" s="421"/>
    </row>
    <row r="49" spans="3:7">
      <c r="C49" s="379" t="s">
        <v>197</v>
      </c>
      <c r="D49" s="402">
        <v>701147.72</v>
      </c>
      <c r="E49" s="402">
        <v>796433.31</v>
      </c>
      <c r="F49" s="403">
        <f>E49-D49</f>
        <v>95285.590000000084</v>
      </c>
      <c r="G49" s="310">
        <f>IF(D49=E49,"0.00%",IF(D49=0,F49/E49,F49/D49))</f>
        <v>0.13589945068922152</v>
      </c>
    </row>
    <row r="50" spans="3:7" ht="23.25" thickBot="1">
      <c r="C50" s="317" t="s">
        <v>59</v>
      </c>
      <c r="D50" s="418">
        <f>SUM(D49:D49)</f>
        <v>701147.72</v>
      </c>
      <c r="E50" s="418">
        <f>SUM(E49:E49)</f>
        <v>796433.31</v>
      </c>
      <c r="F50" s="418">
        <f>E50-D50</f>
        <v>95285.590000000084</v>
      </c>
      <c r="G50" s="419">
        <f>F50/D50</f>
        <v>0.13589945068922152</v>
      </c>
    </row>
    <row r="51" spans="3:7" ht="23.25" thickTop="1">
      <c r="C51" s="375" t="s">
        <v>198</v>
      </c>
      <c r="D51" s="404">
        <v>343047813.70999998</v>
      </c>
      <c r="E51" s="404">
        <v>358670751.88999999</v>
      </c>
      <c r="F51" s="403">
        <f>E51-D51</f>
        <v>15622938.180000007</v>
      </c>
      <c r="G51" s="310">
        <f>IF(D51=E51,"0.00%",IF(D51=0,F51/E51,F51/D51))</f>
        <v>4.5541576292356334E-2</v>
      </c>
    </row>
    <row r="52" spans="3:7" ht="23.25" thickBot="1">
      <c r="C52" s="317" t="s">
        <v>59</v>
      </c>
      <c r="D52" s="418">
        <f>SUM(D51)</f>
        <v>343047813.70999998</v>
      </c>
      <c r="E52" s="418">
        <f>SUM(E51)</f>
        <v>358670751.88999999</v>
      </c>
      <c r="F52" s="418">
        <f>E52-D52</f>
        <v>15622938.180000007</v>
      </c>
      <c r="G52" s="419">
        <f>F52/D52</f>
        <v>4.5541576292356334E-2</v>
      </c>
    </row>
    <row r="53" spans="3:7" ht="23.25" thickTop="1">
      <c r="C53" s="422" t="s">
        <v>199</v>
      </c>
      <c r="D53" s="423"/>
      <c r="E53" s="424"/>
      <c r="F53" s="424"/>
      <c r="G53" s="425"/>
    </row>
    <row r="54" spans="3:7">
      <c r="C54" s="426" t="s">
        <v>200</v>
      </c>
      <c r="D54" s="427"/>
      <c r="E54" s="427"/>
      <c r="F54" s="427"/>
      <c r="G54" s="428"/>
    </row>
    <row r="55" spans="3:7">
      <c r="C55" s="380" t="s">
        <v>201</v>
      </c>
      <c r="D55" s="402">
        <v>0</v>
      </c>
      <c r="E55" s="402">
        <v>7233.07</v>
      </c>
      <c r="F55" s="403">
        <f t="shared" ref="F55:F60" si="2">E55-D55</f>
        <v>7233.07</v>
      </c>
      <c r="G55" s="310">
        <f t="shared" ref="G55:G60" si="3">IF(D55=E55,"0.00%",IF(D55=0,F55/E55,F55/D55))</f>
        <v>1</v>
      </c>
    </row>
    <row r="56" spans="3:7">
      <c r="C56" s="429" t="s">
        <v>202</v>
      </c>
      <c r="D56" s="402">
        <v>0</v>
      </c>
      <c r="E56" s="402">
        <v>0</v>
      </c>
      <c r="F56" s="403">
        <f t="shared" si="2"/>
        <v>0</v>
      </c>
      <c r="G56" s="310" t="str">
        <f t="shared" si="3"/>
        <v>0.00%</v>
      </c>
    </row>
    <row r="57" spans="3:7">
      <c r="C57" s="429" t="s">
        <v>203</v>
      </c>
      <c r="D57" s="402">
        <v>0</v>
      </c>
      <c r="E57" s="402">
        <v>2400</v>
      </c>
      <c r="F57" s="403">
        <f t="shared" si="2"/>
        <v>2400</v>
      </c>
      <c r="G57" s="310">
        <f t="shared" si="3"/>
        <v>1</v>
      </c>
    </row>
    <row r="58" spans="3:7">
      <c r="C58" s="429" t="s">
        <v>204</v>
      </c>
      <c r="D58" s="402">
        <v>0</v>
      </c>
      <c r="E58" s="402">
        <v>0</v>
      </c>
      <c r="F58" s="403">
        <f t="shared" si="2"/>
        <v>0</v>
      </c>
      <c r="G58" s="310" t="str">
        <f t="shared" si="3"/>
        <v>0.00%</v>
      </c>
    </row>
    <row r="59" spans="3:7">
      <c r="C59" s="429" t="s">
        <v>205</v>
      </c>
      <c r="D59" s="402">
        <v>0</v>
      </c>
      <c r="E59" s="402">
        <v>4420.22</v>
      </c>
      <c r="F59" s="403">
        <f>E59-D59</f>
        <v>4420.22</v>
      </c>
      <c r="G59" s="310">
        <f>IF(D59=E59,"0.00%",IF(D59=0,F59/E59,F59/D59))</f>
        <v>1</v>
      </c>
    </row>
    <row r="60" spans="3:7">
      <c r="C60" s="429" t="s">
        <v>206</v>
      </c>
      <c r="D60" s="402">
        <v>74</v>
      </c>
      <c r="E60" s="402">
        <v>573.79999999999995</v>
      </c>
      <c r="F60" s="403">
        <f t="shared" si="2"/>
        <v>499.79999999999995</v>
      </c>
      <c r="G60" s="310">
        <f t="shared" si="3"/>
        <v>6.7540540540540537</v>
      </c>
    </row>
    <row r="61" spans="3:7" ht="23.25" thickBot="1">
      <c r="C61" s="317" t="s">
        <v>59</v>
      </c>
      <c r="D61" s="418">
        <f>SUM(D55:D60)</f>
        <v>74</v>
      </c>
      <c r="E61" s="418">
        <f>SUM(E55:E60)</f>
        <v>14627.09</v>
      </c>
      <c r="F61" s="418">
        <f>E61-D61</f>
        <v>14553.09</v>
      </c>
      <c r="G61" s="419">
        <f>F61/D61</f>
        <v>196.66337837837838</v>
      </c>
    </row>
    <row r="62" spans="3:7" ht="23.25" thickTop="1">
      <c r="C62" s="430" t="s">
        <v>207</v>
      </c>
      <c r="D62" s="420"/>
      <c r="E62" s="420"/>
      <c r="F62" s="420"/>
      <c r="G62" s="421"/>
    </row>
    <row r="63" spans="3:7">
      <c r="C63" s="401" t="s">
        <v>208</v>
      </c>
      <c r="D63" s="402">
        <v>13504669.09</v>
      </c>
      <c r="E63" s="402">
        <v>15150925.789999999</v>
      </c>
      <c r="F63" s="403">
        <f t="shared" ref="F63:F68" si="4">E63-D63</f>
        <v>1646256.6999999993</v>
      </c>
      <c r="G63" s="310">
        <f t="shared" ref="G63:G67" si="5">IF(D63=E63,"0.00%",IF(D63=0,F63/E63,F63/D63))</f>
        <v>0.12190277962597595</v>
      </c>
    </row>
    <row r="64" spans="3:7">
      <c r="C64" s="401" t="s">
        <v>209</v>
      </c>
      <c r="D64" s="402">
        <v>8520278.4700000007</v>
      </c>
      <c r="E64" s="402">
        <v>7973960.5499999998</v>
      </c>
      <c r="F64" s="403">
        <f t="shared" si="4"/>
        <v>-546317.92000000086</v>
      </c>
      <c r="G64" s="310">
        <f t="shared" si="5"/>
        <v>-6.4119725889663415E-2</v>
      </c>
    </row>
    <row r="65" spans="3:7">
      <c r="C65" s="401" t="s">
        <v>210</v>
      </c>
      <c r="D65" s="402">
        <v>88272.79</v>
      </c>
      <c r="E65" s="402">
        <v>113196.55</v>
      </c>
      <c r="F65" s="403">
        <f t="shared" si="4"/>
        <v>24923.760000000009</v>
      </c>
      <c r="G65" s="310">
        <f t="shared" si="5"/>
        <v>0.28234929472604198</v>
      </c>
    </row>
    <row r="66" spans="3:7">
      <c r="C66" s="401" t="s">
        <v>211</v>
      </c>
      <c r="D66" s="402">
        <v>10497.58</v>
      </c>
      <c r="E66" s="402">
        <v>9573.01</v>
      </c>
      <c r="F66" s="403">
        <f t="shared" si="4"/>
        <v>-924.56999999999971</v>
      </c>
      <c r="G66" s="310">
        <f t="shared" si="5"/>
        <v>-8.8074584809070253E-2</v>
      </c>
    </row>
    <row r="67" spans="3:7">
      <c r="C67" s="401" t="s">
        <v>212</v>
      </c>
      <c r="D67" s="402">
        <v>3976676.2</v>
      </c>
      <c r="E67" s="402">
        <v>4360576.59</v>
      </c>
      <c r="F67" s="403">
        <f t="shared" si="4"/>
        <v>383900.38999999966</v>
      </c>
      <c r="G67" s="310">
        <f t="shared" si="5"/>
        <v>9.6538005784830974E-2</v>
      </c>
    </row>
    <row r="68" spans="3:7" ht="23.25" thickBot="1">
      <c r="C68" s="317" t="s">
        <v>59</v>
      </c>
      <c r="D68" s="418">
        <f>SUM(D63:D67)</f>
        <v>26100394.129999999</v>
      </c>
      <c r="E68" s="418">
        <f>SUM(E63:E67)</f>
        <v>27608232.490000002</v>
      </c>
      <c r="F68" s="418">
        <f t="shared" si="4"/>
        <v>1507838.3600000031</v>
      </c>
      <c r="G68" s="419">
        <f>F68/D68</f>
        <v>5.7770712292305265E-2</v>
      </c>
    </row>
    <row r="69" spans="3:7" ht="23.25" thickTop="1">
      <c r="C69" s="426" t="s">
        <v>213</v>
      </c>
      <c r="D69" s="420"/>
      <c r="E69" s="420"/>
      <c r="F69" s="420"/>
      <c r="G69" s="421"/>
    </row>
    <row r="70" spans="3:7">
      <c r="C70" s="380" t="s">
        <v>214</v>
      </c>
      <c r="D70" s="402">
        <v>156386.71</v>
      </c>
      <c r="E70" s="402">
        <v>150519.76</v>
      </c>
      <c r="F70" s="403">
        <f t="shared" ref="F70:F75" si="6">E70-D70</f>
        <v>-5866.9499999999825</v>
      </c>
      <c r="G70" s="310">
        <f>IF(D70=E70,"0.00%",IF(D70=0,F70/E70,F70/D70))</f>
        <v>-3.7515655901962403E-2</v>
      </c>
    </row>
    <row r="71" spans="3:7">
      <c r="C71" s="401" t="s">
        <v>215</v>
      </c>
      <c r="D71" s="402">
        <v>1192.75</v>
      </c>
      <c r="E71" s="402">
        <v>48279.98</v>
      </c>
      <c r="F71" s="403">
        <f t="shared" si="6"/>
        <v>47087.23</v>
      </c>
      <c r="G71" s="310">
        <f>IF(D71=E71,"0.00%",IF(D71=0,F71/E71,F71/D71))</f>
        <v>39.477870467407257</v>
      </c>
    </row>
    <row r="72" spans="3:7">
      <c r="C72" s="401" t="s">
        <v>216</v>
      </c>
      <c r="D72" s="402">
        <v>125446</v>
      </c>
      <c r="E72" s="402">
        <v>131990</v>
      </c>
      <c r="F72" s="403">
        <f t="shared" si="6"/>
        <v>6544</v>
      </c>
      <c r="G72" s="310">
        <f>IF(D72=E72,"0.00%",IF(D72=0,F72/E72,F72/D72))</f>
        <v>5.2165872168104206E-2</v>
      </c>
    </row>
    <row r="73" spans="3:7" ht="23.25" thickBot="1">
      <c r="C73" s="431" t="s">
        <v>59</v>
      </c>
      <c r="D73" s="418">
        <f>SUM(D70:D72)</f>
        <v>283025.45999999996</v>
      </c>
      <c r="E73" s="418">
        <f>SUM(E70:E72)</f>
        <v>330789.74</v>
      </c>
      <c r="F73" s="418">
        <f t="shared" si="6"/>
        <v>47764.280000000028</v>
      </c>
      <c r="G73" s="419">
        <f>F73/D73</f>
        <v>0.16876319183440258</v>
      </c>
    </row>
    <row r="74" spans="3:7" ht="24" thickTop="1" thickBot="1">
      <c r="C74" s="432" t="s">
        <v>217</v>
      </c>
      <c r="D74" s="433">
        <f>D61+D68+D73</f>
        <v>26383493.59</v>
      </c>
      <c r="E74" s="433">
        <f>E61+E68+E73</f>
        <v>27953649.32</v>
      </c>
      <c r="F74" s="433">
        <f t="shared" si="6"/>
        <v>1570155.7300000004</v>
      </c>
      <c r="G74" s="434">
        <f>F74/D74</f>
        <v>5.9512805786839713E-2</v>
      </c>
    </row>
    <row r="75" spans="3:7" ht="24" thickTop="1" thickBot="1">
      <c r="C75" s="432" t="s">
        <v>218</v>
      </c>
      <c r="D75" s="433">
        <f>[2]Pg6!C15+[2]Pg6!C20+[2]Pg6!C32+[2]Pg6!C38+[2]Pg6!C47+[2]Pg6!C52+[2]Pg7!D21+[2]Pg7!D23+[2]Pg7!D30+[2]Pg7!D39+[2]Pg7!D48+[2]Pg7!D60+[2]Pg7!D67+[2]Pg7!D70+D47+D50+D52+D74</f>
        <v>14567150632.900002</v>
      </c>
      <c r="E75" s="433">
        <f>[2]Pg6!D15+[2]Pg6!D20+[2]Pg6!D32+[2]Pg6!D38+[2]Pg6!D47+[2]Pg6!D52+[2]Pg7!E21+[2]Pg7!E23+[2]Pg7!E30+[2]Pg7!E39+[2]Pg7!E48+[2]Pg7!E60+[2]Pg7!E67+[2]Pg7!E70+E47+E50+E52+E74</f>
        <v>15371926208.110004</v>
      </c>
      <c r="F75" s="433">
        <f t="shared" si="6"/>
        <v>804775575.2100029</v>
      </c>
      <c r="G75" s="434">
        <f>F75/D75</f>
        <v>5.5245915655764019E-2</v>
      </c>
    </row>
    <row r="76" spans="3:7" ht="23.25" thickTop="1"/>
    <row r="81" spans="4:5">
      <c r="D81" s="435"/>
    </row>
    <row r="87" spans="4:5">
      <c r="D87" s="293"/>
    </row>
    <row r="88" spans="4:5">
      <c r="E88" s="360"/>
    </row>
    <row r="89" spans="4:5">
      <c r="E89" s="360"/>
    </row>
    <row r="90" spans="4:5">
      <c r="E90" s="360"/>
    </row>
    <row r="91" spans="4:5">
      <c r="E91" s="360"/>
    </row>
    <row r="92" spans="4:5">
      <c r="E92" s="360"/>
    </row>
    <row r="93" spans="4:5">
      <c r="E93" s="360"/>
    </row>
  </sheetData>
  <printOptions horizontalCentered="1"/>
  <pageMargins left="0.25" right="0.25" top="0.3" bottom="0.26" header="0.3" footer="0.3"/>
  <pageSetup scale="44" orientation="portrait" r:id="rId1"/>
  <rowBreaks count="1" manualBreakCount="1">
    <brk id="77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2">
    <pageSetUpPr fitToPage="1"/>
  </sheetPr>
  <dimension ref="A1:H73"/>
  <sheetViews>
    <sheetView defaultGridColor="0" colorId="22" zoomScaleNormal="100" workbookViewId="0">
      <selection sqref="A1:F1"/>
    </sheetView>
  </sheetViews>
  <sheetFormatPr defaultColWidth="15.7109375" defaultRowHeight="12.75"/>
  <cols>
    <col min="1" max="1" width="22.7109375" style="436" customWidth="1"/>
    <col min="2" max="2" width="29.7109375" style="436" customWidth="1"/>
    <col min="3" max="3" width="23.28515625" style="436" customWidth="1"/>
    <col min="4" max="4" width="22.7109375" style="436" customWidth="1"/>
    <col min="5" max="5" width="29.7109375" style="436" customWidth="1"/>
    <col min="6" max="6" width="23.42578125" style="436" customWidth="1"/>
    <col min="7" max="7" width="21.140625" style="436" customWidth="1"/>
    <col min="8" max="8" width="22" style="436" customWidth="1"/>
    <col min="9" max="16384" width="15.7109375" style="436"/>
  </cols>
  <sheetData>
    <row r="1" spans="1:7" ht="21">
      <c r="A1" s="640" t="s">
        <v>42</v>
      </c>
      <c r="B1" s="640"/>
      <c r="C1" s="640"/>
      <c r="D1" s="640"/>
      <c r="E1" s="640"/>
      <c r="F1" s="640"/>
    </row>
    <row r="2" spans="1:7" ht="21">
      <c r="A2" s="640" t="s">
        <v>231</v>
      </c>
      <c r="B2" s="640"/>
      <c r="C2" s="640"/>
      <c r="D2" s="640"/>
      <c r="E2" s="640"/>
      <c r="F2" s="640"/>
      <c r="G2" s="437"/>
    </row>
    <row r="3" spans="1:7" ht="21">
      <c r="A3" s="438" t="s">
        <v>232</v>
      </c>
      <c r="B3" s="439" t="s">
        <v>233</v>
      </c>
      <c r="C3" s="439" t="s">
        <v>41</v>
      </c>
      <c r="D3" s="439" t="s">
        <v>1</v>
      </c>
      <c r="E3" s="439"/>
      <c r="F3" s="440" t="s">
        <v>234</v>
      </c>
    </row>
    <row r="4" spans="1:7" ht="21">
      <c r="A4" s="441" t="s">
        <v>235</v>
      </c>
      <c r="B4" s="442" t="s">
        <v>236</v>
      </c>
      <c r="C4" s="443" t="s">
        <v>237</v>
      </c>
      <c r="D4" s="444" t="s">
        <v>235</v>
      </c>
      <c r="E4" s="442" t="s">
        <v>236</v>
      </c>
      <c r="F4" s="443" t="s">
        <v>237</v>
      </c>
    </row>
    <row r="5" spans="1:7" ht="21">
      <c r="A5" s="445" t="s">
        <v>238</v>
      </c>
      <c r="B5" s="446">
        <v>-32499.94</v>
      </c>
      <c r="C5" s="446">
        <v>1449204.99</v>
      </c>
      <c r="D5" s="447" t="s">
        <v>239</v>
      </c>
      <c r="E5" s="446">
        <v>-4160.0600000000004</v>
      </c>
      <c r="F5" s="446">
        <v>379502.28</v>
      </c>
      <c r="G5" s="448"/>
    </row>
    <row r="6" spans="1:7" ht="21">
      <c r="A6" s="445" t="s">
        <v>240</v>
      </c>
      <c r="B6" s="446">
        <v>-47687.05</v>
      </c>
      <c r="C6" s="446">
        <v>567605.2699999999</v>
      </c>
      <c r="D6" s="447" t="s">
        <v>241</v>
      </c>
      <c r="E6" s="446">
        <v>-89939.13</v>
      </c>
      <c r="F6" s="446">
        <v>36316.14</v>
      </c>
      <c r="G6" s="448"/>
    </row>
    <row r="7" spans="1:7" ht="21">
      <c r="A7" s="445" t="s">
        <v>242</v>
      </c>
      <c r="B7" s="446">
        <v>23986.43</v>
      </c>
      <c r="C7" s="446">
        <v>105878.41</v>
      </c>
      <c r="D7" s="447" t="s">
        <v>243</v>
      </c>
      <c r="E7" s="446">
        <v>141814.18</v>
      </c>
      <c r="F7" s="446">
        <v>502331.08</v>
      </c>
      <c r="G7" s="448"/>
    </row>
    <row r="8" spans="1:7" ht="21">
      <c r="A8" s="445" t="s">
        <v>244</v>
      </c>
      <c r="B8" s="446">
        <v>1379</v>
      </c>
      <c r="C8" s="446">
        <v>36706.910000000003</v>
      </c>
      <c r="D8" s="447" t="s">
        <v>245</v>
      </c>
      <c r="E8" s="446">
        <v>122856.77</v>
      </c>
      <c r="F8" s="446">
        <v>2434687.87</v>
      </c>
      <c r="G8" s="448"/>
    </row>
    <row r="9" spans="1:7" ht="21">
      <c r="A9" s="445" t="s">
        <v>246</v>
      </c>
      <c r="B9" s="446">
        <v>-21759471.960000001</v>
      </c>
      <c r="C9" s="446">
        <v>4921887.9399999976</v>
      </c>
      <c r="D9" s="447" t="s">
        <v>247</v>
      </c>
      <c r="E9" s="446">
        <v>-32644.14</v>
      </c>
      <c r="F9" s="446">
        <v>452848.26</v>
      </c>
      <c r="G9" s="448"/>
    </row>
    <row r="10" spans="1:7" ht="21">
      <c r="A10" s="445" t="s">
        <v>248</v>
      </c>
      <c r="B10" s="446">
        <v>-467917.78</v>
      </c>
      <c r="C10" s="446">
        <v>1740031.61</v>
      </c>
      <c r="D10" s="447" t="s">
        <v>249</v>
      </c>
      <c r="E10" s="446">
        <v>269.24</v>
      </c>
      <c r="F10" s="446">
        <v>146638.99</v>
      </c>
      <c r="G10" s="448"/>
    </row>
    <row r="11" spans="1:7" ht="21">
      <c r="A11" s="445" t="s">
        <v>250</v>
      </c>
      <c r="B11" s="446">
        <v>8395.51</v>
      </c>
      <c r="C11" s="446">
        <v>346998.37</v>
      </c>
      <c r="D11" s="447" t="s">
        <v>251</v>
      </c>
      <c r="E11" s="446">
        <v>7114.92</v>
      </c>
      <c r="F11" s="446">
        <v>436559.20999999996</v>
      </c>
      <c r="G11" s="448"/>
    </row>
    <row r="12" spans="1:7" ht="21">
      <c r="A12" s="445" t="s">
        <v>252</v>
      </c>
      <c r="B12" s="446">
        <v>16044.32</v>
      </c>
      <c r="C12" s="446">
        <v>102399.66</v>
      </c>
      <c r="D12" s="447" t="s">
        <v>253</v>
      </c>
      <c r="E12" s="446">
        <v>-24014.080000000002</v>
      </c>
      <c r="F12" s="446">
        <v>1953299.46</v>
      </c>
      <c r="G12" s="448"/>
    </row>
    <row r="13" spans="1:7" ht="21">
      <c r="A13" s="445" t="s">
        <v>254</v>
      </c>
      <c r="B13" s="446">
        <v>-6586.37</v>
      </c>
      <c r="C13" s="446">
        <v>192802.11000000002</v>
      </c>
      <c r="D13" s="447" t="s">
        <v>255</v>
      </c>
      <c r="E13" s="446">
        <v>123921.36</v>
      </c>
      <c r="F13" s="446">
        <v>456863.6</v>
      </c>
      <c r="G13" s="448"/>
    </row>
    <row r="14" spans="1:7" ht="21">
      <c r="A14" s="445" t="s">
        <v>256</v>
      </c>
      <c r="B14" s="446">
        <v>-66091.88</v>
      </c>
      <c r="C14" s="446">
        <v>709878.92</v>
      </c>
      <c r="D14" s="447" t="s">
        <v>257</v>
      </c>
      <c r="E14" s="446">
        <v>8380.08</v>
      </c>
      <c r="F14" s="446">
        <v>370606.86000000004</v>
      </c>
      <c r="G14" s="448"/>
    </row>
    <row r="15" spans="1:7" ht="21">
      <c r="A15" s="445" t="s">
        <v>258</v>
      </c>
      <c r="B15" s="446">
        <v>-10765.75</v>
      </c>
      <c r="C15" s="446">
        <v>355886.92</v>
      </c>
      <c r="D15" s="447" t="s">
        <v>259</v>
      </c>
      <c r="E15" s="446">
        <v>55461.13</v>
      </c>
      <c r="F15" s="446">
        <v>1622282.0599999998</v>
      </c>
      <c r="G15" s="448"/>
    </row>
    <row r="16" spans="1:7" ht="21">
      <c r="A16" s="445" t="s">
        <v>260</v>
      </c>
      <c r="B16" s="446">
        <v>-6733.71</v>
      </c>
      <c r="C16" s="446">
        <v>59991.280000000006</v>
      </c>
      <c r="D16" s="447" t="s">
        <v>261</v>
      </c>
      <c r="E16" s="446">
        <v>16809.509999999998</v>
      </c>
      <c r="F16" s="446">
        <v>128277.36</v>
      </c>
      <c r="G16" s="448"/>
    </row>
    <row r="17" spans="1:7" ht="21">
      <c r="A17" s="445" t="s">
        <v>262</v>
      </c>
      <c r="B17" s="446">
        <v>-35537.43</v>
      </c>
      <c r="C17" s="446">
        <v>244047.97999999998</v>
      </c>
      <c r="D17" s="447" t="s">
        <v>263</v>
      </c>
      <c r="E17" s="446">
        <v>-44044.05</v>
      </c>
      <c r="F17" s="446">
        <v>548641.5199999999</v>
      </c>
      <c r="G17" s="448"/>
    </row>
    <row r="18" spans="1:7" ht="21">
      <c r="A18" s="445" t="s">
        <v>264</v>
      </c>
      <c r="B18" s="446">
        <v>1354.76</v>
      </c>
      <c r="C18" s="446">
        <v>25521.599999999999</v>
      </c>
      <c r="D18" s="447" t="s">
        <v>265</v>
      </c>
      <c r="E18" s="446">
        <v>10026.69</v>
      </c>
      <c r="F18" s="446">
        <v>1616567.98</v>
      </c>
      <c r="G18" s="448"/>
    </row>
    <row r="19" spans="1:7" ht="21">
      <c r="A19" s="445" t="s">
        <v>266</v>
      </c>
      <c r="B19" s="446">
        <v>8496.0499999999993</v>
      </c>
      <c r="C19" s="446">
        <v>200558.55</v>
      </c>
      <c r="D19" s="447" t="s">
        <v>267</v>
      </c>
      <c r="E19" s="446">
        <v>15725.26</v>
      </c>
      <c r="F19" s="446">
        <v>71919.19</v>
      </c>
      <c r="G19" s="448"/>
    </row>
    <row r="20" spans="1:7" ht="21">
      <c r="A20" s="445" t="s">
        <v>268</v>
      </c>
      <c r="B20" s="446">
        <v>-33038.04</v>
      </c>
      <c r="C20" s="446">
        <v>1012337.7799999999</v>
      </c>
      <c r="D20" s="447" t="s">
        <v>269</v>
      </c>
      <c r="E20" s="446">
        <v>4325.25</v>
      </c>
      <c r="F20" s="446">
        <v>62263.519999999997</v>
      </c>
      <c r="G20" s="448"/>
    </row>
    <row r="21" spans="1:7" ht="21">
      <c r="A21" s="445" t="s">
        <v>270</v>
      </c>
      <c r="B21" s="446">
        <v>12928.75</v>
      </c>
      <c r="C21" s="446">
        <v>195091.37</v>
      </c>
      <c r="D21" s="447" t="s">
        <v>271</v>
      </c>
      <c r="E21" s="446">
        <v>-43986.43</v>
      </c>
      <c r="F21" s="446">
        <v>544750.90999999992</v>
      </c>
      <c r="G21" s="448"/>
    </row>
    <row r="22" spans="1:7" ht="21">
      <c r="A22" s="445" t="s">
        <v>272</v>
      </c>
      <c r="B22" s="446">
        <v>36154.44</v>
      </c>
      <c r="C22" s="446">
        <v>1382471.64</v>
      </c>
      <c r="D22" s="447" t="s">
        <v>273</v>
      </c>
      <c r="E22" s="446">
        <v>433.51</v>
      </c>
      <c r="F22" s="446">
        <v>113649.65999999999</v>
      </c>
      <c r="G22" s="448"/>
    </row>
    <row r="23" spans="1:7" ht="21">
      <c r="A23" s="445" t="s">
        <v>274</v>
      </c>
      <c r="B23" s="446">
        <v>-1400437.14</v>
      </c>
      <c r="C23" s="446">
        <v>42183383.390000001</v>
      </c>
      <c r="D23" s="447" t="s">
        <v>275</v>
      </c>
      <c r="E23" s="446">
        <v>1228.45</v>
      </c>
      <c r="F23" s="446">
        <v>80439.759999999995</v>
      </c>
      <c r="G23" s="448"/>
    </row>
    <row r="24" spans="1:7" ht="21">
      <c r="A24" s="445" t="s">
        <v>276</v>
      </c>
      <c r="B24" s="446">
        <v>-954</v>
      </c>
      <c r="C24" s="446">
        <v>134860.81</v>
      </c>
      <c r="D24" s="447" t="s">
        <v>277</v>
      </c>
      <c r="E24" s="446">
        <v>5272.21</v>
      </c>
      <c r="F24" s="446">
        <v>49094.549999999996</v>
      </c>
      <c r="G24" s="448"/>
    </row>
    <row r="25" spans="1:7" ht="21">
      <c r="A25" s="445" t="s">
        <v>278</v>
      </c>
      <c r="B25" s="446">
        <v>38117.980000000003</v>
      </c>
      <c r="C25" s="446">
        <v>184620.47</v>
      </c>
      <c r="D25" s="447" t="s">
        <v>279</v>
      </c>
      <c r="E25" s="446">
        <v>7452.63</v>
      </c>
      <c r="F25" s="446">
        <v>251237.5</v>
      </c>
      <c r="G25" s="448"/>
    </row>
    <row r="26" spans="1:7" ht="21">
      <c r="A26" s="445" t="s">
        <v>280</v>
      </c>
      <c r="B26" s="446">
        <v>41926.9</v>
      </c>
      <c r="C26" s="446">
        <v>548121.77</v>
      </c>
      <c r="D26" s="447" t="s">
        <v>281</v>
      </c>
      <c r="E26" s="446">
        <v>37625.410000000003</v>
      </c>
      <c r="F26" s="446">
        <v>1551419.48</v>
      </c>
      <c r="G26" s="448"/>
    </row>
    <row r="27" spans="1:7" ht="21">
      <c r="A27" s="445" t="s">
        <v>282</v>
      </c>
      <c r="B27" s="446">
        <v>-4371.04</v>
      </c>
      <c r="C27" s="446">
        <v>601243.09</v>
      </c>
      <c r="D27" s="447" t="s">
        <v>283</v>
      </c>
      <c r="E27" s="446">
        <v>-5183.18</v>
      </c>
      <c r="F27" s="446">
        <v>237551.31</v>
      </c>
      <c r="G27" s="448"/>
    </row>
    <row r="28" spans="1:7" ht="21">
      <c r="A28" s="445" t="s">
        <v>284</v>
      </c>
      <c r="B28" s="446">
        <v>188974.99</v>
      </c>
      <c r="C28" s="446">
        <v>891441.09</v>
      </c>
      <c r="D28" s="447" t="s">
        <v>285</v>
      </c>
      <c r="E28" s="446">
        <v>103071.23</v>
      </c>
      <c r="F28" s="446">
        <v>845423.22</v>
      </c>
      <c r="G28" s="448"/>
    </row>
    <row r="29" spans="1:7" ht="21">
      <c r="A29" s="445" t="s">
        <v>286</v>
      </c>
      <c r="B29" s="446">
        <v>6292.87</v>
      </c>
      <c r="C29" s="446">
        <v>125719.45999999999</v>
      </c>
      <c r="D29" s="447" t="s">
        <v>287</v>
      </c>
      <c r="E29" s="446">
        <v>14375.33</v>
      </c>
      <c r="F29" s="446">
        <v>578367.87</v>
      </c>
      <c r="G29" s="448"/>
    </row>
    <row r="30" spans="1:7" ht="21">
      <c r="A30" s="445" t="s">
        <v>288</v>
      </c>
      <c r="B30" s="446">
        <v>-227573.44</v>
      </c>
      <c r="C30" s="446">
        <v>983478.32000000007</v>
      </c>
      <c r="D30" s="447" t="s">
        <v>289</v>
      </c>
      <c r="E30" s="446">
        <v>185876.76</v>
      </c>
      <c r="F30" s="446">
        <v>3882117.9800000004</v>
      </c>
      <c r="G30" s="448"/>
    </row>
    <row r="31" spans="1:7" ht="21">
      <c r="A31" s="445" t="s">
        <v>290</v>
      </c>
      <c r="B31" s="446">
        <v>-77743.210000000006</v>
      </c>
      <c r="C31" s="446">
        <v>425120.13</v>
      </c>
      <c r="D31" s="447" t="s">
        <v>291</v>
      </c>
      <c r="E31" s="446">
        <v>1223</v>
      </c>
      <c r="F31" s="446">
        <v>150624.71</v>
      </c>
      <c r="G31" s="448"/>
    </row>
    <row r="32" spans="1:7" ht="21">
      <c r="A32" s="445" t="s">
        <v>292</v>
      </c>
      <c r="B32" s="446">
        <v>-93968.03</v>
      </c>
      <c r="C32" s="446">
        <v>438446.22</v>
      </c>
      <c r="D32" s="447" t="s">
        <v>293</v>
      </c>
      <c r="E32" s="446">
        <v>38372.339999999997</v>
      </c>
      <c r="F32" s="446">
        <v>276483.07999999996</v>
      </c>
      <c r="G32" s="448"/>
    </row>
    <row r="33" spans="1:7" ht="21">
      <c r="A33" s="445" t="s">
        <v>294</v>
      </c>
      <c r="B33" s="446">
        <v>1733.58</v>
      </c>
      <c r="C33" s="446">
        <v>166553.51999999999</v>
      </c>
      <c r="D33" s="447" t="s">
        <v>295</v>
      </c>
      <c r="E33" s="446">
        <v>-24236.01</v>
      </c>
      <c r="F33" s="446">
        <v>1357594.77</v>
      </c>
      <c r="G33" s="448"/>
    </row>
    <row r="34" spans="1:7" ht="21">
      <c r="A34" s="445" t="s">
        <v>296</v>
      </c>
      <c r="B34" s="446">
        <v>-5301.67</v>
      </c>
      <c r="C34" s="446">
        <v>1363345.7000000002</v>
      </c>
      <c r="D34" s="447" t="s">
        <v>297</v>
      </c>
      <c r="E34" s="446">
        <v>650523.59</v>
      </c>
      <c r="F34" s="446">
        <v>36412197.710000001</v>
      </c>
      <c r="G34" s="448"/>
    </row>
    <row r="35" spans="1:7" ht="21">
      <c r="A35" s="445" t="s">
        <v>298</v>
      </c>
      <c r="B35" s="446">
        <v>-11428</v>
      </c>
      <c r="C35" s="446">
        <v>102133.29</v>
      </c>
      <c r="D35" s="447" t="s">
        <v>299</v>
      </c>
      <c r="E35" s="446">
        <v>-11567.04</v>
      </c>
      <c r="F35" s="446">
        <v>194223.71</v>
      </c>
      <c r="G35" s="448"/>
    </row>
    <row r="36" spans="1:7" ht="21">
      <c r="A36" s="445" t="s">
        <v>300</v>
      </c>
      <c r="B36" s="446">
        <v>-5665.31</v>
      </c>
      <c r="C36" s="446">
        <v>943047.24</v>
      </c>
      <c r="D36" s="447" t="s">
        <v>301</v>
      </c>
      <c r="E36" s="446">
        <v>-1116.96</v>
      </c>
      <c r="F36" s="446">
        <v>71486</v>
      </c>
      <c r="G36" s="448"/>
    </row>
    <row r="37" spans="1:7" ht="21">
      <c r="A37" s="445" t="s">
        <v>302</v>
      </c>
      <c r="B37" s="446">
        <v>573394.93999999994</v>
      </c>
      <c r="C37" s="446">
        <v>15091855.82</v>
      </c>
      <c r="D37" s="447" t="s">
        <v>303</v>
      </c>
      <c r="E37" s="446">
        <v>19567.3</v>
      </c>
      <c r="F37" s="446">
        <v>3995612.4299999997</v>
      </c>
      <c r="G37" s="448"/>
    </row>
    <row r="38" spans="1:7" ht="21">
      <c r="A38" s="445" t="s">
        <v>304</v>
      </c>
      <c r="B38" s="446">
        <v>2306.4</v>
      </c>
      <c r="C38" s="446">
        <v>20257.730000000003</v>
      </c>
      <c r="D38" s="447" t="s">
        <v>305</v>
      </c>
      <c r="E38" s="446">
        <v>75952.98</v>
      </c>
      <c r="F38" s="446">
        <v>4621043.0100000007</v>
      </c>
      <c r="G38" s="448"/>
    </row>
    <row r="39" spans="1:7" ht="21">
      <c r="A39" s="445" t="s">
        <v>306</v>
      </c>
      <c r="B39" s="446">
        <v>-133121.31</v>
      </c>
      <c r="C39" s="446">
        <v>71596.600000000006</v>
      </c>
      <c r="D39" s="447" t="s">
        <v>307</v>
      </c>
      <c r="E39" s="446">
        <v>54138.74</v>
      </c>
      <c r="F39" s="446">
        <v>359713.89999999997</v>
      </c>
      <c r="G39" s="448"/>
    </row>
    <row r="40" spans="1:7" ht="21">
      <c r="A40" s="445" t="s">
        <v>308</v>
      </c>
      <c r="B40" s="446">
        <v>16590.66</v>
      </c>
      <c r="C40" s="446">
        <v>415169.76999999996</v>
      </c>
      <c r="D40" s="447" t="s">
        <v>309</v>
      </c>
      <c r="E40" s="446">
        <v>13211</v>
      </c>
      <c r="F40" s="446">
        <v>50625.279999999999</v>
      </c>
      <c r="G40" s="448"/>
    </row>
    <row r="41" spans="1:7" ht="21">
      <c r="A41" s="445" t="s">
        <v>310</v>
      </c>
      <c r="B41" s="446">
        <v>36499.5</v>
      </c>
      <c r="C41" s="446">
        <v>456567.01</v>
      </c>
      <c r="D41" s="447" t="s">
        <v>311</v>
      </c>
      <c r="E41" s="446">
        <v>3902.33</v>
      </c>
      <c r="F41" s="446">
        <v>173412.11</v>
      </c>
      <c r="G41" s="448"/>
    </row>
    <row r="42" spans="1:7" ht="21">
      <c r="A42" s="445" t="s">
        <v>312</v>
      </c>
      <c r="B42" s="446">
        <v>16847.78</v>
      </c>
      <c r="C42" s="446">
        <v>118527.06</v>
      </c>
      <c r="D42" s="447" t="s">
        <v>313</v>
      </c>
      <c r="E42" s="446">
        <v>4794.8999999999996</v>
      </c>
      <c r="F42" s="446">
        <v>108586.90999999999</v>
      </c>
      <c r="G42" s="448"/>
    </row>
    <row r="43" spans="1:7" ht="21">
      <c r="A43" s="445" t="s">
        <v>314</v>
      </c>
      <c r="B43" s="446">
        <v>-12451.02</v>
      </c>
      <c r="C43" s="446">
        <v>204330.59</v>
      </c>
      <c r="D43" s="447" t="s">
        <v>315</v>
      </c>
      <c r="E43" s="446">
        <v>4292</v>
      </c>
      <c r="F43" s="446">
        <v>26320.240000000002</v>
      </c>
      <c r="G43" s="448"/>
    </row>
    <row r="44" spans="1:7" ht="21">
      <c r="A44" s="445" t="s">
        <v>316</v>
      </c>
      <c r="B44" s="446">
        <v>30093.33</v>
      </c>
      <c r="C44" s="446">
        <v>556805.48</v>
      </c>
      <c r="D44" s="447" t="s">
        <v>317</v>
      </c>
      <c r="E44" s="446">
        <v>-68674.679999999993</v>
      </c>
      <c r="F44" s="446">
        <v>423997.4</v>
      </c>
      <c r="G44" s="448"/>
    </row>
    <row r="45" spans="1:7" ht="21">
      <c r="A45" s="445" t="s">
        <v>318</v>
      </c>
      <c r="B45" s="446">
        <v>-4164.54</v>
      </c>
      <c r="C45" s="446">
        <v>164169.01999999999</v>
      </c>
      <c r="D45" s="447" t="s">
        <v>319</v>
      </c>
      <c r="E45" s="446">
        <v>144400.67000000001</v>
      </c>
      <c r="F45" s="446">
        <v>2605653.1</v>
      </c>
      <c r="G45" s="448"/>
    </row>
    <row r="46" spans="1:7" ht="21">
      <c r="A46" s="445" t="s">
        <v>320</v>
      </c>
      <c r="B46" s="446">
        <v>3306.96</v>
      </c>
      <c r="C46" s="446">
        <v>32594.18</v>
      </c>
      <c r="D46" s="447" t="s">
        <v>321</v>
      </c>
      <c r="E46" s="446">
        <v>-439.08</v>
      </c>
      <c r="F46" s="446">
        <v>108028.28</v>
      </c>
      <c r="G46" s="448"/>
    </row>
    <row r="47" spans="1:7" ht="21">
      <c r="A47" s="445" t="s">
        <v>322</v>
      </c>
      <c r="B47" s="446">
        <v>-1746</v>
      </c>
      <c r="C47" s="446">
        <v>215912.5</v>
      </c>
      <c r="D47" s="447" t="s">
        <v>323</v>
      </c>
      <c r="E47" s="446">
        <v>2792.32</v>
      </c>
      <c r="F47" s="446">
        <v>397478.07</v>
      </c>
      <c r="G47" s="448"/>
    </row>
    <row r="48" spans="1:7" ht="21">
      <c r="A48" s="445" t="s">
        <v>324</v>
      </c>
      <c r="B48" s="446">
        <v>-6792.97</v>
      </c>
      <c r="C48" s="446">
        <v>52286.080000000002</v>
      </c>
      <c r="D48" s="447" t="s">
        <v>325</v>
      </c>
      <c r="E48" s="446">
        <v>4941.95</v>
      </c>
      <c r="F48" s="446">
        <v>218323.07</v>
      </c>
      <c r="G48" s="448"/>
    </row>
    <row r="49" spans="1:8" ht="21">
      <c r="A49" s="445" t="s">
        <v>326</v>
      </c>
      <c r="B49" s="446">
        <v>34189.199999999997</v>
      </c>
      <c r="C49" s="446">
        <v>720857.0199999999</v>
      </c>
      <c r="D49" s="447" t="s">
        <v>327</v>
      </c>
      <c r="E49" s="446">
        <v>1206510.4099999999</v>
      </c>
      <c r="F49" s="446">
        <v>23856994.41</v>
      </c>
      <c r="G49" s="448"/>
    </row>
    <row r="50" spans="1:8" ht="21">
      <c r="A50" s="445" t="s">
        <v>328</v>
      </c>
      <c r="B50" s="446">
        <v>-16323.62</v>
      </c>
      <c r="C50" s="446">
        <v>223773.57</v>
      </c>
      <c r="D50" s="447" t="s">
        <v>329</v>
      </c>
      <c r="E50" s="446">
        <v>-13442.51</v>
      </c>
      <c r="F50" s="446">
        <v>3037869.8600000003</v>
      </c>
      <c r="G50" s="448"/>
    </row>
    <row r="51" spans="1:8" ht="21.75" thickBot="1">
      <c r="A51" s="445" t="s">
        <v>330</v>
      </c>
      <c r="B51" s="446">
        <v>23728107.550000001</v>
      </c>
      <c r="C51" s="446">
        <v>23460887.490000002</v>
      </c>
      <c r="D51" s="447" t="s">
        <v>331</v>
      </c>
      <c r="E51" s="446">
        <v>-1943017.55</v>
      </c>
      <c r="F51" s="449">
        <v>-643321.31000000006</v>
      </c>
      <c r="G51" s="448"/>
    </row>
    <row r="52" spans="1:8" ht="21.75" thickTop="1">
      <c r="A52" s="445" t="s">
        <v>332</v>
      </c>
      <c r="B52" s="446">
        <v>2496.0500000000002</v>
      </c>
      <c r="C52" s="446">
        <v>47675.64</v>
      </c>
      <c r="D52" s="447"/>
      <c r="E52" s="450"/>
      <c r="F52" s="451"/>
      <c r="G52" s="452"/>
    </row>
    <row r="53" spans="1:8" ht="21">
      <c r="A53" s="453" t="s">
        <v>333</v>
      </c>
      <c r="B53" s="446">
        <v>-18445.189999999999</v>
      </c>
      <c r="C53" s="446">
        <v>149840.13</v>
      </c>
      <c r="D53" s="454" t="s">
        <v>334</v>
      </c>
      <c r="E53" s="455">
        <v>1123000.1000000015</v>
      </c>
      <c r="F53" s="455">
        <v>201900525.85999998</v>
      </c>
      <c r="G53" s="452"/>
    </row>
    <row r="54" spans="1:8">
      <c r="A54" s="452"/>
      <c r="B54" s="456"/>
      <c r="C54" s="457"/>
      <c r="F54" s="436" t="s">
        <v>1</v>
      </c>
      <c r="G54" s="458"/>
    </row>
    <row r="55" spans="1:8">
      <c r="B55" s="437"/>
      <c r="E55" s="437"/>
    </row>
    <row r="56" spans="1:8">
      <c r="D56" s="437"/>
      <c r="E56" s="437"/>
    </row>
    <row r="57" spans="1:8">
      <c r="A57" s="436" t="s">
        <v>1</v>
      </c>
      <c r="D57" s="437"/>
    </row>
    <row r="58" spans="1:8">
      <c r="A58" s="436" t="s">
        <v>1</v>
      </c>
      <c r="E58" s="437"/>
    </row>
    <row r="59" spans="1:8" ht="15">
      <c r="A59" s="436" t="s">
        <v>1</v>
      </c>
      <c r="E59" s="459"/>
    </row>
    <row r="61" spans="1:8" ht="18">
      <c r="A61" s="452"/>
      <c r="B61" s="452"/>
      <c r="C61" s="452"/>
      <c r="D61" s="452"/>
      <c r="E61" s="460"/>
      <c r="F61" s="452"/>
      <c r="G61" s="452"/>
      <c r="H61" s="461"/>
    </row>
    <row r="63" spans="1:8">
      <c r="G63" s="437"/>
    </row>
    <row r="66" spans="7:7" ht="15">
      <c r="G66" s="459"/>
    </row>
    <row r="70" spans="7:7" ht="15">
      <c r="G70" s="459"/>
    </row>
    <row r="73" spans="7:7" ht="15">
      <c r="G73" s="459"/>
    </row>
  </sheetData>
  <mergeCells count="2">
    <mergeCell ref="A1:F1"/>
    <mergeCell ref="A2:F2"/>
  </mergeCells>
  <printOptions horizontalCentered="1"/>
  <pageMargins left="0.5" right="0.5" top="0.5" bottom="0.5" header="0.5" footer="0.5"/>
  <pageSetup scale="6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26</vt:i4>
      </vt:variant>
    </vt:vector>
  </HeadingPairs>
  <TitlesOfParts>
    <vt:vector size="44" baseType="lpstr">
      <vt:lpstr>Pg1</vt:lpstr>
      <vt:lpstr>Pg2</vt:lpstr>
      <vt:lpstr>Pg3</vt:lpstr>
      <vt:lpstr>Pg4</vt:lpstr>
      <vt:lpstr>Pg5</vt:lpstr>
      <vt:lpstr>Pg6</vt:lpstr>
      <vt:lpstr>Pg7</vt:lpstr>
      <vt:lpstr>Pg8</vt:lpstr>
      <vt:lpstr>Pg9</vt:lpstr>
      <vt:lpstr>Pg10</vt:lpstr>
      <vt:lpstr>Pg11</vt:lpstr>
      <vt:lpstr>Pg12</vt:lpstr>
      <vt:lpstr>Pg13</vt:lpstr>
      <vt:lpstr>Pg14</vt:lpstr>
      <vt:lpstr>Pg15</vt:lpstr>
      <vt:lpstr>Pg16</vt:lpstr>
      <vt:lpstr>Pg17</vt:lpstr>
      <vt:lpstr>Pg18</vt:lpstr>
      <vt:lpstr>'Pg10'!\Z</vt:lpstr>
      <vt:lpstr>'Pg11'!\Z</vt:lpstr>
      <vt:lpstr>'Pg12'!\Z</vt:lpstr>
      <vt:lpstr>'Pg13'!\Z</vt:lpstr>
      <vt:lpstr>'Pg14'!\Z</vt:lpstr>
      <vt:lpstr>'Pg2'!\Z</vt:lpstr>
      <vt:lpstr>'Pg9'!\Z</vt:lpstr>
      <vt:lpstr>\Z</vt:lpstr>
      <vt:lpstr>'Pg1'!Print_Area</vt:lpstr>
      <vt:lpstr>'Pg10'!Print_Area</vt:lpstr>
      <vt:lpstr>'Pg11'!Print_Area</vt:lpstr>
      <vt:lpstr>'Pg12'!Print_Area</vt:lpstr>
      <vt:lpstr>'Pg13'!Print_Area</vt:lpstr>
      <vt:lpstr>'Pg14'!Print_Area</vt:lpstr>
      <vt:lpstr>'Pg15'!Print_Area</vt:lpstr>
      <vt:lpstr>'Pg16'!Print_Area</vt:lpstr>
      <vt:lpstr>'Pg17'!Print_Area</vt:lpstr>
      <vt:lpstr>'Pg18'!Print_Area</vt:lpstr>
      <vt:lpstr>'Pg2'!Print_Area</vt:lpstr>
      <vt:lpstr>'Pg3'!Print_Area</vt:lpstr>
      <vt:lpstr>'Pg4'!Print_Area</vt:lpstr>
      <vt:lpstr>'Pg5'!Print_Area</vt:lpstr>
      <vt:lpstr>'Pg6'!Print_Area</vt:lpstr>
      <vt:lpstr>'Pg7'!Print_Area</vt:lpstr>
      <vt:lpstr>'Pg8'!Print_Area</vt:lpstr>
      <vt:lpstr>'Pg9'!Print_Area</vt:lpstr>
    </vt:vector>
  </TitlesOfParts>
  <Company>State of Tennessee: Department of General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Shadix</dc:creator>
  <cp:lastModifiedBy>Kaivanh Inthavong</cp:lastModifiedBy>
  <dcterms:created xsi:type="dcterms:W3CDTF">2019-07-17T16:22:46Z</dcterms:created>
  <dcterms:modified xsi:type="dcterms:W3CDTF">2019-07-17T18:44:22Z</dcterms:modified>
</cp:coreProperties>
</file>