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19035" windowHeight="11565" tabRatio="751" firstSheet="1"/>
  </bookViews>
  <sheets>
    <sheet name="Pg1" sheetId="4" r:id="rId1"/>
    <sheet name="Pg2" sheetId="8" r:id="rId2"/>
    <sheet name="Pg3" sheetId="5" r:id="rId3"/>
    <sheet name="Pg4" sheetId="6" r:id="rId4"/>
    <sheet name="Pg5" sheetId="7" r:id="rId5"/>
    <sheet name="Pg6" sheetId="9" r:id="rId6"/>
    <sheet name="Pg7" sheetId="10" r:id="rId7"/>
    <sheet name="Pg8" sheetId="11" r:id="rId8"/>
    <sheet name="Pg9" sheetId="12" r:id="rId9"/>
    <sheet name="Pg10" sheetId="14" r:id="rId10"/>
    <sheet name="Pg11" sheetId="15" r:id="rId11"/>
    <sheet name="Pg12" sheetId="16" r:id="rId12"/>
    <sheet name="Pg13" sheetId="17" r:id="rId13"/>
    <sheet name="Pg14" sheetId="18" r:id="rId14"/>
    <sheet name="Pg15" sheetId="19" r:id="rId15"/>
    <sheet name="Pg16" sheetId="20" r:id="rId16"/>
    <sheet name="Pg17" sheetId="21" r:id="rId17"/>
    <sheet name="Pg18" sheetId="22" r:id="rId18"/>
  </sheets>
  <definedNames>
    <definedName name="\Z" localSheetId="9">'Pg10'!$A$62:$A$65</definedName>
    <definedName name="\Z" localSheetId="10">'Pg11'!$A$61:$A$67</definedName>
    <definedName name="\Z" localSheetId="11">'Pg12'!$A$62:$A$65</definedName>
    <definedName name="\Z" localSheetId="12">'Pg13'!$A$62:$A$65</definedName>
    <definedName name="\Z" localSheetId="13">'Pg14'!$A$61:$A$64</definedName>
    <definedName name="\Z" localSheetId="14">#REF!</definedName>
    <definedName name="\Z" localSheetId="15">#REF!</definedName>
    <definedName name="\Z" localSheetId="16">#REF!</definedName>
    <definedName name="\Z" localSheetId="17">#REF!</definedName>
    <definedName name="\Z" localSheetId="1">'Pg2'!$A$43:$A$50</definedName>
    <definedName name="\Z" localSheetId="8">'Pg9'!$A$58:$A$59</definedName>
    <definedName name="\Z">'Pg1'!$A$43:$A$50</definedName>
    <definedName name="_xlnm.Print_Area" localSheetId="0">'Pg1'!$A$1:$H$38</definedName>
    <definedName name="_xlnm.Print_Area" localSheetId="9">'Pg10'!$A$1:$F$53</definedName>
    <definedName name="_xlnm.Print_Area" localSheetId="10">'Pg11'!$A$1:$F$53</definedName>
    <definedName name="_xlnm.Print_Area" localSheetId="11">'Pg12'!$A$1:$F$53</definedName>
    <definedName name="_xlnm.Print_Area" localSheetId="12">'Pg13'!$A$1:$F$54</definedName>
    <definedName name="_xlnm.Print_Area" localSheetId="13">'Pg14'!$A$1:$F$53</definedName>
    <definedName name="_xlnm.Print_Area" localSheetId="14">'Pg15'!$A$1:$E$56</definedName>
    <definedName name="_xlnm.Print_Area" localSheetId="15">'Pg16'!$A$1:$E$55</definedName>
    <definedName name="_xlnm.Print_Area" localSheetId="16">'Pg17'!$A$1:$E$56</definedName>
    <definedName name="_xlnm.Print_Area" localSheetId="17">'Pg18'!$A$1:$E$55</definedName>
    <definedName name="_xlnm.Print_Area" localSheetId="1">'Pg2'!$A$1:$H$38</definedName>
    <definedName name="_xlnm.Print_Area" localSheetId="2">'Pg3'!$B$1:$F$60</definedName>
    <definedName name="_xlnm.Print_Area" localSheetId="3">'Pg4'!$B$1:$F$73</definedName>
    <definedName name="_xlnm.Print_Area" localSheetId="4">'Pg5'!$A$1:$I$78</definedName>
    <definedName name="_xlnm.Print_Area" localSheetId="5">'Pg6'!$B$1:$F$60</definedName>
    <definedName name="_xlnm.Print_Area" localSheetId="6">'Pg7'!$C$1:$G$73</definedName>
    <definedName name="_xlnm.Print_Area" localSheetId="7">'Pg8'!$A$1:$I$80</definedName>
    <definedName name="_xlnm.Print_Area" localSheetId="8">'Pg9'!$A$1:$F$53</definedName>
  </definedNames>
  <calcPr calcId="145621"/>
</workbook>
</file>

<file path=xl/calcChain.xml><?xml version="1.0" encoding="utf-8"?>
<calcChain xmlns="http://schemas.openxmlformats.org/spreadsheetml/2006/main">
  <c r="E74" i="11" l="1"/>
  <c r="F74" i="11" s="1"/>
  <c r="G74" i="11" s="1"/>
  <c r="D74" i="11"/>
  <c r="G73" i="11"/>
  <c r="F73" i="11"/>
  <c r="G72" i="11"/>
  <c r="F72" i="11"/>
  <c r="G71" i="11"/>
  <c r="F71" i="11"/>
  <c r="G69" i="11"/>
  <c r="F69" i="11"/>
  <c r="E69" i="11"/>
  <c r="D69" i="11"/>
  <c r="G68" i="11"/>
  <c r="F68" i="11"/>
  <c r="G67" i="11"/>
  <c r="F67" i="11"/>
  <c r="G66" i="11"/>
  <c r="F66" i="11"/>
  <c r="G65" i="11"/>
  <c r="F65" i="11"/>
  <c r="G64" i="11"/>
  <c r="F64" i="11"/>
  <c r="E62" i="11"/>
  <c r="F62" i="11" s="1"/>
  <c r="D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E53" i="11"/>
  <c r="F53" i="11" s="1"/>
  <c r="G53" i="11" s="1"/>
  <c r="D53" i="11"/>
  <c r="G52" i="11"/>
  <c r="F52" i="11"/>
  <c r="E51" i="11"/>
  <c r="F51" i="11" s="1"/>
  <c r="G51" i="11" s="1"/>
  <c r="D51" i="11"/>
  <c r="G50" i="11"/>
  <c r="F50" i="11"/>
  <c r="E48" i="11"/>
  <c r="F48" i="11" s="1"/>
  <c r="G48" i="11" s="1"/>
  <c r="D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E70" i="10"/>
  <c r="F70" i="10" s="1"/>
  <c r="G70" i="10" s="1"/>
  <c r="D70" i="10"/>
  <c r="G69" i="10"/>
  <c r="F69" i="10"/>
  <c r="E67" i="10"/>
  <c r="F67" i="10" s="1"/>
  <c r="G67" i="10" s="1"/>
  <c r="D67" i="10"/>
  <c r="G66" i="10"/>
  <c r="F66" i="10"/>
  <c r="G65" i="10"/>
  <c r="F65" i="10"/>
  <c r="G64" i="10"/>
  <c r="F64" i="10"/>
  <c r="G63" i="10"/>
  <c r="F63" i="10"/>
  <c r="G62" i="10"/>
  <c r="F62" i="10"/>
  <c r="E60" i="10"/>
  <c r="F60" i="10" s="1"/>
  <c r="G60" i="10" s="1"/>
  <c r="D60" i="10"/>
  <c r="G59" i="10"/>
  <c r="F59" i="10"/>
  <c r="G58" i="10"/>
  <c r="F58" i="10"/>
  <c r="G57" i="10"/>
  <c r="F57" i="10"/>
  <c r="G56" i="10"/>
  <c r="F56" i="10"/>
  <c r="G55" i="10"/>
  <c r="F55" i="10"/>
  <c r="G54" i="10"/>
  <c r="F54" i="10"/>
  <c r="G53" i="10"/>
  <c r="F53" i="10"/>
  <c r="G52" i="10"/>
  <c r="F52" i="10"/>
  <c r="G51" i="10"/>
  <c r="F51" i="10"/>
  <c r="G50" i="10"/>
  <c r="F50" i="10"/>
  <c r="E48" i="10"/>
  <c r="F48" i="10" s="1"/>
  <c r="G48" i="10" s="1"/>
  <c r="D48" i="10"/>
  <c r="G47" i="10"/>
  <c r="F47" i="10"/>
  <c r="G46" i="10"/>
  <c r="F46" i="10"/>
  <c r="G45" i="10"/>
  <c r="F45" i="10"/>
  <c r="G44" i="10"/>
  <c r="F44" i="10"/>
  <c r="G43" i="10"/>
  <c r="F43" i="10"/>
  <c r="G42" i="10"/>
  <c r="F42" i="10"/>
  <c r="G41" i="10"/>
  <c r="F41" i="10"/>
  <c r="E39" i="10"/>
  <c r="F39" i="10" s="1"/>
  <c r="G39" i="10" s="1"/>
  <c r="D39" i="10"/>
  <c r="G38" i="10"/>
  <c r="F38" i="10"/>
  <c r="G37" i="10"/>
  <c r="F37" i="10"/>
  <c r="G36" i="10"/>
  <c r="F36" i="10"/>
  <c r="G35" i="10"/>
  <c r="F35" i="10"/>
  <c r="G34" i="10"/>
  <c r="F34" i="10"/>
  <c r="G33" i="10"/>
  <c r="F33" i="10"/>
  <c r="G32" i="10"/>
  <c r="F32" i="10"/>
  <c r="E30" i="10"/>
  <c r="F30" i="10" s="1"/>
  <c r="G30" i="10" s="1"/>
  <c r="D30" i="10"/>
  <c r="G29" i="10"/>
  <c r="F29" i="10"/>
  <c r="G28" i="10"/>
  <c r="F28" i="10"/>
  <c r="G27" i="10"/>
  <c r="F27" i="10"/>
  <c r="E25" i="10"/>
  <c r="D25" i="10"/>
  <c r="G24" i="10"/>
  <c r="F24" i="10"/>
  <c r="E23" i="10"/>
  <c r="F23" i="10" s="1"/>
  <c r="G23" i="10" s="1"/>
  <c r="D23" i="10"/>
  <c r="G22" i="10"/>
  <c r="F22" i="10"/>
  <c r="E21" i="10"/>
  <c r="F21" i="10" s="1"/>
  <c r="G21" i="10" s="1"/>
  <c r="D21" i="10"/>
  <c r="G20" i="10"/>
  <c r="F20" i="10"/>
  <c r="G19" i="10"/>
  <c r="F19" i="10"/>
  <c r="G18" i="10"/>
  <c r="F18" i="10"/>
  <c r="G17" i="10"/>
  <c r="F17" i="10"/>
  <c r="G16" i="10"/>
  <c r="F16" i="10"/>
  <c r="G15" i="10"/>
  <c r="F15" i="10"/>
  <c r="G14" i="10"/>
  <c r="F14" i="10"/>
  <c r="G13" i="10"/>
  <c r="F13" i="10"/>
  <c r="G12" i="10"/>
  <c r="F12" i="10"/>
  <c r="G11" i="10"/>
  <c r="F11" i="10"/>
  <c r="G10" i="10"/>
  <c r="F10" i="10"/>
  <c r="G9" i="10"/>
  <c r="F9" i="10"/>
  <c r="G8" i="10"/>
  <c r="F8" i="10"/>
  <c r="G7" i="10"/>
  <c r="F7" i="10"/>
  <c r="D52" i="9"/>
  <c r="E52" i="9" s="1"/>
  <c r="F52" i="9" s="1"/>
  <c r="C52" i="9"/>
  <c r="F51" i="9"/>
  <c r="E51" i="9"/>
  <c r="F50" i="9"/>
  <c r="E50" i="9"/>
  <c r="F49" i="9"/>
  <c r="E49" i="9"/>
  <c r="D47" i="9"/>
  <c r="E47" i="9" s="1"/>
  <c r="F47" i="9" s="1"/>
  <c r="C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D38" i="9"/>
  <c r="E38" i="9" s="1"/>
  <c r="F38" i="9" s="1"/>
  <c r="C38" i="9"/>
  <c r="F37" i="9"/>
  <c r="E37" i="9"/>
  <c r="F36" i="9"/>
  <c r="E36" i="9"/>
  <c r="F35" i="9"/>
  <c r="E35" i="9"/>
  <c r="F34" i="9"/>
  <c r="E34" i="9"/>
  <c r="D32" i="9"/>
  <c r="E32" i="9" s="1"/>
  <c r="F32" i="9" s="1"/>
  <c r="C32" i="9"/>
  <c r="F31" i="9"/>
  <c r="E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D20" i="9"/>
  <c r="E20" i="9" s="1"/>
  <c r="F20" i="9" s="1"/>
  <c r="C20" i="9"/>
  <c r="F19" i="9"/>
  <c r="E19" i="9"/>
  <c r="F18" i="9"/>
  <c r="E18" i="9"/>
  <c r="F17" i="9"/>
  <c r="E17" i="9"/>
  <c r="D15" i="9"/>
  <c r="E15" i="9" s="1"/>
  <c r="F15" i="9" s="1"/>
  <c r="C15" i="9"/>
  <c r="F14" i="9"/>
  <c r="E14" i="9"/>
  <c r="F13" i="9"/>
  <c r="E13" i="9"/>
  <c r="F12" i="9"/>
  <c r="E12" i="9"/>
  <c r="F11" i="9"/>
  <c r="E11" i="9"/>
  <c r="F10" i="9"/>
  <c r="E10" i="9"/>
  <c r="F9" i="9"/>
  <c r="E9" i="9"/>
  <c r="F8" i="9"/>
  <c r="E8" i="9"/>
  <c r="F7" i="9"/>
  <c r="E7" i="9"/>
  <c r="F6" i="9"/>
  <c r="E6" i="9"/>
  <c r="D36" i="8"/>
  <c r="C36" i="8"/>
  <c r="B36" i="8"/>
  <c r="G35" i="8"/>
  <c r="H35" i="8" s="1"/>
  <c r="E35" i="8"/>
  <c r="F35" i="8" s="1"/>
  <c r="G34" i="8"/>
  <c r="H34" i="8" s="1"/>
  <c r="E34" i="8"/>
  <c r="F34" i="8" s="1"/>
  <c r="G33" i="8"/>
  <c r="H33" i="8" s="1"/>
  <c r="E33" i="8"/>
  <c r="F33" i="8" s="1"/>
  <c r="G32" i="8"/>
  <c r="H32" i="8" s="1"/>
  <c r="E32" i="8"/>
  <c r="F32" i="8" s="1"/>
  <c r="G31" i="8"/>
  <c r="G36" i="8" s="1"/>
  <c r="H36" i="8" s="1"/>
  <c r="E31" i="8"/>
  <c r="F31" i="8" s="1"/>
  <c r="B29" i="8"/>
  <c r="B38" i="8" s="1"/>
  <c r="G28" i="8"/>
  <c r="H28" i="8" s="1"/>
  <c r="E28" i="8"/>
  <c r="F28" i="8" s="1"/>
  <c r="E27" i="8"/>
  <c r="F27" i="8" s="1"/>
  <c r="G27" i="8"/>
  <c r="H27" i="8" s="1"/>
  <c r="E26" i="8"/>
  <c r="F26" i="8" s="1"/>
  <c r="E25" i="8"/>
  <c r="F25" i="8" s="1"/>
  <c r="G25" i="8"/>
  <c r="H25" i="8" s="1"/>
  <c r="G24" i="8"/>
  <c r="H24" i="8" s="1"/>
  <c r="E24" i="8"/>
  <c r="F24" i="8" s="1"/>
  <c r="E23" i="8"/>
  <c r="F23" i="8" s="1"/>
  <c r="G23" i="8"/>
  <c r="H23" i="8" s="1"/>
  <c r="G22" i="8"/>
  <c r="H22" i="8" s="1"/>
  <c r="E22" i="8"/>
  <c r="F22" i="8" s="1"/>
  <c r="E21" i="8"/>
  <c r="F21" i="8" s="1"/>
  <c r="G21" i="8"/>
  <c r="H21" i="8" s="1"/>
  <c r="G20" i="8"/>
  <c r="H20" i="8" s="1"/>
  <c r="E20" i="8"/>
  <c r="F20" i="8" s="1"/>
  <c r="G19" i="8"/>
  <c r="H19" i="8" s="1"/>
  <c r="E19" i="8"/>
  <c r="F19" i="8" s="1"/>
  <c r="G18" i="8"/>
  <c r="H18" i="8" s="1"/>
  <c r="E18" i="8"/>
  <c r="F18" i="8" s="1"/>
  <c r="E17" i="8"/>
  <c r="F17" i="8" s="1"/>
  <c r="G17" i="8"/>
  <c r="H17" i="8" s="1"/>
  <c r="G16" i="8"/>
  <c r="H16" i="8" s="1"/>
  <c r="E16" i="8"/>
  <c r="F16" i="8" s="1"/>
  <c r="F15" i="8"/>
  <c r="E15" i="8"/>
  <c r="G15" i="8"/>
  <c r="H15" i="8" s="1"/>
  <c r="G14" i="8"/>
  <c r="H14" i="8" s="1"/>
  <c r="E14" i="8"/>
  <c r="F14" i="8" s="1"/>
  <c r="G13" i="8"/>
  <c r="H13" i="8" s="1"/>
  <c r="E13" i="8"/>
  <c r="F13" i="8" s="1"/>
  <c r="G12" i="8"/>
  <c r="H12" i="8" s="1"/>
  <c r="E12" i="8"/>
  <c r="F12" i="8" s="1"/>
  <c r="E11" i="8"/>
  <c r="E29" i="8" s="1"/>
  <c r="G11" i="8"/>
  <c r="C29" i="8"/>
  <c r="C38" i="8" s="1"/>
  <c r="G62" i="11" l="1"/>
  <c r="D75" i="11"/>
  <c r="E75" i="11"/>
  <c r="F25" i="10"/>
  <c r="G25" i="10" s="1"/>
  <c r="F29" i="8"/>
  <c r="G29" i="8"/>
  <c r="H11" i="8"/>
  <c r="G26" i="8"/>
  <c r="H26" i="8" s="1"/>
  <c r="D29" i="8"/>
  <c r="D38" i="8" s="1"/>
  <c r="H31" i="8"/>
  <c r="E36" i="8"/>
  <c r="F36" i="8" s="1"/>
  <c r="F11" i="8"/>
  <c r="F75" i="11" l="1"/>
  <c r="G75" i="11" s="1"/>
  <c r="F76" i="11"/>
  <c r="G76" i="11" s="1"/>
  <c r="G38" i="8"/>
  <c r="H38" i="8" s="1"/>
  <c r="H29" i="8"/>
  <c r="E38" i="8"/>
  <c r="F38" i="8" s="1"/>
  <c r="E73" i="7" l="1"/>
  <c r="F73" i="7" s="1"/>
  <c r="D73" i="7"/>
  <c r="G73" i="7" s="1"/>
  <c r="G72" i="7"/>
  <c r="F72" i="7"/>
  <c r="G71" i="7"/>
  <c r="F71" i="7"/>
  <c r="G70" i="7"/>
  <c r="F70" i="7"/>
  <c r="E68" i="7"/>
  <c r="F68" i="7" s="1"/>
  <c r="G68" i="7" s="1"/>
  <c r="D68" i="7"/>
  <c r="G67" i="7"/>
  <c r="F67" i="7"/>
  <c r="G66" i="7"/>
  <c r="F66" i="7"/>
  <c r="G65" i="7"/>
  <c r="F65" i="7"/>
  <c r="G64" i="7"/>
  <c r="F64" i="7"/>
  <c r="G63" i="7"/>
  <c r="F63" i="7"/>
  <c r="E61" i="7"/>
  <c r="G61" i="7" s="1"/>
  <c r="D61" i="7"/>
  <c r="D74" i="7" s="1"/>
  <c r="G60" i="7"/>
  <c r="F60" i="7"/>
  <c r="G59" i="7"/>
  <c r="F59" i="7"/>
  <c r="G58" i="7"/>
  <c r="F58" i="7"/>
  <c r="G57" i="7"/>
  <c r="F57" i="7"/>
  <c r="G56" i="7"/>
  <c r="F56" i="7"/>
  <c r="G55" i="7"/>
  <c r="F55" i="7"/>
  <c r="E52" i="7"/>
  <c r="D52" i="7"/>
  <c r="G51" i="7"/>
  <c r="F51" i="7"/>
  <c r="E50" i="7"/>
  <c r="F50" i="7" s="1"/>
  <c r="G50" i="7" s="1"/>
  <c r="D50" i="7"/>
  <c r="G49" i="7"/>
  <c r="F49" i="7"/>
  <c r="E47" i="7"/>
  <c r="D47" i="7"/>
  <c r="G46" i="7"/>
  <c r="F46" i="7"/>
  <c r="G45" i="7"/>
  <c r="F45" i="7"/>
  <c r="G44" i="7"/>
  <c r="F44" i="7"/>
  <c r="G43" i="7"/>
  <c r="F43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  <c r="G6" i="7"/>
  <c r="F6" i="7"/>
  <c r="D70" i="6"/>
  <c r="E70" i="6" s="1"/>
  <c r="F70" i="6" s="1"/>
  <c r="C70" i="6"/>
  <c r="E69" i="6"/>
  <c r="F69" i="6" s="1"/>
  <c r="D67" i="6"/>
  <c r="E67" i="6" s="1"/>
  <c r="F67" i="6" s="1"/>
  <c r="C67" i="6"/>
  <c r="F66" i="6"/>
  <c r="E66" i="6"/>
  <c r="E65" i="6"/>
  <c r="F65" i="6" s="1"/>
  <c r="F64" i="6"/>
  <c r="E64" i="6"/>
  <c r="E63" i="6"/>
  <c r="F63" i="6" s="1"/>
  <c r="F62" i="6"/>
  <c r="E62" i="6"/>
  <c r="D60" i="6"/>
  <c r="E60" i="6" s="1"/>
  <c r="F60" i="6" s="1"/>
  <c r="C60" i="6"/>
  <c r="E59" i="6"/>
  <c r="F59" i="6" s="1"/>
  <c r="F58" i="6"/>
  <c r="E58" i="6"/>
  <c r="E57" i="6"/>
  <c r="F57" i="6" s="1"/>
  <c r="F56" i="6"/>
  <c r="E56" i="6"/>
  <c r="E55" i="6"/>
  <c r="F55" i="6" s="1"/>
  <c r="F54" i="6"/>
  <c r="E54" i="6"/>
  <c r="E53" i="6"/>
  <c r="F53" i="6" s="1"/>
  <c r="F52" i="6"/>
  <c r="E52" i="6"/>
  <c r="E51" i="6"/>
  <c r="F51" i="6" s="1"/>
  <c r="F50" i="6"/>
  <c r="E50" i="6"/>
  <c r="D48" i="6"/>
  <c r="E48" i="6" s="1"/>
  <c r="F48" i="6" s="1"/>
  <c r="C48" i="6"/>
  <c r="E47" i="6"/>
  <c r="F47" i="6" s="1"/>
  <c r="F46" i="6"/>
  <c r="E46" i="6"/>
  <c r="F45" i="6"/>
  <c r="E45" i="6"/>
  <c r="F44" i="6"/>
  <c r="E44" i="6"/>
  <c r="E43" i="6"/>
  <c r="F43" i="6" s="1"/>
  <c r="F42" i="6"/>
  <c r="E42" i="6"/>
  <c r="E41" i="6"/>
  <c r="F41" i="6" s="1"/>
  <c r="D39" i="6"/>
  <c r="E39" i="6" s="1"/>
  <c r="F39" i="6" s="1"/>
  <c r="C39" i="6"/>
  <c r="F38" i="6"/>
  <c r="E38" i="6"/>
  <c r="F37" i="6"/>
  <c r="E37" i="6"/>
  <c r="F36" i="6"/>
  <c r="E36" i="6"/>
  <c r="F35" i="6"/>
  <c r="E35" i="6"/>
  <c r="F34" i="6"/>
  <c r="E34" i="6"/>
  <c r="E33" i="6"/>
  <c r="F33" i="6" s="1"/>
  <c r="F32" i="6"/>
  <c r="E32" i="6"/>
  <c r="D30" i="6"/>
  <c r="E30" i="6" s="1"/>
  <c r="F30" i="6" s="1"/>
  <c r="C30" i="6"/>
  <c r="E29" i="6"/>
  <c r="F29" i="6" s="1"/>
  <c r="F28" i="6"/>
  <c r="E28" i="6"/>
  <c r="E27" i="6"/>
  <c r="F27" i="6" s="1"/>
  <c r="D25" i="6"/>
  <c r="E25" i="6" s="1"/>
  <c r="F25" i="6" s="1"/>
  <c r="C25" i="6"/>
  <c r="F24" i="6"/>
  <c r="E24" i="6"/>
  <c r="D23" i="6"/>
  <c r="E23" i="6" s="1"/>
  <c r="F23" i="6" s="1"/>
  <c r="C23" i="6"/>
  <c r="E22" i="6"/>
  <c r="F22" i="6" s="1"/>
  <c r="D21" i="6"/>
  <c r="E21" i="6" s="1"/>
  <c r="F21" i="6" s="1"/>
  <c r="C21" i="6"/>
  <c r="F20" i="6"/>
  <c r="E20" i="6"/>
  <c r="E19" i="6"/>
  <c r="F19" i="6" s="1"/>
  <c r="F18" i="6"/>
  <c r="E18" i="6"/>
  <c r="E17" i="6"/>
  <c r="F17" i="6" s="1"/>
  <c r="F16" i="6"/>
  <c r="E16" i="6"/>
  <c r="E15" i="6"/>
  <c r="F15" i="6" s="1"/>
  <c r="F14" i="6"/>
  <c r="E14" i="6"/>
  <c r="E13" i="6"/>
  <c r="F13" i="6" s="1"/>
  <c r="F12" i="6"/>
  <c r="E12" i="6"/>
  <c r="E11" i="6"/>
  <c r="F11" i="6" s="1"/>
  <c r="F10" i="6"/>
  <c r="E10" i="6"/>
  <c r="E9" i="6"/>
  <c r="F9" i="6" s="1"/>
  <c r="F8" i="6"/>
  <c r="E8" i="6"/>
  <c r="E7" i="6"/>
  <c r="F7" i="6" s="1"/>
  <c r="D52" i="5"/>
  <c r="E52" i="5" s="1"/>
  <c r="F52" i="5" s="1"/>
  <c r="C52" i="5"/>
  <c r="F51" i="5"/>
  <c r="E51" i="5"/>
  <c r="F50" i="5"/>
  <c r="E50" i="5"/>
  <c r="F49" i="5"/>
  <c r="E49" i="5"/>
  <c r="D47" i="5"/>
  <c r="E47" i="5" s="1"/>
  <c r="F47" i="5" s="1"/>
  <c r="C47" i="5"/>
  <c r="F46" i="5"/>
  <c r="E46" i="5"/>
  <c r="F45" i="5"/>
  <c r="E45" i="5"/>
  <c r="F44" i="5"/>
  <c r="E44" i="5"/>
  <c r="F43" i="5"/>
  <c r="E43" i="5"/>
  <c r="F42" i="5"/>
  <c r="E42" i="5"/>
  <c r="F41" i="5"/>
  <c r="E41" i="5"/>
  <c r="F40" i="5"/>
  <c r="E40" i="5"/>
  <c r="D38" i="5"/>
  <c r="E38" i="5" s="1"/>
  <c r="F38" i="5" s="1"/>
  <c r="C38" i="5"/>
  <c r="F37" i="5"/>
  <c r="E37" i="5"/>
  <c r="F36" i="5"/>
  <c r="E36" i="5"/>
  <c r="F35" i="5"/>
  <c r="E35" i="5"/>
  <c r="F34" i="5"/>
  <c r="E34" i="5"/>
  <c r="D32" i="5"/>
  <c r="E32" i="5" s="1"/>
  <c r="F32" i="5" s="1"/>
  <c r="C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3" i="5"/>
  <c r="E23" i="5"/>
  <c r="F22" i="5"/>
  <c r="E22" i="5"/>
  <c r="D20" i="5"/>
  <c r="E20" i="5" s="1"/>
  <c r="F20" i="5" s="1"/>
  <c r="C20" i="5"/>
  <c r="F19" i="5"/>
  <c r="E19" i="5"/>
  <c r="F18" i="5"/>
  <c r="E18" i="5"/>
  <c r="F17" i="5"/>
  <c r="E17" i="5"/>
  <c r="D15" i="5"/>
  <c r="E15" i="5" s="1"/>
  <c r="F15" i="5" s="1"/>
  <c r="C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D36" i="4"/>
  <c r="C36" i="4"/>
  <c r="B36" i="4"/>
  <c r="G35" i="4"/>
  <c r="H35" i="4" s="1"/>
  <c r="F35" i="4"/>
  <c r="E35" i="4"/>
  <c r="G34" i="4"/>
  <c r="H34" i="4" s="1"/>
  <c r="F34" i="4"/>
  <c r="E34" i="4"/>
  <c r="G33" i="4"/>
  <c r="H33" i="4" s="1"/>
  <c r="F33" i="4"/>
  <c r="E33" i="4"/>
  <c r="G32" i="4"/>
  <c r="H32" i="4" s="1"/>
  <c r="F32" i="4"/>
  <c r="E32" i="4"/>
  <c r="G31" i="4"/>
  <c r="G36" i="4" s="1"/>
  <c r="H36" i="4" s="1"/>
  <c r="F31" i="4"/>
  <c r="E31" i="4"/>
  <c r="E36" i="4" s="1"/>
  <c r="F36" i="4" s="1"/>
  <c r="C29" i="4"/>
  <c r="C38" i="4" s="1"/>
  <c r="B29" i="4"/>
  <c r="B38" i="4" s="1"/>
  <c r="G28" i="4"/>
  <c r="H28" i="4" s="1"/>
  <c r="E28" i="4"/>
  <c r="F28" i="4" s="1"/>
  <c r="G27" i="4"/>
  <c r="H27" i="4" s="1"/>
  <c r="E27" i="4"/>
  <c r="F27" i="4" s="1"/>
  <c r="G26" i="4"/>
  <c r="H26" i="4" s="1"/>
  <c r="E26" i="4"/>
  <c r="F26" i="4" s="1"/>
  <c r="G25" i="4"/>
  <c r="H25" i="4" s="1"/>
  <c r="E25" i="4"/>
  <c r="F25" i="4" s="1"/>
  <c r="G24" i="4"/>
  <c r="H24" i="4" s="1"/>
  <c r="E24" i="4"/>
  <c r="F24" i="4" s="1"/>
  <c r="G23" i="4"/>
  <c r="H23" i="4" s="1"/>
  <c r="E23" i="4"/>
  <c r="F23" i="4" s="1"/>
  <c r="G22" i="4"/>
  <c r="H22" i="4" s="1"/>
  <c r="E22" i="4"/>
  <c r="F22" i="4" s="1"/>
  <c r="G21" i="4"/>
  <c r="H21" i="4" s="1"/>
  <c r="E21" i="4"/>
  <c r="F21" i="4" s="1"/>
  <c r="G20" i="4"/>
  <c r="H20" i="4" s="1"/>
  <c r="E20" i="4"/>
  <c r="F20" i="4" s="1"/>
  <c r="G19" i="4"/>
  <c r="H19" i="4" s="1"/>
  <c r="E19" i="4"/>
  <c r="F19" i="4" s="1"/>
  <c r="G18" i="4"/>
  <c r="H18" i="4" s="1"/>
  <c r="E18" i="4"/>
  <c r="F18" i="4" s="1"/>
  <c r="E17" i="4"/>
  <c r="F17" i="4" s="1"/>
  <c r="G17" i="4"/>
  <c r="H17" i="4" s="1"/>
  <c r="G16" i="4"/>
  <c r="H16" i="4" s="1"/>
  <c r="E16" i="4"/>
  <c r="F16" i="4" s="1"/>
  <c r="E15" i="4"/>
  <c r="F15" i="4" s="1"/>
  <c r="G15" i="4"/>
  <c r="H15" i="4" s="1"/>
  <c r="G14" i="4"/>
  <c r="H14" i="4" s="1"/>
  <c r="E14" i="4"/>
  <c r="F14" i="4" s="1"/>
  <c r="E13" i="4"/>
  <c r="F13" i="4" s="1"/>
  <c r="G13" i="4"/>
  <c r="H13" i="4" s="1"/>
  <c r="G12" i="4"/>
  <c r="H12" i="4" s="1"/>
  <c r="E12" i="4"/>
  <c r="F12" i="4" s="1"/>
  <c r="E11" i="4"/>
  <c r="F11" i="4" s="1"/>
  <c r="G11" i="4"/>
  <c r="G74" i="7" l="1"/>
  <c r="E74" i="7"/>
  <c r="F74" i="7" s="1"/>
  <c r="F75" i="7"/>
  <c r="F47" i="7"/>
  <c r="G47" i="7" s="1"/>
  <c r="F52" i="7"/>
  <c r="G52" i="7" s="1"/>
  <c r="F61" i="7"/>
  <c r="G29" i="4"/>
  <c r="H11" i="4"/>
  <c r="D29" i="4"/>
  <c r="D38" i="4" s="1"/>
  <c r="H31" i="4"/>
  <c r="E29" i="4"/>
  <c r="G75" i="7" l="1"/>
  <c r="F29" i="4"/>
  <c r="E38" i="4"/>
  <c r="F38" i="4" s="1"/>
  <c r="G38" i="4"/>
  <c r="H38" i="4" s="1"/>
  <c r="H29" i="4"/>
</calcChain>
</file>

<file path=xl/sharedStrings.xml><?xml version="1.0" encoding="utf-8"?>
<sst xmlns="http://schemas.openxmlformats.org/spreadsheetml/2006/main" count="1629" uniqueCount="454">
  <si>
    <t xml:space="preserve">                                        </t>
  </si>
  <si>
    <t xml:space="preserve"> </t>
  </si>
  <si>
    <t xml:space="preserve">              TENNESSEE DEPARTMENT OF REVENUE</t>
  </si>
  <si>
    <t>COMPARATIVE STATEMENT OF COLLECTED REVENUES</t>
  </si>
  <si>
    <t xml:space="preserve">   </t>
  </si>
  <si>
    <t>PAGE # 1</t>
  </si>
  <si>
    <t>CLASS OF TAX</t>
  </si>
  <si>
    <t>November
FY 2017</t>
  </si>
  <si>
    <t>November
FY 2018</t>
  </si>
  <si>
    <t>November
FY 2019</t>
  </si>
  <si>
    <t>November FY 2017-               November FY 2018
$ Change</t>
  </si>
  <si>
    <t>November FY 2017-                          November FY 2018
% Change</t>
  </si>
  <si>
    <t>November FY 2018-               November FY 2019
$ Change</t>
  </si>
  <si>
    <t>November FY 2018-               November FY 2019
% Change</t>
  </si>
  <si>
    <t>Sales and Use</t>
  </si>
  <si>
    <t>Franchise &amp; Excise</t>
  </si>
  <si>
    <t>Business</t>
  </si>
  <si>
    <t>Gasoline</t>
  </si>
  <si>
    <t>Motor Fuel</t>
  </si>
  <si>
    <t>Petroleum Special</t>
  </si>
  <si>
    <t>Motor Vehicle Registration</t>
  </si>
  <si>
    <t>Motor Vehicle Title</t>
  </si>
  <si>
    <t>Income</t>
  </si>
  <si>
    <t>Inheritance, Gift &amp; Estate</t>
  </si>
  <si>
    <t>Tobacco</t>
  </si>
  <si>
    <t>Alcoholic Beverage</t>
  </si>
  <si>
    <t>Beer</t>
  </si>
  <si>
    <t>Mixed Drink (LBD)</t>
  </si>
  <si>
    <t>Privilege</t>
  </si>
  <si>
    <t>Gas &amp; Oil Severance</t>
  </si>
  <si>
    <t>TVA</t>
  </si>
  <si>
    <t>Miscellaneous Taxes</t>
  </si>
  <si>
    <t>TOTAL STATE COLLECTIONS</t>
  </si>
  <si>
    <t>Local Government</t>
  </si>
  <si>
    <t>Local Sales Tax</t>
  </si>
  <si>
    <t>Local Business Tax</t>
  </si>
  <si>
    <t>Local Business Tax Fees</t>
  </si>
  <si>
    <t>Mineral Tax</t>
  </si>
  <si>
    <t>Coal Severance</t>
  </si>
  <si>
    <t>TOTAL LOCAL COLLECTIONS</t>
  </si>
  <si>
    <t>TOTAL COLLECTED REVENUE</t>
  </si>
  <si>
    <t xml:space="preserve">  </t>
  </si>
  <si>
    <t>TENNESSEE DEPARTMENT OF REVENUE</t>
  </si>
  <si>
    <t xml:space="preserve">          SUMMARY OF COLLECTIONS </t>
  </si>
  <si>
    <t>PAGE # 3</t>
  </si>
  <si>
    <t xml:space="preserve"> FY 2018</t>
  </si>
  <si>
    <t xml:space="preserve"> FY 2019</t>
  </si>
  <si>
    <t>GAIN OR LOSS</t>
  </si>
  <si>
    <t>PERCENT</t>
  </si>
  <si>
    <t>SALES</t>
  </si>
  <si>
    <r>
      <rPr>
        <sz val="16"/>
        <color indexed="8"/>
        <rFont val="Open Sans Semibold"/>
        <family val="2"/>
      </rPr>
      <t>10101 Sales</t>
    </r>
    <r>
      <rPr>
        <b/>
        <sz val="16"/>
        <color indexed="8"/>
        <rFont val="Open Sans Semibold"/>
        <family val="2"/>
      </rPr>
      <t xml:space="preserve"> </t>
    </r>
  </si>
  <si>
    <t>10102 State Cable TV</t>
  </si>
  <si>
    <t>10103 State Interstate Telecomm Sales</t>
  </si>
  <si>
    <t>10104 State Sales 1% Increase 2002</t>
  </si>
  <si>
    <t>10105 State Sales Single Article</t>
  </si>
  <si>
    <t>10106 State Sales Food</t>
  </si>
  <si>
    <t>10107 Prepaid Wireless</t>
  </si>
  <si>
    <t>10109 Transportation Equity</t>
  </si>
  <si>
    <t>10110 911 Board</t>
  </si>
  <si>
    <t>TOTAL</t>
  </si>
  <si>
    <t xml:space="preserve">FRANCHISE &amp; EXCISE </t>
  </si>
  <si>
    <t>11401-11403 Franchise</t>
  </si>
  <si>
    <t>11501-11503 Excise</t>
  </si>
  <si>
    <t>12101 F&amp;E Est Payments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</si>
  <si>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</si>
  <si>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</si>
  <si>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</si>
  <si>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</si>
  <si>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</si>
  <si>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</si>
  <si>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12006-12009-Class 1-4</t>
  </si>
  <si>
    <t>12010 Class 5 Industrial  Loan &amp; Thrift</t>
  </si>
  <si>
    <t>12011 Transient Vendor, Flea Mkt &amp; Other</t>
  </si>
  <si>
    <t>12012  Audit P &amp; I</t>
  </si>
  <si>
    <t>12013 Voluntary Disclosure State</t>
  </si>
  <si>
    <t>GASOLINE</t>
  </si>
  <si>
    <t>10201 Tax</t>
  </si>
  <si>
    <t>10203 Hwy. Users Fuel Permits</t>
  </si>
  <si>
    <t>10205 Penalty &amp; Interest-Reg</t>
  </si>
  <si>
    <t>10207 Alcohol Fees</t>
  </si>
  <si>
    <t>MOTOR FUEL</t>
  </si>
  <si>
    <t>10301 Tax Regular Diesel</t>
  </si>
  <si>
    <t>10302 Regular L. P.</t>
  </si>
  <si>
    <t>10305 Prepaid Diesel</t>
  </si>
  <si>
    <t>10307 Penalty &amp; Interest-Reg.</t>
  </si>
  <si>
    <t>10308 Dyed Fuel</t>
  </si>
  <si>
    <t>10309 Compressed Natural Gas-Dealer Permit</t>
  </si>
  <si>
    <t>10310 Carrier Dyed Fuel</t>
  </si>
  <si>
    <t>PETROLEUM SPECIAL TAX</t>
  </si>
  <si>
    <t>10401 Tax</t>
  </si>
  <si>
    <t>10402 Penalties &amp; Interest</t>
  </si>
  <si>
    <t>10403 Environment Assurance Fee</t>
  </si>
  <si>
    <t xml:space="preserve">         SUMMARY OF COLLECTIONS</t>
  </si>
  <si>
    <t>PAGE # 4</t>
  </si>
  <si>
    <t>FY 2018</t>
  </si>
  <si>
    <t>FY 2019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</si>
  <si>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</si>
  <si>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</si>
  <si>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</si>
  <si>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</si>
  <si>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</si>
  <si>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</si>
  <si>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</si>
  <si>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</si>
  <si>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</si>
  <si>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</si>
  <si>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</si>
  <si>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</si>
  <si>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</si>
  <si>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10514 International Reg. (Safety)</t>
  </si>
  <si>
    <t>10530 Electric Vehicle Fee</t>
  </si>
  <si>
    <t xml:space="preserve">MOTOR VEHICLE TITLE </t>
  </si>
  <si>
    <t>INSURANCE VERIFICATION*</t>
  </si>
  <si>
    <t>INCOME</t>
  </si>
  <si>
    <t xml:space="preserve">10601  Pre-Income Tax </t>
  </si>
  <si>
    <t>10602 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</si>
  <si>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</si>
  <si>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</si>
  <si>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</si>
  <si>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</si>
  <si>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</si>
  <si>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</si>
  <si>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</si>
  <si>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</si>
  <si>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</si>
  <si>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</si>
  <si>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</si>
  <si>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</si>
  <si>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</si>
  <si>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</si>
  <si>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</si>
  <si>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11808 Penalty</t>
  </si>
  <si>
    <t xml:space="preserve">11809 LDR Penalty </t>
  </si>
  <si>
    <t>ALCOHOLIC BEVERAGES</t>
  </si>
  <si>
    <t>11001 Alcohol Tax</t>
  </si>
  <si>
    <t>11002 Wine Tax &amp; High Alcohol Beer</t>
  </si>
  <si>
    <t>11003 Licenses</t>
  </si>
  <si>
    <t>11011 Brand Registration</t>
  </si>
  <si>
    <t>11013 Wine Tax (Winery)</t>
  </si>
  <si>
    <t>11014 Common Spirit Tax</t>
  </si>
  <si>
    <t>11015 Common Spirit Wine Tax</t>
  </si>
  <si>
    <t>11016 Distiller'sTax</t>
  </si>
  <si>
    <t>11017 Enforcement Tax</t>
  </si>
  <si>
    <t>11018 Wine Enforcement Tax</t>
  </si>
  <si>
    <t>BEER</t>
  </si>
  <si>
    <t>10901 Beer Barrellage</t>
  </si>
  <si>
    <t>10902 Certificate of Registration</t>
  </si>
  <si>
    <t>10905 Penalty &amp; Interest</t>
  </si>
  <si>
    <t>10906 Wholesale Beer</t>
  </si>
  <si>
    <t>10908 Common Carrier Beer Tax</t>
  </si>
  <si>
    <t>MIXED DRINK (LBD)</t>
  </si>
  <si>
    <t>11101 Tax</t>
  </si>
  <si>
    <t xml:space="preserve">*Insurance Verification figures are listed for reporting purposes only.
 They are not in the total collection figures. </t>
  </si>
  <si>
    <t>PAGE # 5</t>
  </si>
  <si>
    <t>PRIVILEGE</t>
  </si>
  <si>
    <t>10701 Realty Transfer</t>
  </si>
  <si>
    <t>10706 Criminal Injuries Comp</t>
  </si>
  <si>
    <t>10707 Penalties</t>
  </si>
  <si>
    <t>10709 Marriage License</t>
  </si>
  <si>
    <t>10710 Tire Tax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</si>
  <si>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</si>
  <si>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</si>
  <si>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</si>
  <si>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</si>
  <si>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</si>
  <si>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</si>
  <si>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</si>
  <si>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</si>
  <si>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</si>
  <si>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</si>
  <si>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</si>
  <si>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</si>
  <si>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</si>
  <si>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</si>
  <si>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</si>
  <si>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10733 Municipal Training Education</t>
  </si>
  <si>
    <t xml:space="preserve">10734 Blood Alcohol </t>
  </si>
  <si>
    <t>10735 Litigation</t>
  </si>
  <si>
    <t>10736 Alcohol Drug Treatment Fee</t>
  </si>
  <si>
    <t>10737 Drag Racing Fine</t>
  </si>
  <si>
    <t>10738 Drug Testing Fee</t>
  </si>
  <si>
    <t>10739 Victim Notification Fund</t>
  </si>
  <si>
    <t>10741 Ignition Interlock Device</t>
  </si>
  <si>
    <t>10742 Cash Bond Forfeiture</t>
  </si>
  <si>
    <t>10743 Criminal Judical Education</t>
  </si>
  <si>
    <t>10744 P. Defender/D. Attorney Expungement</t>
  </si>
  <si>
    <t>10745 Enviromental Fees</t>
  </si>
  <si>
    <t>10746 Human Trafficking GenFd</t>
  </si>
  <si>
    <t>10747 Motor Vehicle Recycler</t>
  </si>
  <si>
    <t>10748 Human Trafficking LawEnf</t>
  </si>
  <si>
    <t>10749 Human Trafficking D.A.Gen</t>
  </si>
  <si>
    <t>10750 Fantasy Sports</t>
  </si>
  <si>
    <t>10751 Vet Drug Violation</t>
  </si>
  <si>
    <t>10752 Advanced Age Adult Abuse Violations</t>
  </si>
  <si>
    <t xml:space="preserve">10753 Telecom </t>
  </si>
  <si>
    <t>10754 Adult Performance Business Tax</t>
  </si>
  <si>
    <t xml:space="preserve">Gas &amp; Oil Severance </t>
  </si>
  <si>
    <t>11301-11302 Tax</t>
  </si>
  <si>
    <t>TVA IN LIEU</t>
  </si>
  <si>
    <t>MISCELLANEOUS TAXES:</t>
  </si>
  <si>
    <t>Unauthorized Substance</t>
  </si>
  <si>
    <t>14801 Marijuana</t>
  </si>
  <si>
    <t>14802 Cocaine</t>
  </si>
  <si>
    <t>14803 Other Drugs</t>
  </si>
  <si>
    <t>14804 Alcohol</t>
  </si>
  <si>
    <t>14805 Penalty &amp; Interest</t>
  </si>
  <si>
    <t>14806 Stamps</t>
  </si>
  <si>
    <t>GROSS RECEIPTS</t>
  </si>
  <si>
    <t>10801 Bottlers</t>
  </si>
  <si>
    <t>10802 Gas, Water, Power &amp; Light</t>
  </si>
  <si>
    <t>10803 Mixing Bars, Clubs, etc.</t>
  </si>
  <si>
    <t>10809 Vending Machines</t>
  </si>
  <si>
    <t>10810 Bottlers</t>
  </si>
  <si>
    <t xml:space="preserve">COIN AMUSEMENT </t>
  </si>
  <si>
    <t>11901 Coin Tax</t>
  </si>
  <si>
    <t>11902 Penalty &amp; Interest</t>
  </si>
  <si>
    <t>11904 License Fee</t>
  </si>
  <si>
    <t>TOTAL MISC.TAXES</t>
  </si>
  <si>
    <t>GRAND TOTAL</t>
  </si>
  <si>
    <t>July 2018- November 2018</t>
  </si>
  <si>
    <t>PAGE # 2</t>
  </si>
  <si>
    <t>FY 2017 YTD</t>
  </si>
  <si>
    <t>FY 2018 YTD</t>
  </si>
  <si>
    <t>FY 2019 YTD</t>
  </si>
  <si>
    <t xml:space="preserve"> FY 2017- FY 2018
$ Change</t>
  </si>
  <si>
    <t xml:space="preserve"> FY 2017- FY 2018
% Change</t>
  </si>
  <si>
    <t xml:space="preserve"> FY 2018- FY 2019
$ Change</t>
  </si>
  <si>
    <t xml:space="preserve"> FY 2018- FY 2019
 % Change</t>
  </si>
  <si>
    <t>PAGE # 6</t>
  </si>
  <si>
    <t>PAGE # 7</t>
  </si>
  <si>
    <t>PAGE # 8</t>
  </si>
  <si>
    <t>10711 General Sessions Tax</t>
  </si>
  <si>
    <t>COLLECTION REPORT BY COUNTIES</t>
  </si>
  <si>
    <t xml:space="preserve">CLASS OF TAX </t>
  </si>
  <si>
    <t xml:space="preserve">INCOME </t>
  </si>
  <si>
    <t>PAGE #  9</t>
  </si>
  <si>
    <t>COUNTIES</t>
  </si>
  <si>
    <t>NOVEMBER FY 2019</t>
  </si>
  <si>
    <t>YTD FY 2019</t>
  </si>
  <si>
    <t>YTD</t>
  </si>
  <si>
    <t>ANDERSON</t>
  </si>
  <si>
    <t>LAWRENCE</t>
  </si>
  <si>
    <t>BEDFORD</t>
  </si>
  <si>
    <t>LEWIS</t>
  </si>
  <si>
    <t>BENTON</t>
  </si>
  <si>
    <t>LINCOLN</t>
  </si>
  <si>
    <t>BLEDSOE</t>
  </si>
  <si>
    <t>LOUDON</t>
  </si>
  <si>
    <t>BLOUNT</t>
  </si>
  <si>
    <t>MCMINN</t>
  </si>
  <si>
    <t>BRADLEY</t>
  </si>
  <si>
    <t>MCNAIRY</t>
  </si>
  <si>
    <t>CAMPBELL</t>
  </si>
  <si>
    <t>MACON</t>
  </si>
  <si>
    <t>CANNON</t>
  </si>
  <si>
    <t>MADISON</t>
  </si>
  <si>
    <t>CARROLL</t>
  </si>
  <si>
    <t>MARION</t>
  </si>
  <si>
    <t>CARTER</t>
  </si>
  <si>
    <t>MARSHALL</t>
  </si>
  <si>
    <t>CHEATHAM</t>
  </si>
  <si>
    <t>MAURY</t>
  </si>
  <si>
    <t>CHESTER</t>
  </si>
  <si>
    <t>MEIGS</t>
  </si>
  <si>
    <t>CLAIBORNE</t>
  </si>
  <si>
    <t>MONROE</t>
  </si>
  <si>
    <t>CLAY</t>
  </si>
  <si>
    <t>MONTGOMERY</t>
  </si>
  <si>
    <t>COCKE</t>
  </si>
  <si>
    <t>MOORE</t>
  </si>
  <si>
    <t>COFFEE</t>
  </si>
  <si>
    <t>MORGAN</t>
  </si>
  <si>
    <t>CROCKETT</t>
  </si>
  <si>
    <t>OBION</t>
  </si>
  <si>
    <t>CUMBERLAND</t>
  </si>
  <si>
    <t>OVERTON</t>
  </si>
  <si>
    <t>DAVIDSON</t>
  </si>
  <si>
    <t>PERRY</t>
  </si>
  <si>
    <t>DECATUR</t>
  </si>
  <si>
    <t>PICKETT</t>
  </si>
  <si>
    <t>DEKALB</t>
  </si>
  <si>
    <t>POLK</t>
  </si>
  <si>
    <t>DICKSON</t>
  </si>
  <si>
    <t>PUTNAM</t>
  </si>
  <si>
    <t>DYER</t>
  </si>
  <si>
    <t>RHEA</t>
  </si>
  <si>
    <t>FAYETTE</t>
  </si>
  <si>
    <t>ROANE</t>
  </si>
  <si>
    <t>FENTRESS</t>
  </si>
  <si>
    <t>ROBERTSON</t>
  </si>
  <si>
    <t>FRANKLIN</t>
  </si>
  <si>
    <t>RUTHERFORD</t>
  </si>
  <si>
    <t>GIBSON</t>
  </si>
  <si>
    <t>SCOTT</t>
  </si>
  <si>
    <t>GILES</t>
  </si>
  <si>
    <t>SEQUATCHIE</t>
  </si>
  <si>
    <t>GRAINGER</t>
  </si>
  <si>
    <t>SEVIER</t>
  </si>
  <si>
    <t>GREENE</t>
  </si>
  <si>
    <t>SHELBY</t>
  </si>
  <si>
    <t>GRUNDY</t>
  </si>
  <si>
    <t>SMITH</t>
  </si>
  <si>
    <t>HAMBLEN</t>
  </si>
  <si>
    <t>STEWART</t>
  </si>
  <si>
    <t>HAMILTON</t>
  </si>
  <si>
    <t>SULLIVAN</t>
  </si>
  <si>
    <t>HANCOCK</t>
  </si>
  <si>
    <t>SUMNER</t>
  </si>
  <si>
    <t>HARDEMAN</t>
  </si>
  <si>
    <t>TIPTON</t>
  </si>
  <si>
    <t>HARDIN</t>
  </si>
  <si>
    <t>TROUSDALE</t>
  </si>
  <si>
    <t>HAWKINS</t>
  </si>
  <si>
    <t>UNICOI</t>
  </si>
  <si>
    <t>HAYWOOD</t>
  </si>
  <si>
    <t>UNION</t>
  </si>
  <si>
    <t>HENDERSON</t>
  </si>
  <si>
    <t>VAN BUREN</t>
  </si>
  <si>
    <t>HENRY</t>
  </si>
  <si>
    <t>WARREN</t>
  </si>
  <si>
    <t>HICKMAN</t>
  </si>
  <si>
    <t>WASHINGTON</t>
  </si>
  <si>
    <t>HOUSTON</t>
  </si>
  <si>
    <t>WAYNE</t>
  </si>
  <si>
    <t>HUMPHREYS</t>
  </si>
  <si>
    <t>WEAKLEY</t>
  </si>
  <si>
    <t>JACKSON</t>
  </si>
  <si>
    <t>WHITE</t>
  </si>
  <si>
    <t>JEFFERSON</t>
  </si>
  <si>
    <t>WILLIAMSON</t>
  </si>
  <si>
    <t>JOHNSON</t>
  </si>
  <si>
    <t>WILSON</t>
  </si>
  <si>
    <t>KNOX</t>
  </si>
  <si>
    <t>OUT OF STATE</t>
  </si>
  <si>
    <t>LAKE</t>
  </si>
  <si>
    <t>LAUDERDALE</t>
  </si>
  <si>
    <t>TOTALS</t>
  </si>
  <si>
    <t>CLASS OF TAX  MOTOR VEHICLE</t>
  </si>
  <si>
    <t>PAGE #  10</t>
  </si>
  <si>
    <t>STATE</t>
  </si>
  <si>
    <t>REALTY TRANSFER &amp; MORTGAGE</t>
  </si>
  <si>
    <t>PAGE #   11</t>
  </si>
  <si>
    <t>STATE SALES</t>
  </si>
  <si>
    <t>PAGE # 12</t>
  </si>
  <si>
    <t xml:space="preserve">LOCAL SALES </t>
  </si>
  <si>
    <t>PAGE #  13</t>
  </si>
  <si>
    <t>TELECOM</t>
  </si>
  <si>
    <t xml:space="preserve">   COLLECTION REPORT BY COUNTIES</t>
  </si>
  <si>
    <t xml:space="preserve">CLASS OF TAX   </t>
  </si>
  <si>
    <t>BUSINESS - STATE AND LOCAL</t>
  </si>
  <si>
    <t>PAGE #   14</t>
  </si>
  <si>
    <t>SALES AND USE  TAX BY CLASSIFICATION</t>
  </si>
  <si>
    <t>FISCAL YEAR 2019</t>
  </si>
  <si>
    <t>NOVEMBER 2018</t>
  </si>
  <si>
    <t>Page # 15</t>
  </si>
  <si>
    <t>CLASSIFICATION</t>
  </si>
  <si>
    <t>NOVEMBER FY 2018</t>
  </si>
  <si>
    <t>CHANGE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</si>
  <si>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</si>
  <si>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</si>
  <si>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</si>
  <si>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</si>
  <si>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</si>
  <si>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</si>
  <si>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</si>
  <si>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      SUBTOTAL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</si>
  <si>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</si>
  <si>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</si>
  <si>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</si>
  <si>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</si>
  <si>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</si>
  <si>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</si>
  <si>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</si>
  <si>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</si>
  <si>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</si>
  <si>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</si>
  <si>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</si>
  <si>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</si>
  <si>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</si>
  <si>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</si>
  <si>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</si>
  <si>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</si>
  <si>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</si>
  <si>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</si>
  <si>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</si>
  <si>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&amp; All Other MV Dealers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</si>
  <si>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</si>
  <si>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</si>
  <si>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</si>
  <si>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</si>
  <si>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</si>
  <si>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</si>
  <si>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</si>
  <si>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</si>
  <si>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</si>
  <si>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</si>
  <si>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</si>
  <si>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</si>
  <si>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Electronic Stores and Music Stores</t>
  </si>
  <si>
    <t xml:space="preserve">  EATING &amp; DRINKING PLACES</t>
  </si>
  <si>
    <t xml:space="preserve">    Eating Places</t>
  </si>
  <si>
    <t xml:space="preserve">    Drinking Places</t>
  </si>
  <si>
    <t>Page # 16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</si>
  <si>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</si>
  <si>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</si>
  <si>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</si>
  <si>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</si>
  <si>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</si>
  <si>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</si>
  <si>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</si>
  <si>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</si>
  <si>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</si>
  <si>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</si>
  <si>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</si>
  <si>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</si>
  <si>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</si>
  <si>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</si>
  <si>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</si>
  <si>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</si>
  <si>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</si>
  <si>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</si>
  <si>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</si>
  <si>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</si>
  <si>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</si>
  <si>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</si>
  <si>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</si>
  <si>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</si>
  <si>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</si>
  <si>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</si>
  <si>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</si>
  <si>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</si>
  <si>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</si>
  <si>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</si>
  <si>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</si>
  <si>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</si>
  <si>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</si>
  <si>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</si>
  <si>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</si>
  <si>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</si>
  <si>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</si>
  <si>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</si>
  <si>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</si>
  <si>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</si>
  <si>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</si>
  <si>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</si>
  <si>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NON-SERVICES</t>
  </si>
  <si>
    <t>COUNTY CLERK</t>
  </si>
  <si>
    <t>CONSUMER USE TAX</t>
  </si>
  <si>
    <t>UNCLASSIFIED</t>
  </si>
  <si>
    <t xml:space="preserve">             GRAND TOTAL</t>
  </si>
  <si>
    <t>CHECK</t>
  </si>
  <si>
    <t>JULY 2018 - NOVEMBER 2018</t>
  </si>
  <si>
    <t>Page # 17</t>
  </si>
  <si>
    <t>Page #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</si>
</sst>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3" formatCode="_(* #,##0.00_);_(* \(#,##0.00\);_(* &quot;-&quot;??_);_(@_)"/>
    <numFmt numFmtId="164" formatCode="[$-409]mmmm\-yy;@"/>
    <numFmt numFmtId="165" formatCode="mmm\-yy_)"/>
    <numFmt numFmtId="166" formatCode="#,##0.00;\ \(#,##0.00\)"/>
    <numFmt numFmtId="167" formatCode="0.0"/>
  </numFmts>
  <fonts count="45">
    <font>
      <sz val="11"/>
      <color theme="1"/>
      <name val="Open Sans"/>
      <family val="2"/>
    </font>
    <font>
      <sz val="11"/>
      <color theme="1"/>
      <name val="Open Sans"/>
      <family val="2"/>
    </font>
    <font>
      <sz val="10"/>
      <name val="Arial"/>
      <family val="2"/>
    </font>
    <font>
      <sz val="10"/>
      <name val="Open Sans Semibold"/>
      <family val="2"/>
    </font>
    <font>
      <b/>
      <sz val="14"/>
      <color indexed="8"/>
      <name val="Open Sans Semibold"/>
      <family val="2"/>
    </font>
    <font>
      <sz val="14"/>
      <color indexed="8"/>
      <name val="Open Sans Semibold"/>
      <family val="2"/>
    </font>
    <font>
      <sz val="10"/>
      <name val="Arial"/>
      <family val="2"/>
    </font>
    <font>
      <sz val="8"/>
      <color indexed="8"/>
      <name val="Open Sans Semibold"/>
      <family val="2"/>
    </font>
    <font>
      <sz val="13"/>
      <color indexed="8"/>
      <name val="Open Sans Semibold"/>
      <family val="2"/>
    </font>
    <font>
      <b/>
      <sz val="12"/>
      <color indexed="8"/>
      <name val="Open Sans Semibold"/>
      <family val="2"/>
    </font>
    <font>
      <sz val="14"/>
      <color indexed="8"/>
      <name val="Open Sans"/>
      <family val="2"/>
    </font>
    <font>
      <sz val="10"/>
      <name val="Open Sans"/>
      <family val="2"/>
    </font>
    <font>
      <b/>
      <sz val="14"/>
      <color indexed="8"/>
      <name val="Open Sans"/>
      <family val="2"/>
    </font>
    <font>
      <sz val="14"/>
      <name val="Open Sans Semibold"/>
      <family val="2"/>
    </font>
    <font>
      <sz val="11"/>
      <color indexed="8"/>
      <name val="Open Sans Semibold"/>
      <family val="2"/>
    </font>
    <font>
      <sz val="12"/>
      <color indexed="8"/>
      <name val="Open Sans Semibold"/>
      <family val="2"/>
    </font>
    <font>
      <sz val="16"/>
      <name val="Open Sans Semibold"/>
      <family val="2"/>
    </font>
    <font>
      <b/>
      <sz val="16"/>
      <color indexed="8"/>
      <name val="Open Sans Semibold"/>
      <family val="2"/>
    </font>
    <font>
      <sz val="16"/>
      <color indexed="8"/>
      <name val="Open Sans Semibold"/>
      <family val="2"/>
    </font>
    <font>
      <sz val="16"/>
      <color rgb="FF000000"/>
      <name val="Open Sans Semibold"/>
      <family val="2"/>
    </font>
    <font>
      <sz val="14"/>
      <color indexed="8"/>
      <name val="Helvetica-Narrow"/>
    </font>
    <font>
      <sz val="14"/>
      <name val="Open Sans"/>
      <family val="2"/>
    </font>
    <font>
      <b/>
      <sz val="16"/>
      <color rgb="FF000000"/>
      <name val="Open Sans Semibold"/>
      <family val="2"/>
    </font>
    <font>
      <sz val="8.5"/>
      <name val="Arial"/>
      <family val="2"/>
    </font>
    <font>
      <sz val="14"/>
      <name val="Helvetica-Narrow"/>
    </font>
    <font>
      <sz val="10"/>
      <color indexed="12"/>
      <name val="Courier"/>
      <family val="3"/>
    </font>
    <font>
      <sz val="14"/>
      <name val="Arial"/>
      <family val="2"/>
    </font>
    <font>
      <sz val="12"/>
      <name val="Arial"/>
      <family val="2"/>
    </font>
    <font>
      <sz val="14"/>
      <color indexed="12"/>
      <name val="Helvetica-Narrow"/>
      <family val="2"/>
    </font>
    <font>
      <sz val="14"/>
      <name val="Helvetica-Narrow"/>
      <family val="2"/>
    </font>
    <font>
      <sz val="14"/>
      <color indexed="8"/>
      <name val="Helvetica-Narrow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Helvetica-Narrow"/>
    </font>
    <font>
      <b/>
      <sz val="11"/>
      <name val="Helvetica-Narrow"/>
    </font>
    <font>
      <sz val="11"/>
      <name val="Helvetica-Narrow"/>
    </font>
    <font>
      <sz val="12"/>
      <name val="Helvetica-Narrow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indexed="9"/>
        <bgColor indexed="9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theme="1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 style="thin">
        <color theme="1"/>
      </right>
      <top style="thin">
        <color theme="1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double">
        <color theme="1"/>
      </top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8511">
    <xf numFmtId="0" fontId="0" fillId="0" borderId="0"/>
    <xf numFmtId="43" fontId="1" fillId="0" borderId="0" applyFont="0" applyFill="0" applyBorder="0" applyAlignment="0" applyProtection="0"/>
    <xf numFmtId="0" fontId="2" fillId="15" borderId="0"/>
    <xf numFmtId="39" fontId="6" fillId="15" borderId="0"/>
    <xf numFmtId="9" fontId="6" fillId="0" borderId="0" applyFont="0" applyFill="0" applyBorder="0" applyAlignment="0" applyProtection="0"/>
    <xf numFmtId="39" fontId="6" fillId="15" borderId="0"/>
    <xf numFmtId="39" fontId="6" fillId="15" borderId="0"/>
    <xf numFmtId="39" fontId="6" fillId="15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6" fillId="15" borderId="0"/>
    <xf numFmtId="0" fontId="6" fillId="15" borderId="0"/>
    <xf numFmtId="0" fontId="6" fillId="15" borderId="0"/>
    <xf numFmtId="0" fontId="6" fillId="15" borderId="0"/>
    <xf numFmtId="9" fontId="6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1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15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43" fontId="44" fillId="0" borderId="0" applyFont="0" applyFill="0" applyBorder="0" applyAlignment="0" applyProtection="0"/>
  </cellStyleXfs>
  <cellXfs count="557">
    <xf numFmtId="0" fontId="0" fillId="0" borderId="0" xfId="0"/>
    <xf numFmtId="0" fontId="3" fillId="15" borderId="0" xfId="2" applyNumberFormat="1" applyFont="1" applyAlignment="1"/>
    <xf numFmtId="0" fontId="3" fillId="15" borderId="0" xfId="2" applyNumberFormat="1" applyFont="1"/>
    <xf numFmtId="39" fontId="3" fillId="0" borderId="0" xfId="2" applyNumberFormat="1" applyFont="1" applyFill="1" applyBorder="1"/>
    <xf numFmtId="39" fontId="4" fillId="0" borderId="0" xfId="2" applyNumberFormat="1" applyFont="1" applyFill="1" applyBorder="1"/>
    <xf numFmtId="39" fontId="5" fillId="0" borderId="0" xfId="2" applyNumberFormat="1" applyFont="1" applyFill="1" applyBorder="1"/>
    <xf numFmtId="0" fontId="3" fillId="15" borderId="0" xfId="2" applyNumberFormat="1" applyFont="1" applyBorder="1"/>
    <xf numFmtId="164" fontId="4" fillId="0" borderId="0" xfId="2" quotePrefix="1" applyNumberFormat="1" applyFont="1" applyFill="1" applyBorder="1" applyAlignment="1" applyProtection="1">
      <alignment horizontal="left"/>
      <protection locked="0"/>
    </xf>
    <xf numFmtId="39" fontId="4" fillId="0" borderId="0" xfId="2" applyNumberFormat="1" applyFont="1" applyFill="1" applyBorder="1" applyAlignment="1" applyProtection="1">
      <alignment horizontal="right"/>
      <protection locked="0"/>
    </xf>
    <xf numFmtId="7" fontId="4" fillId="0" borderId="0" xfId="2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39" fontId="4" fillId="0" borderId="0" xfId="2" quotePrefix="1" applyNumberFormat="1" applyFont="1" applyFill="1" applyBorder="1" applyAlignment="1">
      <alignment horizontal="left"/>
    </xf>
    <xf numFmtId="39" fontId="5" fillId="0" borderId="0" xfId="3" applyNumberFormat="1" applyFont="1" applyFill="1" applyBorder="1" applyProtection="1">
      <protection locked="0"/>
    </xf>
    <xf numFmtId="39" fontId="5" fillId="0" borderId="0" xfId="2" applyNumberFormat="1" applyFont="1" applyFill="1" applyBorder="1" applyProtection="1">
      <protection locked="0"/>
    </xf>
    <xf numFmtId="10" fontId="5" fillId="0" borderId="0" xfId="2" applyNumberFormat="1" applyFont="1" applyFill="1" applyBorder="1"/>
    <xf numFmtId="10" fontId="3" fillId="15" borderId="0" xfId="4" applyNumberFormat="1" applyFont="1" applyFill="1"/>
    <xf numFmtId="0" fontId="5" fillId="15" borderId="0" xfId="2" applyNumberFormat="1" applyFont="1" applyBorder="1"/>
    <xf numFmtId="39" fontId="5" fillId="15" borderId="0" xfId="2" applyNumberFormat="1" applyFont="1" applyFill="1" applyBorder="1"/>
    <xf numFmtId="0" fontId="5" fillId="15" borderId="0" xfId="2" applyNumberFormat="1" applyFont="1" applyBorder="1" applyAlignment="1">
      <alignment horizontal="left"/>
    </xf>
    <xf numFmtId="39" fontId="3" fillId="15" borderId="0" xfId="2" applyNumberFormat="1" applyFont="1" applyBorder="1"/>
    <xf numFmtId="0" fontId="7" fillId="15" borderId="0" xfId="2" applyNumberFormat="1" applyFont="1" applyAlignment="1"/>
    <xf numFmtId="0" fontId="5" fillId="15" borderId="0" xfId="2" applyNumberFormat="1" applyFont="1" applyAlignment="1"/>
    <xf numFmtId="0" fontId="4" fillId="15" borderId="0" xfId="2" applyNumberFormat="1" applyFont="1" applyAlignment="1"/>
    <xf numFmtId="0" fontId="5" fillId="15" borderId="0" xfId="2" applyNumberFormat="1" applyFont="1" applyAlignment="1">
      <alignment horizontal="center"/>
    </xf>
    <xf numFmtId="39" fontId="8" fillId="0" borderId="0" xfId="2" applyNumberFormat="1" applyFont="1" applyFill="1" applyBorder="1" applyAlignment="1">
      <alignment horizontal="center"/>
    </xf>
    <xf numFmtId="39" fontId="5" fillId="0" borderId="0" xfId="3" applyNumberFormat="1" applyFont="1" applyFill="1" applyBorder="1" applyAlignment="1" applyProtection="1">
      <alignment horizontal="center"/>
      <protection locked="0"/>
    </xf>
    <xf numFmtId="39" fontId="5" fillId="0" borderId="0" xfId="2" applyNumberFormat="1" applyFont="1" applyFill="1" applyBorder="1" applyAlignment="1" applyProtection="1">
      <alignment horizontal="center"/>
      <protection locked="0"/>
    </xf>
    <xf numFmtId="39" fontId="5" fillId="0" borderId="0" xfId="2" applyNumberFormat="1" applyFont="1" applyFill="1" applyBorder="1" applyAlignment="1">
      <alignment horizontal="center"/>
    </xf>
    <xf numFmtId="10" fontId="5" fillId="0" borderId="0" xfId="2" applyNumberFormat="1" applyFont="1" applyFill="1" applyBorder="1" applyAlignment="1">
      <alignment horizontal="center"/>
    </xf>
    <xf numFmtId="10" fontId="3" fillId="15" borderId="0" xfId="4" applyNumberFormat="1" applyFont="1" applyFill="1" applyAlignment="1">
      <alignment horizontal="center"/>
    </xf>
    <xf numFmtId="0" fontId="5" fillId="15" borderId="0" xfId="2" applyNumberFormat="1" applyFont="1" applyBorder="1" applyAlignment="1">
      <alignment horizontal="center"/>
    </xf>
    <xf numFmtId="39" fontId="5" fillId="15" borderId="0" xfId="2" applyNumberFormat="1" applyFont="1" applyFill="1" applyBorder="1" applyAlignment="1">
      <alignment horizontal="center"/>
    </xf>
    <xf numFmtId="39" fontId="3" fillId="15" borderId="0" xfId="2" applyNumberFormat="1" applyFont="1" applyBorder="1" applyAlignment="1">
      <alignment horizontal="center"/>
    </xf>
    <xf numFmtId="0" fontId="3" fillId="15" borderId="0" xfId="2" applyNumberFormat="1" applyFont="1" applyAlignment="1">
      <alignment horizontal="center"/>
    </xf>
    <xf numFmtId="164" fontId="4" fillId="15" borderId="2" xfId="2" applyNumberFormat="1" applyFont="1" applyBorder="1" applyAlignment="1" applyProtection="1">
      <alignment horizontal="left"/>
      <protection locked="0"/>
    </xf>
    <xf numFmtId="0" fontId="5" fillId="15" borderId="0" xfId="2" applyNumberFormat="1" applyFont="1"/>
    <xf numFmtId="0" fontId="4" fillId="15" borderId="0" xfId="2" applyNumberFormat="1" applyFont="1"/>
    <xf numFmtId="0" fontId="4" fillId="15" borderId="0" xfId="2" applyNumberFormat="1" applyFont="1" applyAlignment="1">
      <alignment horizontal="right"/>
    </xf>
    <xf numFmtId="0" fontId="5" fillId="15" borderId="0" xfId="2" quotePrefix="1" applyNumberFormat="1" applyFont="1" applyBorder="1" applyAlignment="1">
      <alignment horizontal="left"/>
    </xf>
    <xf numFmtId="0" fontId="4" fillId="16" borderId="3" xfId="2" applyNumberFormat="1" applyFont="1" applyFill="1" applyBorder="1"/>
    <xf numFmtId="0" fontId="4" fillId="16" borderId="3" xfId="2" applyNumberFormat="1" applyFont="1" applyFill="1" applyBorder="1" applyAlignment="1" applyProtection="1">
      <alignment horizontal="center" wrapText="1"/>
      <protection locked="0"/>
    </xf>
    <xf numFmtId="0" fontId="9" fillId="16" borderId="3" xfId="2" quotePrefix="1" applyNumberFormat="1" applyFont="1" applyFill="1" applyBorder="1" applyAlignment="1" applyProtection="1">
      <alignment horizontal="center" wrapText="1"/>
      <protection locked="0"/>
    </xf>
    <xf numFmtId="0" fontId="4" fillId="17" borderId="0" xfId="2" quotePrefix="1" applyNumberFormat="1" applyFont="1" applyFill="1" applyBorder="1" applyAlignment="1" applyProtection="1">
      <alignment horizontal="center"/>
      <protection locked="0"/>
    </xf>
    <xf numFmtId="39" fontId="5" fillId="0" borderId="0" xfId="2" quotePrefix="1" applyNumberFormat="1" applyFont="1" applyFill="1" applyBorder="1" applyAlignment="1">
      <alignment horizontal="left"/>
    </xf>
    <xf numFmtId="0" fontId="10" fillId="15" borderId="4" xfId="2" applyNumberFormat="1" applyFont="1" applyBorder="1" applyAlignment="1">
      <alignment horizontal="left"/>
    </xf>
    <xf numFmtId="39" fontId="10" fillId="0" borderId="3" xfId="2" applyNumberFormat="1" applyFont="1" applyFill="1" applyBorder="1"/>
    <xf numFmtId="39" fontId="10" fillId="15" borderId="3" xfId="2" applyNumberFormat="1" applyFont="1" applyBorder="1"/>
    <xf numFmtId="10" fontId="10" fillId="15" borderId="3" xfId="2" applyNumberFormat="1" applyFont="1" applyFill="1" applyBorder="1" applyAlignment="1">
      <alignment horizontal="right"/>
    </xf>
    <xf numFmtId="39" fontId="10" fillId="15" borderId="3" xfId="2" applyNumberFormat="1" applyFont="1" applyFill="1" applyBorder="1"/>
    <xf numFmtId="10" fontId="10" fillId="15" borderId="5" xfId="2" applyNumberFormat="1" applyFont="1" applyFill="1" applyBorder="1"/>
    <xf numFmtId="10" fontId="10" fillId="15" borderId="0" xfId="2" applyNumberFormat="1" applyFont="1" applyFill="1" applyBorder="1"/>
    <xf numFmtId="10" fontId="10" fillId="15" borderId="0" xfId="2" applyNumberFormat="1" applyFont="1"/>
    <xf numFmtId="39" fontId="10" fillId="0" borderId="0" xfId="2" quotePrefix="1" applyNumberFormat="1" applyFont="1" applyFill="1" applyBorder="1" applyAlignment="1">
      <alignment horizontal="left"/>
    </xf>
    <xf numFmtId="39" fontId="10" fillId="0" borderId="0" xfId="3" applyNumberFormat="1" applyFont="1" applyFill="1" applyBorder="1" applyProtection="1">
      <protection locked="0"/>
    </xf>
    <xf numFmtId="39" fontId="10" fillId="0" borderId="0" xfId="2" applyNumberFormat="1" applyFont="1" applyFill="1" applyBorder="1" applyProtection="1">
      <protection locked="0"/>
    </xf>
    <xf numFmtId="39" fontId="10" fillId="0" borderId="0" xfId="2" applyNumberFormat="1" applyFont="1" applyFill="1" applyBorder="1"/>
    <xf numFmtId="10" fontId="10" fillId="0" borderId="0" xfId="2" applyNumberFormat="1" applyFont="1" applyFill="1" applyBorder="1"/>
    <xf numFmtId="10" fontId="11" fillId="15" borderId="0" xfId="4" applyNumberFormat="1" applyFont="1" applyFill="1"/>
    <xf numFmtId="0" fontId="10" fillId="15" borderId="0" xfId="2" applyNumberFormat="1" applyFont="1" applyBorder="1"/>
    <xf numFmtId="39" fontId="10" fillId="15" borderId="0" xfId="2" applyNumberFormat="1" applyFont="1" applyFill="1" applyBorder="1"/>
    <xf numFmtId="0" fontId="10" fillId="15" borderId="0" xfId="2" applyNumberFormat="1" applyFont="1" applyBorder="1" applyAlignment="1">
      <alignment horizontal="left"/>
    </xf>
    <xf numFmtId="39" fontId="11" fillId="15" borderId="0" xfId="2" applyNumberFormat="1" applyFont="1" applyBorder="1"/>
    <xf numFmtId="0" fontId="11" fillId="15" borderId="0" xfId="2" applyNumberFormat="1" applyFont="1"/>
    <xf numFmtId="39" fontId="12" fillId="0" borderId="0" xfId="2" applyNumberFormat="1" applyFont="1" applyFill="1" applyBorder="1" applyAlignment="1">
      <alignment horizontal="center"/>
    </xf>
    <xf numFmtId="39" fontId="12" fillId="0" borderId="0" xfId="2" applyNumberFormat="1" applyFont="1" applyFill="1" applyBorder="1"/>
    <xf numFmtId="10" fontId="12" fillId="0" borderId="0" xfId="2" applyNumberFormat="1" applyFont="1" applyFill="1" applyBorder="1"/>
    <xf numFmtId="0" fontId="10" fillId="15" borderId="4" xfId="2" quotePrefix="1" applyNumberFormat="1" applyFont="1" applyBorder="1" applyAlignment="1">
      <alignment horizontal="left"/>
    </xf>
    <xf numFmtId="39" fontId="10" fillId="0" borderId="0" xfId="5" applyNumberFormat="1" applyFont="1" applyFill="1" applyBorder="1" applyProtection="1">
      <protection locked="0"/>
    </xf>
    <xf numFmtId="10" fontId="10" fillId="0" borderId="0" xfId="2" applyNumberFormat="1" applyFont="1" applyFill="1" applyBorder="1" applyAlignment="1">
      <alignment horizontal="right"/>
    </xf>
    <xf numFmtId="0" fontId="10" fillId="15" borderId="3" xfId="2" applyNumberFormat="1" applyFont="1" applyBorder="1" applyAlignment="1">
      <alignment horizontal="left"/>
    </xf>
    <xf numFmtId="39" fontId="10" fillId="0" borderId="0" xfId="6" applyNumberFormat="1" applyFont="1" applyFill="1" applyBorder="1" applyProtection="1">
      <protection locked="0"/>
    </xf>
    <xf numFmtId="0" fontId="10" fillId="15" borderId="6" xfId="2" applyNumberFormat="1" applyFont="1" applyBorder="1" applyAlignment="1">
      <alignment horizontal="left"/>
    </xf>
    <xf numFmtId="0" fontId="10" fillId="15" borderId="7" xfId="2" applyNumberFormat="1" applyFont="1" applyBorder="1" applyAlignment="1">
      <alignment horizontal="left"/>
    </xf>
    <xf numFmtId="0" fontId="11" fillId="15" borderId="0" xfId="2" applyNumberFormat="1" applyFont="1" applyBorder="1"/>
    <xf numFmtId="0" fontId="10" fillId="15" borderId="8" xfId="2" applyNumberFormat="1" applyFont="1" applyBorder="1" applyAlignment="1">
      <alignment horizontal="left"/>
    </xf>
    <xf numFmtId="39" fontId="10" fillId="0" borderId="0" xfId="7" applyNumberFormat="1" applyFont="1" applyFill="1" applyBorder="1" applyProtection="1">
      <protection locked="0"/>
    </xf>
    <xf numFmtId="39" fontId="4" fillId="16" borderId="9" xfId="2" quotePrefix="1" applyNumberFormat="1" applyFont="1" applyFill="1" applyBorder="1" applyAlignment="1">
      <alignment horizontal="left"/>
    </xf>
    <xf numFmtId="39" fontId="4" fillId="16" borderId="10" xfId="2" applyNumberFormat="1" applyFont="1" applyFill="1" applyBorder="1"/>
    <xf numFmtId="10" fontId="4" fillId="16" borderId="10" xfId="2" applyNumberFormat="1" applyFont="1" applyFill="1" applyBorder="1" applyAlignment="1">
      <alignment horizontal="right"/>
    </xf>
    <xf numFmtId="10" fontId="4" fillId="16" borderId="11" xfId="2" applyNumberFormat="1" applyFont="1" applyFill="1" applyBorder="1"/>
    <xf numFmtId="10" fontId="5" fillId="15" borderId="0" xfId="2" applyNumberFormat="1" applyFont="1" applyFill="1" applyBorder="1"/>
    <xf numFmtId="10" fontId="5" fillId="15" borderId="0" xfId="2" applyNumberFormat="1" applyFont="1"/>
    <xf numFmtId="39" fontId="5" fillId="0" borderId="0" xfId="7" applyNumberFormat="1" applyFont="1" applyFill="1" applyBorder="1" applyProtection="1">
      <protection locked="0"/>
    </xf>
    <xf numFmtId="10" fontId="5" fillId="0" borderId="0" xfId="2" applyNumberFormat="1" applyFont="1" applyFill="1" applyBorder="1" applyAlignment="1">
      <alignment horizontal="right"/>
    </xf>
    <xf numFmtId="0" fontId="4" fillId="15" borderId="4" xfId="2" applyNumberFormat="1" applyFont="1" applyBorder="1" applyAlignment="1">
      <alignment horizontal="left"/>
    </xf>
    <xf numFmtId="0" fontId="3" fillId="15" borderId="12" xfId="2" applyNumberFormat="1" applyFont="1" applyBorder="1"/>
    <xf numFmtId="39" fontId="5" fillId="15" borderId="3" xfId="2" applyNumberFormat="1" applyFont="1" applyFill="1" applyBorder="1"/>
    <xf numFmtId="39" fontId="5" fillId="15" borderId="3" xfId="2" applyNumberFormat="1" applyFont="1" applyBorder="1"/>
    <xf numFmtId="10" fontId="5" fillId="15" borderId="3" xfId="2" applyNumberFormat="1" applyFont="1" applyBorder="1" applyAlignment="1">
      <alignment horizontal="right"/>
    </xf>
    <xf numFmtId="10" fontId="5" fillId="15" borderId="5" xfId="2" applyNumberFormat="1" applyFont="1" applyFill="1" applyBorder="1"/>
    <xf numFmtId="0" fontId="10" fillId="15" borderId="4" xfId="2" applyNumberFormat="1" applyFont="1" applyBorder="1"/>
    <xf numFmtId="39" fontId="10" fillId="15" borderId="3" xfId="2" applyNumberFormat="1" applyFont="1" applyBorder="1" applyProtection="1">
      <protection locked="0"/>
    </xf>
    <xf numFmtId="39" fontId="10" fillId="0" borderId="3" xfId="2" applyNumberFormat="1" applyFont="1" applyFill="1" applyBorder="1" applyProtection="1">
      <protection locked="0"/>
    </xf>
    <xf numFmtId="39" fontId="4" fillId="16" borderId="13" xfId="2" applyNumberFormat="1" applyFont="1" applyFill="1" applyBorder="1" applyProtection="1">
      <protection locked="0"/>
    </xf>
    <xf numFmtId="39" fontId="4" fillId="16" borderId="13" xfId="2" applyNumberFormat="1" applyFont="1" applyFill="1" applyBorder="1" applyProtection="1"/>
    <xf numFmtId="39" fontId="4" fillId="0" borderId="0" xfId="2" applyNumberFormat="1" applyFont="1" applyFill="1" applyBorder="1" applyAlignment="1">
      <alignment horizontal="center"/>
    </xf>
    <xf numFmtId="10" fontId="4" fillId="0" borderId="0" xfId="2" applyNumberFormat="1" applyFont="1" applyFill="1" applyBorder="1"/>
    <xf numFmtId="10" fontId="13" fillId="15" borderId="0" xfId="4" applyNumberFormat="1" applyFont="1" applyFill="1"/>
    <xf numFmtId="0" fontId="13" fillId="15" borderId="0" xfId="2" applyNumberFormat="1" applyFont="1"/>
    <xf numFmtId="0" fontId="5" fillId="15" borderId="14" xfId="2" applyNumberFormat="1" applyFont="1" applyBorder="1" applyProtection="1">
      <protection locked="0"/>
    </xf>
    <xf numFmtId="0" fontId="5" fillId="15" borderId="0" xfId="2" applyNumberFormat="1" applyFont="1" applyProtection="1">
      <protection locked="0"/>
    </xf>
    <xf numFmtId="0" fontId="5" fillId="15" borderId="15" xfId="2" applyNumberFormat="1" applyFont="1" applyBorder="1"/>
    <xf numFmtId="0" fontId="4" fillId="16" borderId="16" xfId="2" applyNumberFormat="1" applyFont="1" applyFill="1" applyBorder="1" applyProtection="1">
      <protection locked="0"/>
    </xf>
    <xf numFmtId="39" fontId="4" fillId="16" borderId="17" xfId="2" applyNumberFormat="1" applyFont="1" applyFill="1" applyBorder="1" applyProtection="1"/>
    <xf numFmtId="10" fontId="4" fillId="16" borderId="13" xfId="2" applyNumberFormat="1" applyFont="1" applyFill="1" applyBorder="1" applyAlignment="1">
      <alignment horizontal="right"/>
    </xf>
    <xf numFmtId="10" fontId="4" fillId="16" borderId="18" xfId="2" applyNumberFormat="1" applyFont="1" applyFill="1" applyBorder="1"/>
    <xf numFmtId="43" fontId="5" fillId="15" borderId="0" xfId="8" applyFont="1" applyFill="1"/>
    <xf numFmtId="39" fontId="5" fillId="15" borderId="0" xfId="2" applyNumberFormat="1" applyFont="1"/>
    <xf numFmtId="43" fontId="3" fillId="15" borderId="0" xfId="8" applyFont="1" applyFill="1"/>
    <xf numFmtId="0" fontId="5" fillId="0" borderId="0" xfId="2" applyNumberFormat="1" applyFont="1" applyFill="1" applyBorder="1" applyProtection="1">
      <protection locked="0"/>
    </xf>
    <xf numFmtId="0" fontId="5" fillId="0" borderId="0" xfId="2" applyNumberFormat="1" applyFont="1" applyFill="1" applyBorder="1"/>
    <xf numFmtId="43" fontId="3" fillId="15" borderId="0" xfId="2" applyNumberFormat="1" applyFont="1"/>
    <xf numFmtId="43" fontId="5" fillId="15" borderId="0" xfId="2" applyNumberFormat="1" applyFont="1"/>
    <xf numFmtId="39" fontId="14" fillId="0" borderId="0" xfId="2" applyNumberFormat="1" applyFont="1" applyFill="1" applyBorder="1"/>
    <xf numFmtId="0" fontId="3" fillId="0" borderId="0" xfId="2" applyNumberFormat="1" applyFont="1" applyFill="1" applyBorder="1"/>
    <xf numFmtId="43" fontId="3" fillId="0" borderId="0" xfId="8" applyFont="1" applyFill="1" applyBorder="1"/>
    <xf numFmtId="0" fontId="3" fillId="15" borderId="0" xfId="2" applyNumberFormat="1" applyFont="1" applyProtection="1">
      <protection locked="0"/>
    </xf>
    <xf numFmtId="164" fontId="4" fillId="0" borderId="0" xfId="2" applyNumberFormat="1" applyFont="1" applyFill="1" applyBorder="1" applyAlignment="1" applyProtection="1">
      <alignment horizontal="left"/>
      <protection locked="0"/>
    </xf>
    <xf numFmtId="39" fontId="8" fillId="0" borderId="0" xfId="2" applyNumberFormat="1" applyFont="1" applyFill="1" applyBorder="1"/>
    <xf numFmtId="39" fontId="15" fillId="0" borderId="0" xfId="2" applyNumberFormat="1" applyFont="1" applyFill="1" applyBorder="1"/>
    <xf numFmtId="39" fontId="5" fillId="0" borderId="0" xfId="2" applyNumberFormat="1" applyFont="1" applyFill="1" applyBorder="1" applyAlignment="1">
      <alignment horizontal="left"/>
    </xf>
    <xf numFmtId="39" fontId="5" fillId="0" borderId="0" xfId="2" quotePrefix="1" applyNumberFormat="1" applyFont="1" applyFill="1" applyBorder="1"/>
    <xf numFmtId="10" fontId="5" fillId="0" borderId="0" xfId="4" applyNumberFormat="1" applyFont="1" applyFill="1" applyBorder="1" applyAlignment="1">
      <alignment horizontal="right"/>
    </xf>
    <xf numFmtId="39" fontId="15" fillId="0" borderId="0" xfId="2" quotePrefix="1" applyNumberFormat="1" applyFont="1" applyFill="1" applyBorder="1" applyAlignment="1">
      <alignment horizontal="left"/>
    </xf>
    <xf numFmtId="0" fontId="3" fillId="15" borderId="19" xfId="2" applyNumberFormat="1" applyFont="1" applyBorder="1"/>
    <xf numFmtId="39" fontId="5" fillId="15" borderId="0" xfId="2" applyNumberFormat="1" applyFont="1" applyBorder="1" applyProtection="1">
      <protection locked="0"/>
    </xf>
    <xf numFmtId="39" fontId="16" fillId="15" borderId="0" xfId="2" applyNumberFormat="1" applyFont="1" applyAlignment="1"/>
    <xf numFmtId="39" fontId="17" fillId="15" borderId="0" xfId="2" applyNumberFormat="1" applyFont="1" applyAlignment="1"/>
    <xf numFmtId="39" fontId="17" fillId="15" borderId="0" xfId="2" applyNumberFormat="1" applyFont="1" applyAlignment="1">
      <alignment horizontal="right"/>
    </xf>
    <xf numFmtId="39" fontId="18" fillId="15" borderId="0" xfId="2" applyNumberFormat="1" applyFont="1" applyAlignment="1">
      <alignment horizontal="right"/>
    </xf>
    <xf numFmtId="10" fontId="16" fillId="15" borderId="0" xfId="4" applyNumberFormat="1" applyFont="1" applyFill="1" applyAlignment="1"/>
    <xf numFmtId="0" fontId="16" fillId="15" borderId="0" xfId="2" applyFont="1" applyAlignment="1"/>
    <xf numFmtId="39" fontId="18" fillId="15" borderId="0" xfId="2" applyNumberFormat="1" applyFont="1" applyAlignment="1"/>
    <xf numFmtId="164" fontId="17" fillId="15" borderId="0" xfId="2" quotePrefix="1" applyNumberFormat="1" applyFont="1" applyAlignment="1" applyProtection="1">
      <alignment horizontal="left"/>
      <protection locked="0"/>
    </xf>
    <xf numFmtId="39" fontId="17" fillId="15" borderId="0" xfId="2" applyNumberFormat="1" applyFont="1" applyAlignment="1" applyProtection="1">
      <alignment horizontal="right"/>
      <protection locked="0"/>
    </xf>
    <xf numFmtId="10" fontId="16" fillId="15" borderId="0" xfId="4" applyNumberFormat="1" applyFont="1" applyFill="1" applyAlignment="1">
      <alignment horizontal="center"/>
    </xf>
    <xf numFmtId="0" fontId="16" fillId="15" borderId="0" xfId="2" applyFont="1" applyAlignment="1">
      <alignment horizontal="center"/>
    </xf>
    <xf numFmtId="7" fontId="17" fillId="16" borderId="20" xfId="2" applyNumberFormat="1" applyFont="1" applyFill="1" applyBorder="1" applyAlignment="1">
      <alignment horizontal="center"/>
    </xf>
    <xf numFmtId="0" fontId="17" fillId="16" borderId="21" xfId="2" applyNumberFormat="1" applyFont="1" applyFill="1" applyBorder="1" applyAlignment="1">
      <alignment horizontal="center"/>
    </xf>
    <xf numFmtId="0" fontId="17" fillId="16" borderId="8" xfId="2" applyNumberFormat="1" applyFont="1" applyFill="1" applyBorder="1" applyAlignment="1">
      <alignment horizontal="center"/>
    </xf>
    <xf numFmtId="7" fontId="17" fillId="16" borderId="8" xfId="2" applyNumberFormat="1" applyFont="1" applyFill="1" applyBorder="1" applyAlignment="1">
      <alignment horizontal="center"/>
    </xf>
    <xf numFmtId="7" fontId="17" fillId="0" borderId="20" xfId="2" applyNumberFormat="1" applyFont="1" applyFill="1" applyBorder="1" applyAlignment="1">
      <alignment horizontal="center"/>
    </xf>
    <xf numFmtId="0" fontId="17" fillId="0" borderId="22" xfId="2" applyNumberFormat="1" applyFont="1" applyFill="1" applyBorder="1" applyAlignment="1">
      <alignment horizontal="center"/>
    </xf>
    <xf numFmtId="0" fontId="17" fillId="0" borderId="20" xfId="2" applyNumberFormat="1" applyFont="1" applyFill="1" applyBorder="1" applyAlignment="1">
      <alignment horizontal="center"/>
    </xf>
    <xf numFmtId="7" fontId="17" fillId="0" borderId="0" xfId="2" applyNumberFormat="1" applyFont="1" applyFill="1" applyBorder="1" applyAlignment="1">
      <alignment horizontal="center"/>
    </xf>
    <xf numFmtId="7" fontId="17" fillId="0" borderId="23" xfId="2" applyNumberFormat="1" applyFont="1" applyFill="1" applyBorder="1" applyAlignment="1">
      <alignment horizontal="center"/>
    </xf>
    <xf numFmtId="10" fontId="16" fillId="0" borderId="0" xfId="4" applyNumberFormat="1" applyFont="1" applyFill="1" applyAlignment="1">
      <alignment horizontal="center"/>
    </xf>
    <xf numFmtId="0" fontId="16" fillId="0" borderId="0" xfId="2" applyFont="1" applyFill="1" applyAlignment="1">
      <alignment horizontal="center"/>
    </xf>
    <xf numFmtId="39" fontId="17" fillId="15" borderId="20" xfId="2" quotePrefix="1" applyNumberFormat="1" applyFont="1" applyBorder="1" applyAlignment="1">
      <alignment horizontal="left"/>
    </xf>
    <xf numFmtId="39" fontId="18" fillId="15" borderId="24" xfId="2" applyNumberFormat="1" applyFont="1" applyBorder="1" applyAlignment="1" applyProtection="1">
      <alignment horizontal="right"/>
      <protection locked="0"/>
    </xf>
    <xf numFmtId="39" fontId="18" fillId="0" borderId="24" xfId="2" applyNumberFormat="1" applyFont="1" applyFill="1" applyBorder="1" applyAlignment="1" applyProtection="1">
      <alignment horizontal="right"/>
      <protection locked="0"/>
    </xf>
    <xf numFmtId="39" fontId="18" fillId="15" borderId="24" xfId="2" applyNumberFormat="1" applyFont="1" applyBorder="1" applyAlignment="1">
      <alignment horizontal="right"/>
    </xf>
    <xf numFmtId="10" fontId="18" fillId="15" borderId="23" xfId="2" applyNumberFormat="1" applyFont="1" applyBorder="1" applyAlignment="1">
      <alignment horizontal="right"/>
    </xf>
    <xf numFmtId="39" fontId="18" fillId="15" borderId="25" xfId="2" applyNumberFormat="1" applyFont="1" applyBorder="1" applyAlignment="1">
      <alignment horizontal="left"/>
    </xf>
    <xf numFmtId="39" fontId="18" fillId="15" borderId="26" xfId="2" applyNumberFormat="1" applyFont="1" applyBorder="1" applyAlignment="1" applyProtection="1">
      <alignment horizontal="right"/>
      <protection locked="0"/>
    </xf>
    <xf numFmtId="39" fontId="18" fillId="15" borderId="2" xfId="2" applyNumberFormat="1" applyFont="1" applyBorder="1" applyAlignment="1">
      <alignment horizontal="right"/>
    </xf>
    <xf numFmtId="39" fontId="18" fillId="15" borderId="25" xfId="2" quotePrefix="1" applyNumberFormat="1" applyFont="1" applyBorder="1" applyAlignment="1">
      <alignment horizontal="left"/>
    </xf>
    <xf numFmtId="39" fontId="18" fillId="15" borderId="22" xfId="3" applyNumberFormat="1" applyFont="1" applyBorder="1" applyAlignment="1" applyProtection="1">
      <alignment horizontal="right"/>
      <protection locked="0"/>
    </xf>
    <xf numFmtId="39" fontId="18" fillId="15" borderId="23" xfId="2" applyNumberFormat="1" applyFont="1" applyBorder="1" applyAlignment="1" applyProtection="1">
      <alignment horizontal="right"/>
      <protection locked="0"/>
    </xf>
    <xf numFmtId="39" fontId="18" fillId="15" borderId="27" xfId="2" applyNumberFormat="1" applyFont="1" applyBorder="1" applyAlignment="1">
      <alignment horizontal="right"/>
    </xf>
    <xf numFmtId="39" fontId="18" fillId="15" borderId="25" xfId="51" quotePrefix="1" applyNumberFormat="1" applyFont="1" applyBorder="1" applyAlignment="1">
      <alignment horizontal="left"/>
    </xf>
    <xf numFmtId="39" fontId="18" fillId="15" borderId="8" xfId="2" applyNumberFormat="1" applyFont="1" applyBorder="1" applyAlignment="1" applyProtection="1">
      <alignment horizontal="right"/>
      <protection locked="0"/>
    </xf>
    <xf numFmtId="39" fontId="17" fillId="16" borderId="20" xfId="2" applyNumberFormat="1" applyFont="1" applyFill="1" applyBorder="1" applyAlignment="1">
      <alignment horizontal="left"/>
    </xf>
    <xf numFmtId="39" fontId="17" fillId="16" borderId="16" xfId="2" applyNumberFormat="1" applyFont="1" applyFill="1" applyBorder="1" applyAlignment="1">
      <alignment horizontal="right"/>
    </xf>
    <xf numFmtId="10" fontId="17" fillId="16" borderId="16" xfId="2" applyNumberFormat="1" applyFont="1" applyFill="1" applyBorder="1" applyAlignment="1">
      <alignment horizontal="right"/>
    </xf>
    <xf numFmtId="39" fontId="17" fillId="15" borderId="8" xfId="2" applyNumberFormat="1" applyFont="1" applyBorder="1" applyAlignment="1">
      <alignment horizontal="center"/>
    </xf>
    <xf numFmtId="39" fontId="18" fillId="15" borderId="23" xfId="2" applyNumberFormat="1" applyFont="1" applyBorder="1" applyAlignment="1">
      <alignment horizontal="right"/>
    </xf>
    <xf numFmtId="39" fontId="18" fillId="15" borderId="28" xfId="2" applyNumberFormat="1" applyFont="1" applyBorder="1" applyAlignment="1">
      <alignment horizontal="right"/>
    </xf>
    <xf numFmtId="39" fontId="18" fillId="15" borderId="23" xfId="2" applyNumberFormat="1" applyFont="1" applyBorder="1" applyAlignment="1">
      <alignment horizontal="left"/>
    </xf>
    <xf numFmtId="39" fontId="17" fillId="16" borderId="25" xfId="2" applyNumberFormat="1" applyFont="1" applyFill="1" applyBorder="1" applyAlignment="1">
      <alignment horizontal="left"/>
    </xf>
    <xf numFmtId="43" fontId="16" fillId="15" borderId="0" xfId="8" applyFont="1" applyFill="1" applyAlignment="1">
      <alignment horizontal="center"/>
    </xf>
    <xf numFmtId="43" fontId="16" fillId="15" borderId="0" xfId="2" applyNumberFormat="1" applyFont="1" applyAlignment="1">
      <alignment horizontal="center"/>
    </xf>
    <xf numFmtId="39" fontId="17" fillId="16" borderId="29" xfId="2" applyNumberFormat="1" applyFont="1" applyFill="1" applyBorder="1" applyAlignment="1">
      <alignment horizontal="right"/>
    </xf>
    <xf numFmtId="10" fontId="17" fillId="16" borderId="29" xfId="2" applyNumberFormat="1" applyFont="1" applyFill="1" applyBorder="1" applyAlignment="1">
      <alignment horizontal="right"/>
    </xf>
    <xf numFmtId="43" fontId="16" fillId="15" borderId="0" xfId="4" applyNumberFormat="1" applyFont="1" applyFill="1" applyAlignment="1">
      <alignment horizontal="center"/>
    </xf>
    <xf numFmtId="39" fontId="18" fillId="0" borderId="26" xfId="2" applyNumberFormat="1" applyFont="1" applyFill="1" applyBorder="1" applyAlignment="1" applyProtection="1">
      <alignment horizontal="right"/>
      <protection locked="0"/>
    </xf>
    <xf numFmtId="39" fontId="17" fillId="16" borderId="23" xfId="2" applyNumberFormat="1" applyFont="1" applyFill="1" applyBorder="1" applyAlignment="1">
      <alignment horizontal="left"/>
    </xf>
    <xf numFmtId="39" fontId="17" fillId="16" borderId="30" xfId="2" applyNumberFormat="1" applyFont="1" applyFill="1" applyBorder="1" applyAlignment="1">
      <alignment horizontal="right"/>
    </xf>
    <xf numFmtId="0" fontId="16" fillId="15" borderId="0" xfId="2" applyNumberFormat="1" applyFont="1" applyAlignment="1">
      <alignment horizontal="left"/>
    </xf>
    <xf numFmtId="0" fontId="16" fillId="15" borderId="0" xfId="2" applyNumberFormat="1" applyFont="1" applyAlignment="1">
      <alignment horizontal="right"/>
    </xf>
    <xf numFmtId="0" fontId="16" fillId="15" borderId="0" xfId="2" applyNumberFormat="1" applyFont="1" applyBorder="1" applyAlignment="1">
      <alignment horizontal="left"/>
    </xf>
    <xf numFmtId="39" fontId="18" fillId="15" borderId="0" xfId="2" applyNumberFormat="1" applyFont="1" applyBorder="1" applyAlignment="1">
      <alignment horizontal="right"/>
    </xf>
    <xf numFmtId="10" fontId="18" fillId="15" borderId="0" xfId="2" applyNumberFormat="1" applyFont="1" applyBorder="1" applyAlignment="1">
      <alignment horizontal="right"/>
    </xf>
    <xf numFmtId="39" fontId="17" fillId="15" borderId="0" xfId="2" applyNumberFormat="1" applyFont="1" applyBorder="1" applyAlignment="1">
      <alignment horizontal="left"/>
    </xf>
    <xf numFmtId="39" fontId="18" fillId="0" borderId="0" xfId="2" applyNumberFormat="1" applyFont="1" applyFill="1" applyBorder="1" applyAlignment="1">
      <alignment horizontal="left"/>
    </xf>
    <xf numFmtId="39" fontId="17" fillId="0" borderId="0" xfId="2" applyNumberFormat="1" applyFont="1" applyFill="1" applyBorder="1" applyAlignment="1">
      <alignment horizontal="right"/>
    </xf>
    <xf numFmtId="39" fontId="18" fillId="0" borderId="0" xfId="2" applyNumberFormat="1" applyFont="1" applyFill="1" applyBorder="1" applyAlignment="1">
      <alignment horizontal="right"/>
    </xf>
    <xf numFmtId="164" fontId="17" fillId="0" borderId="0" xfId="2" applyNumberFormat="1" applyFont="1" applyFill="1" applyBorder="1" applyAlignment="1" applyProtection="1">
      <alignment horizontal="left"/>
      <protection locked="0"/>
    </xf>
    <xf numFmtId="39" fontId="17" fillId="0" borderId="0" xfId="2" applyNumberFormat="1" applyFont="1" applyFill="1" applyBorder="1" applyAlignment="1" applyProtection="1">
      <alignment horizontal="right"/>
      <protection locked="0"/>
    </xf>
    <xf numFmtId="7" fontId="17" fillId="0" borderId="0" xfId="2" applyNumberFormat="1" applyFont="1" applyFill="1" applyBorder="1" applyAlignment="1">
      <alignment horizontal="left"/>
    </xf>
    <xf numFmtId="0" fontId="17" fillId="0" borderId="0" xfId="2" applyNumberFormat="1" applyFont="1" applyFill="1" applyBorder="1" applyAlignment="1">
      <alignment horizontal="right"/>
    </xf>
    <xf numFmtId="7" fontId="17" fillId="0" borderId="0" xfId="2" applyNumberFormat="1" applyFont="1" applyFill="1" applyBorder="1" applyAlignment="1">
      <alignment horizontal="right"/>
    </xf>
    <xf numFmtId="39" fontId="17" fillId="0" borderId="0" xfId="2" applyNumberFormat="1" applyFont="1" applyFill="1" applyBorder="1" applyAlignment="1">
      <alignment horizontal="left"/>
    </xf>
    <xf numFmtId="39" fontId="18" fillId="0" borderId="0" xfId="2" applyNumberFormat="1" applyFont="1" applyFill="1" applyBorder="1" applyAlignment="1" applyProtection="1">
      <alignment horizontal="right"/>
      <protection locked="0"/>
    </xf>
    <xf numFmtId="10" fontId="18" fillId="0" borderId="0" xfId="2" applyNumberFormat="1" applyFont="1" applyFill="1" applyBorder="1" applyAlignment="1">
      <alignment horizontal="right"/>
    </xf>
    <xf numFmtId="10" fontId="17" fillId="0" borderId="0" xfId="2" applyNumberFormat="1" applyFont="1" applyFill="1" applyBorder="1" applyAlignment="1">
      <alignment horizontal="right"/>
    </xf>
    <xf numFmtId="39" fontId="17" fillId="0" borderId="0" xfId="2" quotePrefix="1" applyNumberFormat="1" applyFont="1" applyFill="1" applyBorder="1" applyAlignment="1">
      <alignment horizontal="left"/>
    </xf>
    <xf numFmtId="39" fontId="18" fillId="0" borderId="0" xfId="2" quotePrefix="1" applyNumberFormat="1" applyFont="1" applyFill="1" applyBorder="1" applyAlignment="1">
      <alignment horizontal="left"/>
    </xf>
    <xf numFmtId="10" fontId="18" fillId="0" borderId="0" xfId="4" applyNumberFormat="1" applyFont="1" applyFill="1" applyBorder="1" applyAlignment="1">
      <alignment horizontal="right"/>
    </xf>
    <xf numFmtId="10" fontId="16" fillId="15" borderId="15" xfId="4" applyNumberFormat="1" applyFont="1" applyFill="1" applyBorder="1" applyAlignment="1">
      <alignment horizontal="center"/>
    </xf>
    <xf numFmtId="0" fontId="16" fillId="0" borderId="0" xfId="2" applyNumberFormat="1" applyFont="1" applyFill="1" applyBorder="1" applyAlignment="1">
      <alignment horizontal="left"/>
    </xf>
    <xf numFmtId="0" fontId="16" fillId="0" borderId="0" xfId="2" applyNumberFormat="1" applyFont="1" applyFill="1" applyBorder="1" applyAlignment="1">
      <alignment horizontal="right"/>
    </xf>
    <xf numFmtId="0" fontId="18" fillId="0" borderId="0" xfId="2" applyNumberFormat="1" applyFont="1" applyFill="1" applyBorder="1" applyAlignment="1">
      <alignment horizontal="left"/>
    </xf>
    <xf numFmtId="0" fontId="18" fillId="0" borderId="0" xfId="2" applyNumberFormat="1" applyFont="1" applyFill="1" applyBorder="1" applyAlignment="1">
      <alignment horizontal="right"/>
    </xf>
    <xf numFmtId="39" fontId="18" fillId="15" borderId="0" xfId="2" applyNumberFormat="1" applyFont="1" applyBorder="1" applyAlignment="1">
      <alignment horizontal="center"/>
    </xf>
    <xf numFmtId="0" fontId="16" fillId="15" borderId="0" xfId="2" applyFont="1"/>
    <xf numFmtId="10" fontId="16" fillId="15" borderId="0" xfId="4" applyNumberFormat="1" applyFont="1" applyFill="1"/>
    <xf numFmtId="164" fontId="17" fillId="15" borderId="2" xfId="2" applyNumberFormat="1" applyFont="1" applyBorder="1" applyAlignment="1" applyProtection="1">
      <alignment horizontal="left"/>
      <protection locked="0"/>
    </xf>
    <xf numFmtId="39" fontId="17" fillId="15" borderId="0" xfId="2" applyNumberFormat="1" applyFont="1" applyFill="1" applyAlignment="1"/>
    <xf numFmtId="7" fontId="17" fillId="16" borderId="5" xfId="2" applyNumberFormat="1" applyFont="1" applyFill="1" applyBorder="1" applyAlignment="1">
      <alignment horizontal="center"/>
    </xf>
    <xf numFmtId="0" fontId="17" fillId="16" borderId="31" xfId="2" applyNumberFormat="1" applyFont="1" applyFill="1" applyBorder="1" applyAlignment="1">
      <alignment horizontal="center"/>
    </xf>
    <xf numFmtId="0" fontId="17" fillId="16" borderId="3" xfId="2" applyNumberFormat="1" applyFont="1" applyFill="1" applyBorder="1" applyAlignment="1">
      <alignment horizontal="center"/>
    </xf>
    <xf numFmtId="7" fontId="17" fillId="16" borderId="3" xfId="2" applyNumberFormat="1" applyFont="1" applyFill="1" applyBorder="1" applyAlignment="1">
      <alignment horizontal="center"/>
    </xf>
    <xf numFmtId="39" fontId="17" fillId="15" borderId="32" xfId="2" applyNumberFormat="1" applyFont="1" applyBorder="1" applyAlignment="1">
      <alignment horizontal="center"/>
    </xf>
    <xf numFmtId="39" fontId="18" fillId="15" borderId="33" xfId="2" applyNumberFormat="1" applyFont="1" applyBorder="1" applyAlignment="1"/>
    <xf numFmtId="39" fontId="18" fillId="15" borderId="34" xfId="2" applyNumberFormat="1" applyFont="1" applyBorder="1" applyAlignment="1"/>
    <xf numFmtId="39" fontId="18" fillId="15" borderId="7" xfId="2" applyNumberFormat="1" applyFont="1" applyBorder="1" applyAlignment="1">
      <alignment horizontal="right"/>
    </xf>
    <xf numFmtId="39" fontId="18" fillId="15" borderId="35" xfId="2" applyNumberFormat="1" applyFont="1" applyBorder="1" applyAlignment="1">
      <alignment horizontal="left"/>
    </xf>
    <xf numFmtId="39" fontId="18" fillId="15" borderId="36" xfId="2" applyNumberFormat="1" applyFont="1" applyBorder="1" applyAlignment="1" applyProtection="1">
      <protection locked="0"/>
    </xf>
    <xf numFmtId="39" fontId="18" fillId="15" borderId="37" xfId="2" applyNumberFormat="1" applyFont="1" applyBorder="1" applyAlignment="1" applyProtection="1">
      <protection locked="0"/>
    </xf>
    <xf numFmtId="39" fontId="18" fillId="15" borderId="37" xfId="2" applyNumberFormat="1" applyFont="1" applyBorder="1" applyAlignment="1"/>
    <xf numFmtId="10" fontId="18" fillId="15" borderId="8" xfId="2" applyNumberFormat="1" applyFont="1" applyBorder="1" applyAlignment="1">
      <alignment horizontal="right"/>
    </xf>
    <xf numFmtId="43" fontId="16" fillId="15" borderId="0" xfId="8" applyFont="1" applyFill="1"/>
    <xf numFmtId="39" fontId="18" fillId="15" borderId="4" xfId="2" applyNumberFormat="1" applyFont="1" applyBorder="1" applyAlignment="1" applyProtection="1">
      <protection locked="0"/>
    </xf>
    <xf numFmtId="39" fontId="18" fillId="15" borderId="4" xfId="2" applyNumberFormat="1" applyFont="1" applyBorder="1" applyAlignment="1"/>
    <xf numFmtId="43" fontId="16" fillId="15" borderId="0" xfId="4" applyNumberFormat="1" applyFont="1" applyFill="1"/>
    <xf numFmtId="49" fontId="18" fillId="15" borderId="38" xfId="51" applyNumberFormat="1" applyFont="1" applyBorder="1" applyAlignment="1">
      <alignment horizontal="left"/>
    </xf>
    <xf numFmtId="39" fontId="17" fillId="16" borderId="8" xfId="2" applyNumberFormat="1" applyFont="1" applyFill="1" applyBorder="1" applyAlignment="1">
      <alignment horizontal="left"/>
    </xf>
    <xf numFmtId="39" fontId="17" fillId="16" borderId="29" xfId="2" applyNumberFormat="1" applyFont="1" applyFill="1" applyBorder="1" applyAlignment="1"/>
    <xf numFmtId="39" fontId="17" fillId="15" borderId="39" xfId="2" applyNumberFormat="1" applyFont="1" applyBorder="1" applyAlignment="1">
      <alignment horizontal="center"/>
    </xf>
    <xf numFmtId="39" fontId="17" fillId="15" borderId="40" xfId="2" quotePrefix="1" applyNumberFormat="1" applyFont="1" applyBorder="1" applyAlignment="1">
      <alignment horizontal="center"/>
    </xf>
    <xf numFmtId="39" fontId="18" fillId="15" borderId="41" xfId="2" applyNumberFormat="1" applyFont="1" applyBorder="1" applyAlignment="1"/>
    <xf numFmtId="10" fontId="18" fillId="15" borderId="42" xfId="2" applyNumberFormat="1" applyFont="1" applyBorder="1" applyAlignment="1">
      <alignment horizontal="right"/>
    </xf>
    <xf numFmtId="39" fontId="18" fillId="15" borderId="39" xfId="2" quotePrefix="1" applyNumberFormat="1" applyFont="1" applyBorder="1" applyAlignment="1">
      <alignment horizontal="left"/>
    </xf>
    <xf numFmtId="39" fontId="18" fillId="15" borderId="39" xfId="2" applyNumberFormat="1" applyFont="1" applyBorder="1" applyAlignment="1">
      <alignment horizontal="left"/>
    </xf>
    <xf numFmtId="39" fontId="17" fillId="15" borderId="40" xfId="2" applyNumberFormat="1" applyFont="1" applyBorder="1" applyAlignment="1">
      <alignment horizontal="center"/>
    </xf>
    <xf numFmtId="39" fontId="18" fillId="15" borderId="39" xfId="2" applyNumberFormat="1" applyFont="1" applyBorder="1" applyAlignment="1"/>
    <xf numFmtId="10" fontId="18" fillId="15" borderId="43" xfId="2" applyNumberFormat="1" applyFont="1" applyBorder="1" applyAlignment="1">
      <alignment horizontal="right"/>
    </xf>
    <xf numFmtId="39" fontId="18" fillId="0" borderId="37" xfId="2" applyNumberFormat="1" applyFont="1" applyFill="1" applyBorder="1" applyAlignment="1" applyProtection="1">
      <protection locked="0"/>
    </xf>
    <xf numFmtId="39" fontId="18" fillId="15" borderId="39" xfId="2" applyNumberFormat="1" applyFont="1" applyBorder="1" applyAlignment="1" applyProtection="1">
      <protection locked="0"/>
    </xf>
    <xf numFmtId="10" fontId="18" fillId="15" borderId="25" xfId="2" applyNumberFormat="1" applyFont="1" applyBorder="1" applyAlignment="1">
      <alignment horizontal="right"/>
    </xf>
    <xf numFmtId="39" fontId="18" fillId="15" borderId="8" xfId="2" applyNumberFormat="1" applyFont="1" applyBorder="1" applyAlignment="1" applyProtection="1">
      <protection locked="0"/>
    </xf>
    <xf numFmtId="39" fontId="18" fillId="15" borderId="8" xfId="2" applyNumberFormat="1" applyFont="1" applyBorder="1" applyAlignment="1"/>
    <xf numFmtId="39" fontId="18" fillId="15" borderId="43" xfId="2" applyNumberFormat="1" applyFont="1" applyBorder="1" applyAlignment="1">
      <alignment horizontal="right"/>
    </xf>
    <xf numFmtId="39" fontId="18" fillId="15" borderId="0" xfId="2" applyNumberFormat="1" applyFont="1" applyBorder="1" applyAlignment="1"/>
    <xf numFmtId="164" fontId="17" fillId="15" borderId="0" xfId="2" applyNumberFormat="1" applyFont="1" applyAlignment="1" applyProtection="1">
      <alignment horizontal="left"/>
      <protection locked="0"/>
    </xf>
    <xf numFmtId="39" fontId="17" fillId="15" borderId="0" xfId="2" applyNumberFormat="1" applyFont="1"/>
    <xf numFmtId="39" fontId="17" fillId="15" borderId="0" xfId="2" applyNumberFormat="1" applyFont="1" applyFill="1"/>
    <xf numFmtId="39" fontId="17" fillId="15" borderId="44" xfId="2" applyNumberFormat="1" applyFont="1" applyBorder="1" applyAlignment="1">
      <alignment horizontal="center"/>
    </xf>
    <xf numFmtId="39" fontId="18" fillId="15" borderId="45" xfId="2" applyNumberFormat="1" applyFont="1" applyBorder="1"/>
    <xf numFmtId="39" fontId="18" fillId="15" borderId="44" xfId="2" applyNumberFormat="1" applyFont="1" applyBorder="1"/>
    <xf numFmtId="39" fontId="18" fillId="15" borderId="43" xfId="2" applyNumberFormat="1" applyFont="1" applyBorder="1"/>
    <xf numFmtId="39" fontId="18" fillId="15" borderId="39" xfId="2" applyNumberFormat="1" applyFont="1" applyBorder="1"/>
    <xf numFmtId="39" fontId="18" fillId="15" borderId="4" xfId="2" applyNumberFormat="1" applyFont="1" applyBorder="1" applyProtection="1">
      <protection locked="0"/>
    </xf>
    <xf numFmtId="39" fontId="18" fillId="15" borderId="4" xfId="2" applyNumberFormat="1" applyFont="1" applyBorder="1"/>
    <xf numFmtId="39" fontId="18" fillId="0" borderId="4" xfId="2" applyNumberFormat="1" applyFont="1" applyFill="1" applyBorder="1" applyProtection="1">
      <protection locked="0"/>
    </xf>
    <xf numFmtId="39" fontId="18" fillId="15" borderId="39" xfId="2" applyNumberFormat="1" applyFont="1" applyBorder="1" applyProtection="1">
      <protection locked="0"/>
    </xf>
    <xf numFmtId="39" fontId="18" fillId="15" borderId="8" xfId="2" applyNumberFormat="1" applyFont="1" applyBorder="1" applyProtection="1">
      <protection locked="0"/>
    </xf>
    <xf numFmtId="39" fontId="18" fillId="15" borderId="8" xfId="2" applyNumberFormat="1" applyFont="1" applyBorder="1"/>
    <xf numFmtId="0" fontId="18" fillId="15" borderId="39" xfId="8" quotePrefix="1" applyNumberFormat="1" applyFont="1" applyFill="1" applyBorder="1" applyAlignment="1">
      <alignment horizontal="left"/>
    </xf>
    <xf numFmtId="0" fontId="18" fillId="15" borderId="39" xfId="8" applyNumberFormat="1" applyFont="1" applyFill="1" applyBorder="1" applyAlignment="1">
      <alignment horizontal="left"/>
    </xf>
    <xf numFmtId="39" fontId="18" fillId="15" borderId="20" xfId="2" applyNumberFormat="1" applyFont="1" applyBorder="1" applyProtection="1">
      <protection locked="0"/>
    </xf>
    <xf numFmtId="0" fontId="19" fillId="18" borderId="25" xfId="8" applyNumberFormat="1" applyFont="1" applyFill="1" applyBorder="1" applyAlignment="1">
      <alignment horizontal="left"/>
    </xf>
    <xf numFmtId="39" fontId="19" fillId="18" borderId="8" xfId="2" applyNumberFormat="1" applyFont="1" applyFill="1" applyBorder="1" applyProtection="1">
      <protection locked="0"/>
    </xf>
    <xf numFmtId="0" fontId="16" fillId="18" borderId="0" xfId="2" applyFont="1" applyFill="1" applyBorder="1"/>
    <xf numFmtId="39" fontId="18" fillId="15" borderId="25" xfId="2" applyNumberFormat="1" applyFont="1" applyBorder="1" applyProtection="1">
      <protection locked="0"/>
    </xf>
    <xf numFmtId="39" fontId="19" fillId="18" borderId="25" xfId="2" applyNumberFormat="1" applyFont="1" applyFill="1" applyBorder="1" applyProtection="1">
      <protection locked="0"/>
    </xf>
    <xf numFmtId="39" fontId="19" fillId="18" borderId="20" xfId="2" applyNumberFormat="1" applyFont="1" applyFill="1" applyBorder="1" applyProtection="1">
      <protection locked="0"/>
    </xf>
    <xf numFmtId="0" fontId="19" fillId="18" borderId="23" xfId="8" applyNumberFormat="1" applyFont="1" applyFill="1" applyBorder="1" applyAlignment="1">
      <alignment horizontal="left"/>
    </xf>
    <xf numFmtId="39" fontId="18" fillId="15" borderId="25" xfId="2" applyNumberFormat="1" applyFont="1" applyBorder="1"/>
    <xf numFmtId="39" fontId="17" fillId="16" borderId="16" xfId="2" applyNumberFormat="1" applyFont="1" applyFill="1" applyBorder="1"/>
    <xf numFmtId="39" fontId="18" fillId="15" borderId="46" xfId="2" applyNumberFormat="1" applyFont="1" applyBorder="1"/>
    <xf numFmtId="39" fontId="18" fillId="15" borderId="47" xfId="2" applyNumberFormat="1" applyFont="1" applyBorder="1"/>
    <xf numFmtId="10" fontId="18" fillId="15" borderId="43" xfId="2" applyNumberFormat="1" applyFont="1" applyBorder="1"/>
    <xf numFmtId="39" fontId="17" fillId="16" borderId="29" xfId="2" applyNumberFormat="1" applyFont="1" applyFill="1" applyBorder="1"/>
    <xf numFmtId="39" fontId="17" fillId="16" borderId="48" xfId="2" applyNumberFormat="1" applyFont="1" applyFill="1" applyBorder="1"/>
    <xf numFmtId="39" fontId="17" fillId="16" borderId="49" xfId="2" applyNumberFormat="1" applyFont="1" applyFill="1" applyBorder="1" applyAlignment="1">
      <alignment horizontal="center"/>
    </xf>
    <xf numFmtId="39" fontId="18" fillId="16" borderId="27" xfId="2" applyNumberFormat="1" applyFont="1" applyFill="1" applyBorder="1"/>
    <xf numFmtId="39" fontId="18" fillId="16" borderId="50" xfId="2" applyNumberFormat="1" applyFont="1" applyFill="1" applyBorder="1"/>
    <xf numFmtId="10" fontId="18" fillId="16" borderId="40" xfId="2" applyNumberFormat="1" applyFont="1" applyFill="1" applyBorder="1"/>
    <xf numFmtId="39" fontId="18" fillId="15" borderId="37" xfId="2" applyNumberFormat="1" applyFont="1" applyBorder="1" applyProtection="1">
      <protection locked="0"/>
    </xf>
    <xf numFmtId="39" fontId="18" fillId="15" borderId="51" xfId="2" applyNumberFormat="1" applyFont="1" applyBorder="1"/>
    <xf numFmtId="39" fontId="18" fillId="15" borderId="39" xfId="2" quotePrefix="1" applyNumberFormat="1" applyFont="1" applyBorder="1"/>
    <xf numFmtId="39" fontId="18" fillId="15" borderId="52" xfId="2" applyNumberFormat="1" applyFont="1" applyBorder="1"/>
    <xf numFmtId="39" fontId="17" fillId="16" borderId="10" xfId="2" applyNumberFormat="1" applyFont="1" applyFill="1" applyBorder="1" applyAlignment="1">
      <alignment horizontal="left"/>
    </xf>
    <xf numFmtId="39" fontId="17" fillId="16" borderId="10" xfId="2" applyNumberFormat="1" applyFont="1" applyFill="1" applyBorder="1"/>
    <xf numFmtId="39" fontId="17" fillId="0" borderId="0" xfId="2" applyNumberFormat="1" applyFont="1" applyFill="1" applyBorder="1"/>
    <xf numFmtId="39" fontId="10" fillId="0" borderId="3" xfId="51" applyNumberFormat="1" applyFont="1" applyFill="1" applyBorder="1"/>
    <xf numFmtId="39" fontId="10" fillId="15" borderId="3" xfId="51" applyNumberFormat="1" applyFont="1" applyFill="1" applyBorder="1"/>
    <xf numFmtId="39" fontId="20" fillId="15" borderId="3" xfId="51" applyNumberFormat="1" applyFont="1" applyFill="1" applyBorder="1"/>
    <xf numFmtId="0" fontId="12" fillId="15" borderId="4" xfId="2" applyNumberFormat="1" applyFont="1" applyBorder="1" applyAlignment="1">
      <alignment horizontal="left"/>
    </xf>
    <xf numFmtId="10" fontId="10" fillId="15" borderId="3" xfId="2" applyNumberFormat="1" applyFont="1" applyBorder="1" applyAlignment="1">
      <alignment horizontal="right"/>
    </xf>
    <xf numFmtId="10" fontId="21" fillId="15" borderId="0" xfId="4" applyNumberFormat="1" applyFont="1" applyFill="1"/>
    <xf numFmtId="0" fontId="21" fillId="15" borderId="0" xfId="2" applyNumberFormat="1" applyFont="1"/>
    <xf numFmtId="43" fontId="16" fillId="15" borderId="0" xfId="8" applyFont="1" applyFill="1" applyAlignment="1"/>
    <xf numFmtId="0" fontId="16" fillId="0" borderId="0" xfId="2" applyFont="1" applyFill="1" applyBorder="1" applyAlignment="1">
      <alignment horizontal="center"/>
    </xf>
    <xf numFmtId="43" fontId="16" fillId="0" borderId="0" xfId="8" applyFont="1" applyFill="1" applyAlignment="1">
      <alignment horizontal="center"/>
    </xf>
    <xf numFmtId="4" fontId="18" fillId="15" borderId="8" xfId="2" applyNumberFormat="1" applyFont="1" applyBorder="1" applyAlignment="1">
      <alignment horizontal="right"/>
    </xf>
    <xf numFmtId="39" fontId="19" fillId="0" borderId="0" xfId="2" applyNumberFormat="1" applyFont="1" applyFill="1" applyBorder="1" applyAlignment="1" applyProtection="1">
      <alignment horizontal="right"/>
      <protection locked="0"/>
    </xf>
    <xf numFmtId="4" fontId="18" fillId="15" borderId="23" xfId="2" applyNumberFormat="1" applyFont="1" applyBorder="1" applyAlignment="1">
      <alignment horizontal="right"/>
    </xf>
    <xf numFmtId="39" fontId="22" fillId="0" borderId="0" xfId="2" applyNumberFormat="1" applyFont="1" applyFill="1" applyBorder="1" applyAlignment="1">
      <alignment horizontal="right"/>
    </xf>
    <xf numFmtId="39" fontId="16" fillId="0" borderId="0" xfId="2" applyNumberFormat="1" applyFont="1" applyFill="1" applyBorder="1" applyAlignment="1">
      <alignment horizontal="center"/>
    </xf>
    <xf numFmtId="39" fontId="18" fillId="15" borderId="23" xfId="51" applyNumberFormat="1" applyFont="1" applyBorder="1" applyAlignment="1" applyProtection="1">
      <alignment horizontal="right"/>
      <protection locked="0"/>
    </xf>
    <xf numFmtId="39" fontId="18" fillId="15" borderId="8" xfId="51" applyNumberFormat="1" applyFont="1" applyBorder="1" applyAlignment="1" applyProtection="1">
      <alignment horizontal="right"/>
      <protection locked="0"/>
    </xf>
    <xf numFmtId="39" fontId="18" fillId="15" borderId="8" xfId="2" applyNumberFormat="1" applyFont="1" applyBorder="1" applyAlignment="1">
      <alignment horizontal="right"/>
    </xf>
    <xf numFmtId="39" fontId="18" fillId="15" borderId="26" xfId="51" applyNumberFormat="1" applyFont="1" applyBorder="1" applyAlignment="1" applyProtection="1">
      <alignment horizontal="right"/>
      <protection locked="0"/>
    </xf>
    <xf numFmtId="43" fontId="16" fillId="15" borderId="15" xfId="8" applyFont="1" applyFill="1" applyBorder="1" applyAlignment="1">
      <alignment horizontal="center"/>
    </xf>
    <xf numFmtId="39" fontId="18" fillId="15" borderId="53" xfId="2" applyNumberFormat="1" applyFont="1" applyBorder="1" applyAlignment="1"/>
    <xf numFmtId="39" fontId="18" fillId="15" borderId="45" xfId="2" applyNumberFormat="1" applyFont="1" applyBorder="1" applyAlignment="1"/>
    <xf numFmtId="39" fontId="18" fillId="15" borderId="44" xfId="2" applyNumberFormat="1" applyFont="1" applyBorder="1" applyAlignment="1">
      <alignment horizontal="right"/>
    </xf>
    <xf numFmtId="39" fontId="17" fillId="15" borderId="50" xfId="2" quotePrefix="1" applyNumberFormat="1" applyFont="1" applyBorder="1" applyAlignment="1">
      <alignment horizontal="center"/>
    </xf>
    <xf numFmtId="39" fontId="18" fillId="15" borderId="50" xfId="2" applyNumberFormat="1" applyFont="1" applyBorder="1" applyAlignment="1"/>
    <xf numFmtId="10" fontId="18" fillId="15" borderId="54" xfId="2" applyNumberFormat="1" applyFont="1" applyBorder="1" applyAlignment="1">
      <alignment horizontal="right"/>
    </xf>
    <xf numFmtId="39" fontId="18" fillId="15" borderId="4" xfId="51" applyNumberFormat="1" applyFont="1" applyBorder="1" applyAlignment="1" applyProtection="1">
      <protection locked="0"/>
    </xf>
    <xf numFmtId="39" fontId="17" fillId="15" borderId="50" xfId="2" applyNumberFormat="1" applyFont="1" applyBorder="1" applyAlignment="1">
      <alignment horizontal="center"/>
    </xf>
    <xf numFmtId="0" fontId="16" fillId="0" borderId="0" xfId="2" applyFont="1" applyFill="1" applyBorder="1"/>
    <xf numFmtId="39" fontId="19" fillId="0" borderId="0" xfId="2" applyNumberFormat="1" applyFont="1" applyFill="1" applyBorder="1" applyAlignment="1" applyProtection="1">
      <protection locked="0"/>
    </xf>
    <xf numFmtId="39" fontId="16" fillId="0" borderId="0" xfId="2" applyNumberFormat="1" applyFont="1" applyFill="1" applyBorder="1"/>
    <xf numFmtId="39" fontId="17" fillId="0" borderId="0" xfId="2" applyNumberFormat="1" applyFont="1" applyFill="1" applyBorder="1" applyAlignment="1"/>
    <xf numFmtId="39" fontId="18" fillId="15" borderId="54" xfId="2" applyNumberFormat="1" applyFont="1" applyBorder="1" applyAlignment="1">
      <alignment horizontal="right"/>
    </xf>
    <xf numFmtId="39" fontId="17" fillId="15" borderId="45" xfId="2" applyNumberFormat="1" applyFont="1" applyBorder="1" applyAlignment="1">
      <alignment horizontal="center"/>
    </xf>
    <xf numFmtId="39" fontId="18" fillId="15" borderId="3" xfId="2" applyNumberFormat="1" applyFont="1" applyBorder="1" applyProtection="1">
      <protection locked="0"/>
    </xf>
    <xf numFmtId="39" fontId="18" fillId="15" borderId="5" xfId="2" applyNumberFormat="1" applyFont="1" applyBorder="1"/>
    <xf numFmtId="0" fontId="18" fillId="15" borderId="39" xfId="2" quotePrefix="1" applyNumberFormat="1" applyFont="1" applyBorder="1" applyAlignment="1">
      <alignment horizontal="left"/>
    </xf>
    <xf numFmtId="39" fontId="18" fillId="15" borderId="26" xfId="2" applyNumberFormat="1" applyFont="1" applyBorder="1" applyProtection="1">
      <protection locked="0"/>
    </xf>
    <xf numFmtId="39" fontId="19" fillId="18" borderId="23" xfId="2" applyNumberFormat="1" applyFont="1" applyFill="1" applyBorder="1" applyProtection="1">
      <protection locked="0"/>
    </xf>
    <xf numFmtId="39" fontId="18" fillId="15" borderId="23" xfId="2" applyNumberFormat="1" applyFont="1" applyBorder="1" applyProtection="1">
      <protection locked="0"/>
    </xf>
    <xf numFmtId="39" fontId="18" fillId="15" borderId="55" xfId="2" applyNumberFormat="1" applyFont="1" applyBorder="1"/>
    <xf numFmtId="10" fontId="18" fillId="15" borderId="20" xfId="2" applyNumberFormat="1" applyFont="1" applyBorder="1" applyAlignment="1">
      <alignment horizontal="right"/>
    </xf>
    <xf numFmtId="10" fontId="17" fillId="16" borderId="29" xfId="2" applyNumberFormat="1" applyFont="1" applyFill="1" applyBorder="1"/>
    <xf numFmtId="39" fontId="18" fillId="15" borderId="50" xfId="2" applyNumberFormat="1" applyFont="1" applyBorder="1"/>
    <xf numFmtId="10" fontId="18" fillId="15" borderId="54" xfId="2" applyNumberFormat="1" applyFont="1" applyBorder="1"/>
    <xf numFmtId="10" fontId="18" fillId="16" borderId="54" xfId="2" applyNumberFormat="1" applyFont="1" applyFill="1" applyBorder="1"/>
    <xf numFmtId="39" fontId="18" fillId="15" borderId="56" xfId="2" applyNumberFormat="1" applyFont="1" applyBorder="1"/>
    <xf numFmtId="10" fontId="18" fillId="15" borderId="40" xfId="2" applyNumberFormat="1" applyFont="1" applyBorder="1"/>
    <xf numFmtId="39" fontId="17" fillId="16" borderId="8" xfId="2" applyNumberFormat="1" applyFont="1" applyFill="1" applyBorder="1" applyAlignment="1"/>
    <xf numFmtId="39" fontId="17" fillId="16" borderId="10" xfId="2" applyNumberFormat="1" applyFont="1" applyFill="1" applyBorder="1" applyAlignment="1"/>
    <xf numFmtId="10" fontId="17" fillId="16" borderId="10" xfId="2" applyNumberFormat="1" applyFont="1" applyFill="1" applyBorder="1"/>
    <xf numFmtId="0" fontId="2" fillId="0" borderId="0" xfId="8401"/>
    <xf numFmtId="39" fontId="2" fillId="0" borderId="0" xfId="8401" applyNumberFormat="1"/>
    <xf numFmtId="0" fontId="13" fillId="0" borderId="0" xfId="8401" quotePrefix="1" applyFont="1" applyAlignment="1" applyProtection="1">
      <alignment horizontal="left"/>
    </xf>
    <xf numFmtId="0" fontId="13" fillId="0" borderId="0" xfId="8401" applyFont="1" applyProtection="1"/>
    <xf numFmtId="0" fontId="5" fillId="0" borderId="0" xfId="8401" quotePrefix="1" applyFont="1" applyAlignment="1" applyProtection="1">
      <alignment horizontal="right"/>
      <protection locked="0"/>
    </xf>
    <xf numFmtId="0" fontId="13" fillId="19" borderId="3" xfId="8401" applyFont="1" applyFill="1" applyBorder="1" applyAlignment="1" applyProtection="1">
      <alignment horizontal="center"/>
    </xf>
    <xf numFmtId="165" fontId="5" fillId="0" borderId="3" xfId="8401" quotePrefix="1" applyNumberFormat="1" applyFont="1" applyBorder="1" applyAlignment="1" applyProtection="1">
      <alignment horizontal="center"/>
      <protection locked="0"/>
    </xf>
    <xf numFmtId="0" fontId="5" fillId="0" borderId="3" xfId="8401" quotePrefix="1" applyFont="1" applyBorder="1" applyAlignment="1" applyProtection="1">
      <alignment horizontal="center"/>
      <protection locked="0"/>
    </xf>
    <xf numFmtId="0" fontId="5" fillId="19" borderId="3" xfId="8401" applyFont="1" applyFill="1" applyBorder="1" applyAlignment="1" applyProtection="1">
      <alignment horizontal="center"/>
    </xf>
    <xf numFmtId="0" fontId="2" fillId="0" borderId="0" xfId="8401" applyAlignment="1">
      <alignment horizontal="center"/>
    </xf>
    <xf numFmtId="0" fontId="13" fillId="19" borderId="39" xfId="8401" applyFont="1" applyFill="1" applyBorder="1" applyProtection="1"/>
    <xf numFmtId="39" fontId="13" fillId="0" borderId="3" xfId="8401" applyNumberFormat="1" applyFont="1" applyBorder="1" applyProtection="1"/>
    <xf numFmtId="0" fontId="13" fillId="19" borderId="0" xfId="8401" applyFont="1" applyFill="1" applyProtection="1"/>
    <xf numFmtId="166" fontId="23" fillId="0" borderId="57" xfId="8402" applyNumberFormat="1" applyFont="1" applyFill="1" applyBorder="1" applyAlignment="1">
      <alignment horizontal="right"/>
    </xf>
    <xf numFmtId="39" fontId="13" fillId="0" borderId="10" xfId="8401" applyNumberFormat="1" applyFont="1" applyBorder="1" applyProtection="1"/>
    <xf numFmtId="0" fontId="13" fillId="0" borderId="58" xfId="8401" applyFont="1" applyBorder="1" applyProtection="1"/>
    <xf numFmtId="0" fontId="13" fillId="0" borderId="7" xfId="8401" applyFont="1" applyBorder="1" applyProtection="1"/>
    <xf numFmtId="0" fontId="2" fillId="0" borderId="0" xfId="8401" applyProtection="1"/>
    <xf numFmtId="39" fontId="24" fillId="0" borderId="3" xfId="8401" applyNumberFormat="1" applyFont="1" applyBorder="1" applyProtection="1"/>
    <xf numFmtId="0" fontId="13" fillId="19" borderId="4" xfId="8401" quotePrefix="1" applyFont="1" applyFill="1" applyBorder="1" applyAlignment="1" applyProtection="1">
      <alignment horizontal="left"/>
    </xf>
    <xf numFmtId="0" fontId="13" fillId="19" borderId="2" xfId="8401" applyFont="1" applyFill="1" applyBorder="1" applyAlignment="1" applyProtection="1">
      <alignment horizontal="center"/>
    </xf>
    <xf numFmtId="39" fontId="13" fillId="0" borderId="59" xfId="8401" applyNumberFormat="1" applyFont="1" applyBorder="1" applyProtection="1"/>
    <xf numFmtId="39" fontId="2" fillId="0" borderId="0" xfId="8401" applyNumberFormat="1" applyProtection="1"/>
    <xf numFmtId="39" fontId="25" fillId="0" borderId="0" xfId="8401" applyNumberFormat="1" applyFont="1" applyProtection="1">
      <protection locked="0"/>
    </xf>
    <xf numFmtId="166" fontId="2" fillId="0" borderId="0" xfId="8401" applyNumberFormat="1"/>
    <xf numFmtId="39" fontId="24" fillId="0" borderId="60" xfId="8401" applyNumberFormat="1" applyFont="1" applyBorder="1" applyProtection="1"/>
    <xf numFmtId="0" fontId="6" fillId="0" borderId="0" xfId="8401" applyFont="1" applyBorder="1"/>
    <xf numFmtId="39" fontId="2" fillId="0" borderId="0" xfId="8401" applyNumberFormat="1" applyBorder="1"/>
    <xf numFmtId="4" fontId="2" fillId="0" borderId="0" xfId="8401" applyNumberFormat="1" applyBorder="1"/>
    <xf numFmtId="0" fontId="2" fillId="0" borderId="0" xfId="8401" applyBorder="1"/>
    <xf numFmtId="43" fontId="0" fillId="0" borderId="0" xfId="8" applyFont="1"/>
    <xf numFmtId="0" fontId="2" fillId="0" borderId="0" xfId="8401" applyBorder="1" applyProtection="1"/>
    <xf numFmtId="43" fontId="2" fillId="0" borderId="0" xfId="8401" applyNumberFormat="1" applyProtection="1"/>
    <xf numFmtId="39" fontId="26" fillId="0" borderId="0" xfId="8401" applyNumberFormat="1" applyFont="1" applyProtection="1"/>
    <xf numFmtId="0" fontId="28" fillId="0" borderId="0" xfId="8490" applyFont="1" applyProtection="1">
      <protection locked="0"/>
    </xf>
    <xf numFmtId="0" fontId="29" fillId="0" borderId="0" xfId="8490" applyFont="1" applyProtection="1"/>
    <xf numFmtId="0" fontId="5" fillId="0" borderId="0" xfId="8490" quotePrefix="1" applyFont="1" applyAlignment="1" applyProtection="1">
      <alignment horizontal="left"/>
      <protection locked="0"/>
    </xf>
    <xf numFmtId="0" fontId="5" fillId="0" borderId="0" xfId="8490" applyFont="1" applyProtection="1">
      <protection locked="0"/>
    </xf>
    <xf numFmtId="0" fontId="5" fillId="0" borderId="0" xfId="8490" quotePrefix="1" applyFont="1" applyAlignment="1" applyProtection="1">
      <alignment horizontal="right"/>
      <protection locked="0"/>
    </xf>
    <xf numFmtId="0" fontId="5" fillId="19" borderId="3" xfId="8490" applyFont="1" applyFill="1" applyBorder="1" applyAlignment="1" applyProtection="1">
      <alignment horizontal="center"/>
      <protection locked="0"/>
    </xf>
    <xf numFmtId="165" fontId="5" fillId="0" borderId="3" xfId="8490" quotePrefix="1" applyNumberFormat="1" applyFont="1" applyBorder="1" applyAlignment="1" applyProtection="1">
      <alignment horizontal="center"/>
      <protection locked="0"/>
    </xf>
    <xf numFmtId="0" fontId="5" fillId="0" borderId="3" xfId="8490" quotePrefix="1" applyFont="1" applyBorder="1" applyAlignment="1" applyProtection="1">
      <alignment horizontal="center"/>
      <protection locked="0"/>
    </xf>
    <xf numFmtId="39" fontId="5" fillId="0" borderId="3" xfId="8490" quotePrefix="1" applyNumberFormat="1" applyFont="1" applyBorder="1" applyAlignment="1" applyProtection="1">
      <alignment horizontal="center"/>
      <protection locked="0"/>
    </xf>
    <xf numFmtId="0" fontId="28" fillId="0" borderId="0" xfId="8490" applyFont="1" applyAlignment="1" applyProtection="1">
      <alignment horizontal="center"/>
      <protection locked="0"/>
    </xf>
    <xf numFmtId="0" fontId="13" fillId="19" borderId="39" xfId="8490" applyFont="1" applyFill="1" applyBorder="1" applyProtection="1"/>
    <xf numFmtId="39" fontId="5" fillId="0" borderId="3" xfId="8490" applyNumberFormat="1" applyFont="1" applyBorder="1" applyAlignment="1" applyProtection="1">
      <alignment horizontal="center"/>
      <protection locked="0"/>
    </xf>
    <xf numFmtId="39" fontId="5" fillId="0" borderId="3" xfId="8490" applyNumberFormat="1" applyFont="1" applyBorder="1" applyProtection="1"/>
    <xf numFmtId="0" fontId="13" fillId="19" borderId="0" xfId="8490" applyFont="1" applyFill="1" applyProtection="1"/>
    <xf numFmtId="39" fontId="13" fillId="0" borderId="3" xfId="8490" applyNumberFormat="1" applyFont="1" applyBorder="1" applyProtection="1"/>
    <xf numFmtId="39" fontId="13" fillId="0" borderId="7" xfId="8490" applyNumberFormat="1" applyFont="1" applyBorder="1" applyProtection="1"/>
    <xf numFmtId="39" fontId="13" fillId="0" borderId="61" xfId="8490" applyNumberFormat="1" applyFont="1" applyBorder="1" applyProtection="1"/>
    <xf numFmtId="39" fontId="5" fillId="0" borderId="7" xfId="8490" applyNumberFormat="1" applyFont="1" applyBorder="1" applyAlignment="1" applyProtection="1">
      <alignment horizontal="center"/>
      <protection locked="0"/>
    </xf>
    <xf numFmtId="39" fontId="13" fillId="0" borderId="62" xfId="8490" applyNumberFormat="1" applyFont="1" applyBorder="1" applyProtection="1"/>
    <xf numFmtId="0" fontId="5" fillId="19" borderId="63" xfId="8490" applyFont="1" applyFill="1" applyBorder="1" applyProtection="1">
      <protection locked="0"/>
    </xf>
    <xf numFmtId="39" fontId="5" fillId="0" borderId="64" xfId="8490" applyNumberFormat="1" applyFont="1" applyBorder="1" applyAlignment="1" applyProtection="1">
      <alignment horizontal="center"/>
      <protection locked="0"/>
    </xf>
    <xf numFmtId="0" fontId="13" fillId="0" borderId="64" xfId="8490" applyFont="1" applyBorder="1" applyProtection="1"/>
    <xf numFmtId="39" fontId="29" fillId="0" borderId="3" xfId="8490" applyNumberFormat="1" applyFont="1" applyBorder="1" applyProtection="1"/>
    <xf numFmtId="0" fontId="13" fillId="19" borderId="4" xfId="8490" quotePrefix="1" applyFont="1" applyFill="1" applyBorder="1" applyAlignment="1" applyProtection="1">
      <alignment horizontal="left"/>
    </xf>
    <xf numFmtId="0" fontId="5" fillId="19" borderId="65" xfId="8490" applyFont="1" applyFill="1" applyBorder="1" applyAlignment="1" applyProtection="1">
      <alignment horizontal="center"/>
      <protection locked="0"/>
    </xf>
    <xf numFmtId="39" fontId="5" fillId="0" borderId="66" xfId="8490" applyNumberFormat="1" applyFont="1" applyBorder="1" applyAlignment="1" applyProtection="1">
      <alignment horizontal="center"/>
      <protection locked="0"/>
    </xf>
    <xf numFmtId="39" fontId="5" fillId="20" borderId="66" xfId="8490" applyNumberFormat="1" applyFont="1" applyFill="1" applyBorder="1" applyProtection="1"/>
    <xf numFmtId="39" fontId="29" fillId="0" borderId="0" xfId="8490" applyNumberFormat="1" applyFont="1" applyProtection="1"/>
    <xf numFmtId="43" fontId="29" fillId="0" borderId="0" xfId="8" applyFont="1" applyProtection="1"/>
    <xf numFmtId="0" fontId="27" fillId="0" borderId="0" xfId="8490"/>
    <xf numFmtId="39" fontId="30" fillId="0" borderId="0" xfId="8490" applyNumberFormat="1" applyFont="1" applyBorder="1" applyAlignment="1" applyProtection="1">
      <protection locked="0"/>
    </xf>
    <xf numFmtId="39" fontId="29" fillId="0" borderId="0" xfId="8490" applyNumberFormat="1" applyFont="1" applyBorder="1" applyProtection="1"/>
    <xf numFmtId="43" fontId="29" fillId="0" borderId="0" xfId="8" applyFont="1" applyBorder="1" applyProtection="1"/>
    <xf numFmtId="0" fontId="26" fillId="0" borderId="0" xfId="8490" applyFont="1" applyProtection="1"/>
    <xf numFmtId="39" fontId="29" fillId="0" borderId="0" xfId="8490" applyNumberFormat="1" applyFont="1" applyAlignment="1" applyProtection="1">
      <alignment horizontal="center"/>
    </xf>
    <xf numFmtId="39" fontId="30" fillId="0" borderId="0" xfId="8490" applyNumberFormat="1" applyFont="1" applyBorder="1" applyProtection="1">
      <protection locked="0"/>
    </xf>
    <xf numFmtId="0" fontId="29" fillId="0" borderId="0" xfId="8490" applyFont="1" applyAlignment="1" applyProtection="1">
      <alignment horizontal="center"/>
    </xf>
    <xf numFmtId="43" fontId="29" fillId="0" borderId="0" xfId="8490" applyNumberFormat="1" applyFont="1" applyProtection="1"/>
    <xf numFmtId="43" fontId="29" fillId="0" borderId="0" xfId="8490" applyNumberFormat="1" applyFont="1" applyBorder="1" applyProtection="1"/>
    <xf numFmtId="167" fontId="29" fillId="0" borderId="0" xfId="8490" applyNumberFormat="1" applyFont="1" applyProtection="1"/>
    <xf numFmtId="0" fontId="13" fillId="19" borderId="3" xfId="8401" applyFont="1" applyFill="1" applyBorder="1" applyAlignment="1" applyProtection="1"/>
    <xf numFmtId="0" fontId="13" fillId="19" borderId="7" xfId="8401" applyFont="1" applyFill="1" applyBorder="1" applyProtection="1"/>
    <xf numFmtId="0" fontId="13" fillId="19" borderId="43" xfId="8401" applyFont="1" applyFill="1" applyBorder="1" applyProtection="1"/>
    <xf numFmtId="0" fontId="6" fillId="0" borderId="0" xfId="8401" applyFont="1" applyProtection="1"/>
    <xf numFmtId="0" fontId="13" fillId="0" borderId="58" xfId="8401" applyFont="1" applyBorder="1" applyAlignment="1" applyProtection="1">
      <alignment horizontal="center"/>
    </xf>
    <xf numFmtId="0" fontId="3" fillId="0" borderId="67" xfId="8401" applyFont="1" applyBorder="1" applyProtection="1"/>
    <xf numFmtId="0" fontId="2" fillId="0" borderId="67" xfId="8401" applyBorder="1" applyProtection="1"/>
    <xf numFmtId="0" fontId="13" fillId="19" borderId="4" xfId="8401" applyFont="1" applyFill="1" applyBorder="1" applyProtection="1"/>
    <xf numFmtId="0" fontId="13" fillId="19" borderId="59" xfId="8401" applyFont="1" applyFill="1" applyBorder="1" applyAlignment="1" applyProtection="1">
      <alignment horizontal="center"/>
    </xf>
    <xf numFmtId="39" fontId="13" fillId="0" borderId="68" xfId="8401" applyNumberFormat="1" applyFont="1" applyBorder="1" applyProtection="1"/>
    <xf numFmtId="39" fontId="24" fillId="0" borderId="68" xfId="8401" applyNumberFormat="1" applyFont="1" applyBorder="1" applyProtection="1"/>
    <xf numFmtId="43" fontId="0" fillId="0" borderId="0" xfId="8" applyFont="1" applyAlignment="1">
      <alignment horizontal="center"/>
    </xf>
    <xf numFmtId="43" fontId="0" fillId="0" borderId="0" xfId="8" applyFont="1" applyBorder="1"/>
    <xf numFmtId="0" fontId="6" fillId="0" borderId="0" xfId="8401" applyFont="1" applyBorder="1" applyAlignment="1">
      <alignment horizontal="right"/>
    </xf>
    <xf numFmtId="39" fontId="28" fillId="0" borderId="0" xfId="8401" applyNumberFormat="1" applyFont="1" applyFill="1" applyBorder="1" applyProtection="1"/>
    <xf numFmtId="0" fontId="25" fillId="0" borderId="0" xfId="8401" applyFont="1" applyProtection="1">
      <protection locked="0"/>
    </xf>
    <xf numFmtId="0" fontId="5" fillId="0" borderId="0" xfId="8401" quotePrefix="1" applyFont="1" applyAlignment="1" applyProtection="1">
      <alignment horizontal="left"/>
      <protection locked="0"/>
    </xf>
    <xf numFmtId="0" fontId="5" fillId="0" borderId="0" xfId="8401" applyFont="1" applyProtection="1">
      <protection locked="0"/>
    </xf>
    <xf numFmtId="0" fontId="25" fillId="0" borderId="0" xfId="8401" applyFont="1" applyFill="1" applyProtection="1">
      <protection locked="0"/>
    </xf>
    <xf numFmtId="0" fontId="5" fillId="19" borderId="3" xfId="8401" applyFont="1" applyFill="1" applyBorder="1" applyAlignment="1" applyProtection="1">
      <alignment horizontal="center"/>
      <protection locked="0"/>
    </xf>
    <xf numFmtId="0" fontId="25" fillId="0" borderId="0" xfId="8401" applyFont="1" applyFill="1" applyAlignment="1" applyProtection="1">
      <alignment horizontal="center"/>
      <protection locked="0"/>
    </xf>
    <xf numFmtId="39" fontId="5" fillId="0" borderId="3" xfId="8401" applyNumberFormat="1" applyFont="1" applyBorder="1" applyProtection="1">
      <protection locked="0"/>
    </xf>
    <xf numFmtId="39" fontId="5" fillId="0" borderId="3" xfId="8401" applyNumberFormat="1" applyFont="1" applyBorder="1" applyProtection="1"/>
    <xf numFmtId="4" fontId="25" fillId="0" borderId="0" xfId="8401" applyNumberFormat="1" applyFont="1" applyProtection="1">
      <protection locked="0"/>
    </xf>
    <xf numFmtId="39" fontId="5" fillId="0" borderId="69" xfId="8401" applyNumberFormat="1" applyFont="1" applyBorder="1" applyProtection="1"/>
    <xf numFmtId="0" fontId="5" fillId="19" borderId="70" xfId="8401" applyFont="1" applyFill="1" applyBorder="1" applyProtection="1">
      <protection locked="0"/>
    </xf>
    <xf numFmtId="0" fontId="5" fillId="0" borderId="58" xfId="8401" applyFont="1" applyBorder="1"/>
    <xf numFmtId="39" fontId="5" fillId="0" borderId="7" xfId="8401" applyNumberFormat="1" applyFont="1" applyBorder="1" applyProtection="1">
      <protection locked="0"/>
    </xf>
    <xf numFmtId="0" fontId="5" fillId="19" borderId="2" xfId="8401" applyFont="1" applyFill="1" applyBorder="1" applyAlignment="1" applyProtection="1">
      <alignment horizontal="center"/>
      <protection locked="0"/>
    </xf>
    <xf numFmtId="39" fontId="5" fillId="0" borderId="59" xfId="8401" applyNumberFormat="1" applyFont="1" applyBorder="1" applyProtection="1">
      <protection locked="0"/>
    </xf>
    <xf numFmtId="39" fontId="5" fillId="0" borderId="59" xfId="8401" applyNumberFormat="1" applyFont="1" applyBorder="1" applyProtection="1"/>
    <xf numFmtId="39" fontId="20" fillId="0" borderId="0" xfId="8401" applyNumberFormat="1" applyFont="1" applyBorder="1" applyProtection="1">
      <protection locked="0"/>
    </xf>
    <xf numFmtId="43" fontId="25" fillId="0" borderId="0" xfId="8" applyFont="1" applyProtection="1">
      <protection locked="0"/>
    </xf>
    <xf numFmtId="0" fontId="25" fillId="0" borderId="0" xfId="8401" applyFont="1" applyAlignment="1" applyProtection="1">
      <alignment horizontal="center"/>
      <protection locked="0"/>
    </xf>
    <xf numFmtId="0" fontId="5" fillId="19" borderId="0" xfId="8401" applyFont="1" applyFill="1" applyBorder="1" applyProtection="1">
      <protection locked="0"/>
    </xf>
    <xf numFmtId="39" fontId="5" fillId="0" borderId="10" xfId="8401" applyNumberFormat="1" applyFont="1" applyBorder="1" applyProtection="1">
      <protection locked="0"/>
    </xf>
    <xf numFmtId="0" fontId="5" fillId="0" borderId="43" xfId="8401" applyFont="1" applyBorder="1"/>
    <xf numFmtId="39" fontId="5" fillId="0" borderId="43" xfId="8401" applyNumberFormat="1" applyFont="1" applyBorder="1" applyProtection="1">
      <protection locked="0"/>
    </xf>
    <xf numFmtId="0" fontId="13" fillId="19" borderId="39" xfId="8401" quotePrefix="1" applyFont="1" applyFill="1" applyBorder="1" applyAlignment="1" applyProtection="1">
      <alignment horizontal="left"/>
    </xf>
    <xf numFmtId="0" fontId="25" fillId="0" borderId="0" xfId="8401" applyFont="1" applyBorder="1" applyProtection="1">
      <protection locked="0"/>
    </xf>
    <xf numFmtId="39" fontId="24" fillId="0" borderId="0" xfId="8401" applyNumberFormat="1" applyFont="1" applyBorder="1" applyProtection="1"/>
    <xf numFmtId="0" fontId="13" fillId="19" borderId="71" xfId="8401" applyFont="1" applyFill="1" applyBorder="1" applyProtection="1"/>
    <xf numFmtId="39" fontId="5" fillId="0" borderId="39" xfId="8401" applyNumberFormat="1" applyFont="1" applyBorder="1" applyProtection="1"/>
    <xf numFmtId="0" fontId="31" fillId="0" borderId="0" xfId="8401" applyFont="1"/>
    <xf numFmtId="43" fontId="31" fillId="0" borderId="0" xfId="8" applyFont="1" applyProtection="1">
      <protection locked="0"/>
    </xf>
    <xf numFmtId="43" fontId="31" fillId="0" borderId="0" xfId="8" applyFont="1"/>
    <xf numFmtId="0" fontId="25" fillId="0" borderId="0" xfId="8493" applyFont="1" applyProtection="1">
      <protection locked="0"/>
    </xf>
    <xf numFmtId="0" fontId="6" fillId="0" borderId="0" xfId="8493"/>
    <xf numFmtId="0" fontId="5" fillId="0" borderId="0" xfId="8493" applyFont="1" applyProtection="1">
      <protection locked="0"/>
    </xf>
    <xf numFmtId="0" fontId="5" fillId="0" borderId="0" xfId="8493" quotePrefix="1" applyFont="1" applyAlignment="1" applyProtection="1">
      <alignment horizontal="left"/>
      <protection locked="0"/>
    </xf>
    <xf numFmtId="0" fontId="5" fillId="0" borderId="0" xfId="8493" quotePrefix="1" applyFont="1" applyAlignment="1" applyProtection="1">
      <alignment horizontal="right"/>
      <protection locked="0"/>
    </xf>
    <xf numFmtId="0" fontId="5" fillId="19" borderId="3" xfId="8493" applyFont="1" applyFill="1" applyBorder="1" applyAlignment="1" applyProtection="1">
      <alignment horizontal="center"/>
      <protection locked="0"/>
    </xf>
    <xf numFmtId="165" fontId="5" fillId="0" borderId="3" xfId="8493" quotePrefix="1" applyNumberFormat="1" applyFont="1" applyBorder="1" applyAlignment="1" applyProtection="1">
      <alignment horizontal="center"/>
      <protection locked="0"/>
    </xf>
    <xf numFmtId="0" fontId="5" fillId="0" borderId="3" xfId="8493" quotePrefix="1" applyFont="1" applyBorder="1" applyAlignment="1" applyProtection="1">
      <alignment horizontal="center"/>
      <protection locked="0"/>
    </xf>
    <xf numFmtId="0" fontId="13" fillId="19" borderId="39" xfId="8493" applyFont="1" applyFill="1" applyBorder="1" applyProtection="1"/>
    <xf numFmtId="39" fontId="5" fillId="0" borderId="3" xfId="8493" applyNumberFormat="1" applyFont="1" applyBorder="1" applyProtection="1">
      <protection locked="0"/>
    </xf>
    <xf numFmtId="39" fontId="13" fillId="0" borderId="3" xfId="8493" applyNumberFormat="1" applyFont="1" applyBorder="1" applyProtection="1"/>
    <xf numFmtId="0" fontId="13" fillId="19" borderId="0" xfId="8493" applyFont="1" applyFill="1" applyProtection="1"/>
    <xf numFmtId="39" fontId="6" fillId="0" borderId="0" xfId="8493" applyNumberFormat="1" applyProtection="1"/>
    <xf numFmtId="0" fontId="5" fillId="19" borderId="0" xfId="8493" applyFont="1" applyFill="1" applyProtection="1">
      <protection locked="0"/>
    </xf>
    <xf numFmtId="39" fontId="5" fillId="0" borderId="43" xfId="8493" applyNumberFormat="1" applyFont="1" applyBorder="1" applyProtection="1">
      <protection locked="0"/>
    </xf>
    <xf numFmtId="0" fontId="13" fillId="19" borderId="4" xfId="8493" quotePrefix="1" applyFont="1" applyFill="1" applyBorder="1" applyAlignment="1" applyProtection="1">
      <alignment horizontal="left"/>
    </xf>
    <xf numFmtId="0" fontId="5" fillId="19" borderId="2" xfId="8493" applyFont="1" applyFill="1" applyBorder="1" applyAlignment="1" applyProtection="1">
      <alignment horizontal="center"/>
      <protection locked="0"/>
    </xf>
    <xf numFmtId="39" fontId="5" fillId="0" borderId="59" xfId="8493" applyNumberFormat="1" applyFont="1" applyBorder="1" applyProtection="1">
      <protection locked="0"/>
    </xf>
    <xf numFmtId="39" fontId="25" fillId="0" borderId="0" xfId="8493" applyNumberFormat="1" applyFont="1" applyProtection="1">
      <protection locked="0"/>
    </xf>
    <xf numFmtId="43" fontId="6" fillId="0" borderId="0" xfId="1" applyFont="1"/>
    <xf numFmtId="0" fontId="32" fillId="0" borderId="0" xfId="8509" applyAlignment="1"/>
    <xf numFmtId="0" fontId="32" fillId="0" borderId="0" xfId="8509" applyNumberFormat="1" applyFont="1" applyAlignment="1" applyProtection="1">
      <protection locked="0"/>
    </xf>
    <xf numFmtId="0" fontId="35" fillId="0" borderId="0" xfId="8509" applyNumberFormat="1" applyFont="1" applyAlignment="1"/>
    <xf numFmtId="0" fontId="36" fillId="0" borderId="0" xfId="8509" applyNumberFormat="1" applyFont="1" applyAlignment="1">
      <alignment horizontal="right"/>
    </xf>
    <xf numFmtId="0" fontId="31" fillId="0" borderId="3" xfId="8509" applyNumberFormat="1" applyFont="1" applyBorder="1" applyAlignment="1">
      <alignment horizontal="center"/>
    </xf>
    <xf numFmtId="1" fontId="31" fillId="0" borderId="3" xfId="8509" quotePrefix="1" applyNumberFormat="1" applyFont="1" applyBorder="1" applyAlignment="1">
      <alignment horizontal="center"/>
    </xf>
    <xf numFmtId="0" fontId="31" fillId="0" borderId="7" xfId="8509" applyNumberFormat="1" applyFont="1" applyBorder="1" applyAlignment="1"/>
    <xf numFmtId="0" fontId="32" fillId="0" borderId="7" xfId="8509" applyNumberFormat="1" applyFont="1" applyBorder="1" applyAlignment="1"/>
    <xf numFmtId="0" fontId="31" fillId="0" borderId="43" xfId="8509" applyNumberFormat="1" applyFont="1" applyBorder="1" applyAlignment="1"/>
    <xf numFmtId="0" fontId="32" fillId="0" borderId="43" xfId="8509" applyNumberFormat="1" applyFont="1" applyBorder="1" applyAlignment="1"/>
    <xf numFmtId="3" fontId="37" fillId="0" borderId="43" xfId="8509" applyNumberFormat="1" applyFont="1" applyFill="1" applyBorder="1"/>
    <xf numFmtId="3" fontId="38" fillId="0" borderId="0" xfId="10" applyNumberFormat="1" applyFont="1"/>
    <xf numFmtId="10" fontId="32" fillId="0" borderId="43" xfId="8509" applyNumberFormat="1" applyFont="1" applyBorder="1" applyAlignment="1"/>
    <xf numFmtId="3" fontId="32" fillId="0" borderId="0" xfId="8509" applyNumberFormat="1" applyAlignment="1"/>
    <xf numFmtId="0" fontId="39" fillId="0" borderId="59" xfId="8509" applyNumberFormat="1" applyFont="1" applyBorder="1" applyAlignment="1"/>
    <xf numFmtId="3" fontId="40" fillId="0" borderId="59" xfId="8509" applyNumberFormat="1" applyFont="1" applyFill="1" applyBorder="1"/>
    <xf numFmtId="3" fontId="41" fillId="0" borderId="0" xfId="10" applyNumberFormat="1" applyFont="1"/>
    <xf numFmtId="3" fontId="40" fillId="0" borderId="43" xfId="8509" applyNumberFormat="1" applyFont="1" applyFill="1" applyBorder="1"/>
    <xf numFmtId="10" fontId="42" fillId="0" borderId="43" xfId="8509" applyNumberFormat="1" applyFont="1" applyBorder="1" applyAlignment="1"/>
    <xf numFmtId="0" fontId="31" fillId="0" borderId="34" xfId="8509" applyNumberFormat="1" applyFont="1" applyBorder="1" applyAlignment="1"/>
    <xf numFmtId="3" fontId="32" fillId="0" borderId="7" xfId="8509" applyNumberFormat="1" applyFont="1" applyBorder="1" applyAlignment="1"/>
    <xf numFmtId="3" fontId="32" fillId="0" borderId="60" xfId="8509" applyNumberFormat="1" applyFont="1" applyBorder="1" applyAlignment="1"/>
    <xf numFmtId="10" fontId="32" fillId="0" borderId="7" xfId="8509" applyNumberFormat="1" applyFont="1" applyBorder="1" applyAlignment="1"/>
    <xf numFmtId="0" fontId="31" fillId="0" borderId="39" xfId="8509" applyNumberFormat="1" applyFont="1" applyBorder="1" applyAlignment="1"/>
    <xf numFmtId="3" fontId="37" fillId="0" borderId="43" xfId="8509" applyNumberFormat="1" applyFont="1" applyBorder="1" applyAlignment="1"/>
    <xf numFmtId="0" fontId="39" fillId="0" borderId="39" xfId="8509" applyNumberFormat="1" applyFont="1" applyBorder="1" applyAlignment="1"/>
    <xf numFmtId="3" fontId="40" fillId="0" borderId="59" xfId="8509" applyNumberFormat="1" applyFont="1" applyBorder="1" applyAlignment="1"/>
    <xf numFmtId="10" fontId="42" fillId="0" borderId="59" xfId="8509" applyNumberFormat="1" applyFont="1" applyBorder="1" applyAlignment="1"/>
    <xf numFmtId="10" fontId="32" fillId="0" borderId="35" xfId="8509" applyNumberFormat="1" applyFont="1" applyBorder="1" applyAlignment="1"/>
    <xf numFmtId="3" fontId="38" fillId="0" borderId="39" xfId="10" applyNumberFormat="1" applyFont="1" applyBorder="1"/>
    <xf numFmtId="0" fontId="39" fillId="0" borderId="50" xfId="8509" applyNumberFormat="1" applyFont="1" applyBorder="1" applyAlignment="1"/>
    <xf numFmtId="3" fontId="41" fillId="0" borderId="4" xfId="10" applyNumberFormat="1" applyFont="1" applyBorder="1"/>
    <xf numFmtId="0" fontId="31" fillId="0" borderId="0" xfId="8509" applyNumberFormat="1" applyFont="1" applyAlignment="1" applyProtection="1">
      <protection locked="0"/>
    </xf>
    <xf numFmtId="0" fontId="36" fillId="0" borderId="0" xfId="8509" applyNumberFormat="1" applyFont="1" applyAlignment="1"/>
    <xf numFmtId="0" fontId="31" fillId="0" borderId="34" xfId="8509" applyNumberFormat="1" applyFont="1" applyBorder="1" applyAlignment="1">
      <alignment horizontal="left"/>
    </xf>
    <xf numFmtId="17" fontId="31" fillId="0" borderId="3" xfId="8509" quotePrefix="1" applyNumberFormat="1" applyFont="1" applyBorder="1" applyAlignment="1">
      <alignment horizontal="center"/>
    </xf>
    <xf numFmtId="17" fontId="31" fillId="0" borderId="3" xfId="8509" applyNumberFormat="1" applyFont="1" applyBorder="1" applyAlignment="1">
      <alignment horizontal="center"/>
    </xf>
    <xf numFmtId="3" fontId="32" fillId="0" borderId="34" xfId="8509" applyNumberFormat="1" applyFont="1" applyBorder="1" applyAlignment="1"/>
    <xf numFmtId="3" fontId="37" fillId="0" borderId="72" xfId="8509" applyNumberFormat="1" applyFont="1" applyBorder="1" applyAlignment="1"/>
    <xf numFmtId="3" fontId="38" fillId="0" borderId="43" xfId="10" applyNumberFormat="1" applyFont="1" applyBorder="1"/>
    <xf numFmtId="3" fontId="40" fillId="0" borderId="73" xfId="8509" applyNumberFormat="1" applyFont="1" applyBorder="1" applyAlignment="1"/>
    <xf numFmtId="3" fontId="41" fillId="0" borderId="43" xfId="10" applyNumberFormat="1" applyFont="1" applyBorder="1"/>
    <xf numFmtId="0" fontId="39" fillId="0" borderId="34" xfId="8509" applyNumberFormat="1" applyFont="1" applyBorder="1" applyAlignment="1"/>
    <xf numFmtId="3" fontId="40" fillId="0" borderId="72" xfId="8509" applyNumberFormat="1" applyFont="1" applyBorder="1" applyAlignment="1"/>
    <xf numFmtId="3" fontId="41" fillId="0" borderId="3" xfId="10" applyNumberFormat="1" applyFont="1" applyBorder="1"/>
    <xf numFmtId="3" fontId="40" fillId="0" borderId="3" xfId="8509" applyNumberFormat="1" applyFont="1" applyFill="1" applyBorder="1"/>
    <xf numFmtId="10" fontId="42" fillId="0" borderId="3" xfId="8509" applyNumberFormat="1" applyFont="1" applyBorder="1" applyAlignment="1"/>
    <xf numFmtId="3" fontId="32" fillId="0" borderId="39" xfId="8509" applyNumberFormat="1" applyFont="1" applyBorder="1" applyAlignment="1"/>
    <xf numFmtId="3" fontId="41" fillId="0" borderId="59" xfId="10" applyNumberFormat="1" applyFont="1" applyBorder="1"/>
    <xf numFmtId="0" fontId="39" fillId="0" borderId="59" xfId="8509" applyNumberFormat="1" applyFont="1" applyBorder="1" applyAlignment="1">
      <alignment horizontal="left"/>
    </xf>
    <xf numFmtId="3" fontId="37" fillId="0" borderId="74" xfId="8509" applyNumberFormat="1" applyFont="1" applyBorder="1" applyAlignment="1"/>
    <xf numFmtId="3" fontId="38" fillId="0" borderId="59" xfId="10" applyNumberFormat="1" applyFont="1" applyBorder="1"/>
    <xf numFmtId="3" fontId="37" fillId="0" borderId="59" xfId="8509" applyNumberFormat="1" applyFont="1" applyFill="1" applyBorder="1"/>
    <xf numFmtId="10" fontId="32" fillId="0" borderId="59" xfId="8509" applyNumberFormat="1" applyFont="1" applyBorder="1" applyAlignment="1"/>
    <xf numFmtId="3" fontId="37" fillId="0" borderId="74" xfId="8509" applyNumberFormat="1" applyFont="1" applyFill="1" applyBorder="1" applyAlignment="1"/>
    <xf numFmtId="3" fontId="37" fillId="0" borderId="3" xfId="8509" applyNumberFormat="1" applyFont="1" applyFill="1" applyBorder="1" applyAlignment="1"/>
    <xf numFmtId="0" fontId="31" fillId="0" borderId="34" xfId="8509" applyNumberFormat="1" applyFont="1" applyFill="1" applyBorder="1" applyAlignment="1"/>
    <xf numFmtId="0" fontId="39" fillId="0" borderId="75" xfId="8509" applyNumberFormat="1" applyFont="1" applyBorder="1" applyAlignment="1"/>
    <xf numFmtId="3" fontId="40" fillId="0" borderId="76" xfId="8509" applyNumberFormat="1" applyFont="1" applyBorder="1" applyAlignment="1"/>
    <xf numFmtId="0" fontId="31" fillId="0" borderId="0" xfId="8509" applyNumberFormat="1" applyFont="1" applyFill="1" applyBorder="1" applyAlignment="1"/>
    <xf numFmtId="0" fontId="43" fillId="0" borderId="0" xfId="8509" applyFont="1" applyAlignment="1"/>
    <xf numFmtId="0" fontId="32" fillId="0" borderId="0" xfId="8509" applyFont="1" applyAlignment="1"/>
    <xf numFmtId="3" fontId="43" fillId="0" borderId="0" xfId="8509" applyNumberFormat="1" applyFont="1" applyAlignment="1"/>
    <xf numFmtId="1" fontId="31" fillId="0" borderId="3" xfId="8509" applyNumberFormat="1" applyFont="1" applyBorder="1" applyAlignment="1">
      <alignment horizontal="center"/>
    </xf>
    <xf numFmtId="3" fontId="40" fillId="0" borderId="74" xfId="8509" applyNumberFormat="1" applyFont="1" applyBorder="1" applyAlignment="1"/>
    <xf numFmtId="3" fontId="40" fillId="0" borderId="8" xfId="8509" applyNumberFormat="1" applyFont="1" applyBorder="1" applyAlignment="1"/>
    <xf numFmtId="0" fontId="39" fillId="0" borderId="39" xfId="8509" applyNumberFormat="1" applyFont="1" applyBorder="1" applyAlignment="1">
      <alignment horizontal="left"/>
    </xf>
    <xf numFmtId="3" fontId="37" fillId="0" borderId="8" xfId="8509" applyNumberFormat="1" applyFont="1" applyBorder="1" applyAlignment="1"/>
    <xf numFmtId="43" fontId="32" fillId="0" borderId="0" xfId="8510" applyFont="1" applyAlignment="1"/>
    <xf numFmtId="39" fontId="18" fillId="15" borderId="0" xfId="2" applyNumberFormat="1" applyFont="1" applyBorder="1" applyAlignment="1">
      <alignment horizontal="center" wrapText="1"/>
    </xf>
    <xf numFmtId="39" fontId="18" fillId="15" borderId="0" xfId="51" applyNumberFormat="1" applyFont="1" applyBorder="1" applyAlignment="1">
      <alignment horizontal="center" wrapText="1"/>
    </xf>
    <xf numFmtId="0" fontId="13" fillId="0" borderId="0" xfId="8401" applyFont="1" applyAlignment="1" applyProtection="1">
      <alignment horizontal="center"/>
    </xf>
    <xf numFmtId="0" fontId="5" fillId="0" borderId="0" xfId="8490" applyFont="1" applyAlignment="1" applyProtection="1">
      <alignment horizontal="center"/>
      <protection locked="0"/>
    </xf>
    <xf numFmtId="0" fontId="5" fillId="0" borderId="0" xfId="8401" applyFont="1" applyAlignment="1" applyProtection="1">
      <alignment horizontal="center"/>
      <protection locked="0"/>
    </xf>
    <xf numFmtId="0" fontId="5" fillId="0" borderId="0" xfId="8493" applyFont="1" applyAlignment="1" applyProtection="1">
      <alignment horizontal="center"/>
      <protection locked="0"/>
    </xf>
    <xf numFmtId="0" fontId="33" fillId="0" borderId="0" xfId="8509" applyNumberFormat="1" applyFont="1" applyAlignment="1">
      <alignment horizontal="center"/>
    </xf>
    <xf numFmtId="0" fontId="32" fillId="0" borderId="0" xfId="8509" applyAlignment="1">
      <alignment horizontal="center"/>
    </xf>
    <xf numFmtId="0" fontId="34" fillId="0" borderId="0" xfId="8509" applyNumberFormat="1" applyFont="1" applyAlignment="1">
      <alignment horizontal="center"/>
    </xf>
    <xf numFmtId="0" fontId="34" fillId="0" borderId="0" xfId="8509" quotePrefix="1" applyNumberFormat="1" applyFont="1" applyAlignment="1">
      <alignment horizontal="center"/>
    </xf>
  </cellXfs>
  <cellStyles count="8511">
    <cellStyle name="20% - Accent1 10" xfId="55"/>
    <cellStyle name="20% - Accent1 11" xfId="56"/>
    <cellStyle name="20% - Accent1 2" xfId="57"/>
    <cellStyle name="20% - Accent1 2 10" xfId="58"/>
    <cellStyle name="20% - Accent1 2 2" xfId="59"/>
    <cellStyle name="20% - Accent1 2 2 2" xfId="60"/>
    <cellStyle name="20% - Accent1 2 2 2 2" xfId="61"/>
    <cellStyle name="20% - Accent1 2 2 2 2 2" xfId="62"/>
    <cellStyle name="20% - Accent1 2 2 2 2 2 2" xfId="63"/>
    <cellStyle name="20% - Accent1 2 2 2 2 3" xfId="64"/>
    <cellStyle name="20% - Accent1 2 2 2 3" xfId="65"/>
    <cellStyle name="20% - Accent1 2 2 2 3 2" xfId="66"/>
    <cellStyle name="20% - Accent1 2 2 2 3 2 2" xfId="67"/>
    <cellStyle name="20% - Accent1 2 2 2 3 3" xfId="68"/>
    <cellStyle name="20% - Accent1 2 2 2 4" xfId="69"/>
    <cellStyle name="20% - Accent1 2 2 2 4 2" xfId="70"/>
    <cellStyle name="20% - Accent1 2 2 2 5" xfId="71"/>
    <cellStyle name="20% - Accent1 2 2 3" xfId="72"/>
    <cellStyle name="20% - Accent1 2 2 3 2" xfId="73"/>
    <cellStyle name="20% - Accent1 2 2 3 2 2" xfId="74"/>
    <cellStyle name="20% - Accent1 2 2 3 3" xfId="75"/>
    <cellStyle name="20% - Accent1 2 2 4" xfId="76"/>
    <cellStyle name="20% - Accent1 2 2 4 2" xfId="77"/>
    <cellStyle name="20% - Accent1 2 2 4 2 2" xfId="78"/>
    <cellStyle name="20% - Accent1 2 2 4 3" xfId="79"/>
    <cellStyle name="20% - Accent1 2 2 5" xfId="80"/>
    <cellStyle name="20% - Accent1 2 2 5 2" xfId="81"/>
    <cellStyle name="20% - Accent1 2 2 6" xfId="82"/>
    <cellStyle name="20% - Accent1 2 3" xfId="83"/>
    <cellStyle name="20% - Accent1 2 3 2" xfId="84"/>
    <cellStyle name="20% - Accent1 2 3 2 2" xfId="85"/>
    <cellStyle name="20% - Accent1 2 3 2 2 2" xfId="86"/>
    <cellStyle name="20% - Accent1 2 3 2 3" xfId="87"/>
    <cellStyle name="20% - Accent1 2 3 3" xfId="88"/>
    <cellStyle name="20% - Accent1 2 3 3 2" xfId="89"/>
    <cellStyle name="20% - Accent1 2 3 3 2 2" xfId="90"/>
    <cellStyle name="20% - Accent1 2 3 3 3" xfId="91"/>
    <cellStyle name="20% - Accent1 2 3 4" xfId="92"/>
    <cellStyle name="20% - Accent1 2 3 4 2" xfId="93"/>
    <cellStyle name="20% - Accent1 2 3 5" xfId="94"/>
    <cellStyle name="20% - Accent1 2 4" xfId="95"/>
    <cellStyle name="20% - Accent1 2 4 2" xfId="96"/>
    <cellStyle name="20% - Accent1 2 4 2 2" xfId="97"/>
    <cellStyle name="20% - Accent1 2 4 3" xfId="98"/>
    <cellStyle name="20% - Accent1 2 5" xfId="99"/>
    <cellStyle name="20% - Accent1 2 5 2" xfId="100"/>
    <cellStyle name="20% - Accent1 2 5 2 2" xfId="101"/>
    <cellStyle name="20% - Accent1 2 5 3" xfId="102"/>
    <cellStyle name="20% - Accent1 2 6" xfId="103"/>
    <cellStyle name="20% - Accent1 2 6 2" xfId="104"/>
    <cellStyle name="20% - Accent1 2 6 2 2" xfId="105"/>
    <cellStyle name="20% - Accent1 2 6 3" xfId="106"/>
    <cellStyle name="20% - Accent1 2 7" xfId="107"/>
    <cellStyle name="20% - Accent1 2 7 2" xfId="108"/>
    <cellStyle name="20% - Accent1 2 8" xfId="109"/>
    <cellStyle name="20% - Accent1 2 8 2" xfId="110"/>
    <cellStyle name="20% - Accent1 2 9" xfId="111"/>
    <cellStyle name="20% - Accent1 3" xfId="112"/>
    <cellStyle name="20% - Accent1 3 2" xfId="113"/>
    <cellStyle name="20% - Accent1 3 2 2" xfId="114"/>
    <cellStyle name="20% - Accent1 3 2 2 2" xfId="115"/>
    <cellStyle name="20% - Accent1 3 2 2 2 2" xfId="116"/>
    <cellStyle name="20% - Accent1 3 2 2 3" xfId="117"/>
    <cellStyle name="20% - Accent1 3 2 3" xfId="118"/>
    <cellStyle name="20% - Accent1 3 2 3 2" xfId="119"/>
    <cellStyle name="20% - Accent1 3 2 3 2 2" xfId="120"/>
    <cellStyle name="20% - Accent1 3 2 3 3" xfId="121"/>
    <cellStyle name="20% - Accent1 3 2 4" xfId="122"/>
    <cellStyle name="20% - Accent1 3 2 4 2" xfId="123"/>
    <cellStyle name="20% - Accent1 3 2 5" xfId="124"/>
    <cellStyle name="20% - Accent1 3 3" xfId="125"/>
    <cellStyle name="20% - Accent1 3 3 2" xfId="126"/>
    <cellStyle name="20% - Accent1 3 3 2 2" xfId="127"/>
    <cellStyle name="20% - Accent1 3 3 3" xfId="128"/>
    <cellStyle name="20% - Accent1 3 4" xfId="129"/>
    <cellStyle name="20% - Accent1 3 4 2" xfId="130"/>
    <cellStyle name="20% - Accent1 3 4 2 2" xfId="131"/>
    <cellStyle name="20% - Accent1 3 4 3" xfId="132"/>
    <cellStyle name="20% - Accent1 3 5" xfId="133"/>
    <cellStyle name="20% - Accent1 3 5 2" xfId="134"/>
    <cellStyle name="20% - Accent1 3 6" xfId="135"/>
    <cellStyle name="20% - Accent1 4" xfId="136"/>
    <cellStyle name="20% - Accent1 4 2" xfId="137"/>
    <cellStyle name="20% - Accent1 4 2 2" xfId="138"/>
    <cellStyle name="20% - Accent1 4 2 2 2" xfId="139"/>
    <cellStyle name="20% - Accent1 4 2 3" xfId="140"/>
    <cellStyle name="20% - Accent1 4 3" xfId="141"/>
    <cellStyle name="20% - Accent1 4 3 2" xfId="142"/>
    <cellStyle name="20% - Accent1 4 3 2 2" xfId="143"/>
    <cellStyle name="20% - Accent1 4 3 3" xfId="144"/>
    <cellStyle name="20% - Accent1 4 4" xfId="145"/>
    <cellStyle name="20% - Accent1 4 4 2" xfId="146"/>
    <cellStyle name="20% - Accent1 4 5" xfId="147"/>
    <cellStyle name="20% - Accent1 5" xfId="148"/>
    <cellStyle name="20% - Accent1 5 2" xfId="149"/>
    <cellStyle name="20% - Accent1 5 2 2" xfId="150"/>
    <cellStyle name="20% - Accent1 5 3" xfId="151"/>
    <cellStyle name="20% - Accent1 6" xfId="152"/>
    <cellStyle name="20% - Accent1 6 2" xfId="153"/>
    <cellStyle name="20% - Accent1 6 2 2" xfId="154"/>
    <cellStyle name="20% - Accent1 6 3" xfId="155"/>
    <cellStyle name="20% - Accent1 7" xfId="156"/>
    <cellStyle name="20% - Accent1 7 2" xfId="157"/>
    <cellStyle name="20% - Accent1 7 2 2" xfId="158"/>
    <cellStyle name="20% - Accent1 7 3" xfId="159"/>
    <cellStyle name="20% - Accent1 8" xfId="160"/>
    <cellStyle name="20% - Accent1 8 2" xfId="161"/>
    <cellStyle name="20% - Accent1 9" xfId="162"/>
    <cellStyle name="20% - Accent1 9 2" xfId="163"/>
    <cellStyle name="20% - Accent2 10" xfId="164"/>
    <cellStyle name="20% - Accent2 11" xfId="165"/>
    <cellStyle name="20% - Accent2 2" xfId="166"/>
    <cellStyle name="20% - Accent2 2 10" xfId="167"/>
    <cellStyle name="20% - Accent2 2 2" xfId="168"/>
    <cellStyle name="20% - Accent2 2 2 2" xfId="169"/>
    <cellStyle name="20% - Accent2 2 2 2 2" xfId="170"/>
    <cellStyle name="20% - Accent2 2 2 2 2 2" xfId="171"/>
    <cellStyle name="20% - Accent2 2 2 2 2 2 2" xfId="172"/>
    <cellStyle name="20% - Accent2 2 2 2 2 3" xfId="173"/>
    <cellStyle name="20% - Accent2 2 2 2 3" xfId="174"/>
    <cellStyle name="20% - Accent2 2 2 2 3 2" xfId="175"/>
    <cellStyle name="20% - Accent2 2 2 2 3 2 2" xfId="176"/>
    <cellStyle name="20% - Accent2 2 2 2 3 3" xfId="177"/>
    <cellStyle name="20% - Accent2 2 2 2 4" xfId="178"/>
    <cellStyle name="20% - Accent2 2 2 2 4 2" xfId="179"/>
    <cellStyle name="20% - Accent2 2 2 2 5" xfId="180"/>
    <cellStyle name="20% - Accent2 2 2 3" xfId="181"/>
    <cellStyle name="20% - Accent2 2 2 3 2" xfId="182"/>
    <cellStyle name="20% - Accent2 2 2 3 2 2" xfId="183"/>
    <cellStyle name="20% - Accent2 2 2 3 3" xfId="184"/>
    <cellStyle name="20% - Accent2 2 2 4" xfId="185"/>
    <cellStyle name="20% - Accent2 2 2 4 2" xfId="186"/>
    <cellStyle name="20% - Accent2 2 2 4 2 2" xfId="187"/>
    <cellStyle name="20% - Accent2 2 2 4 3" xfId="188"/>
    <cellStyle name="20% - Accent2 2 2 5" xfId="189"/>
    <cellStyle name="20% - Accent2 2 2 5 2" xfId="190"/>
    <cellStyle name="20% - Accent2 2 2 6" xfId="191"/>
    <cellStyle name="20% - Accent2 2 3" xfId="192"/>
    <cellStyle name="20% - Accent2 2 3 2" xfId="193"/>
    <cellStyle name="20% - Accent2 2 3 2 2" xfId="194"/>
    <cellStyle name="20% - Accent2 2 3 2 2 2" xfId="195"/>
    <cellStyle name="20% - Accent2 2 3 2 3" xfId="196"/>
    <cellStyle name="20% - Accent2 2 3 3" xfId="197"/>
    <cellStyle name="20% - Accent2 2 3 3 2" xfId="198"/>
    <cellStyle name="20% - Accent2 2 3 3 2 2" xfId="199"/>
    <cellStyle name="20% - Accent2 2 3 3 3" xfId="200"/>
    <cellStyle name="20% - Accent2 2 3 4" xfId="201"/>
    <cellStyle name="20% - Accent2 2 3 4 2" xfId="202"/>
    <cellStyle name="20% - Accent2 2 3 5" xfId="203"/>
    <cellStyle name="20% - Accent2 2 4" xfId="204"/>
    <cellStyle name="20% - Accent2 2 4 2" xfId="205"/>
    <cellStyle name="20% - Accent2 2 4 2 2" xfId="206"/>
    <cellStyle name="20% - Accent2 2 4 3" xfId="207"/>
    <cellStyle name="20% - Accent2 2 5" xfId="208"/>
    <cellStyle name="20% - Accent2 2 5 2" xfId="209"/>
    <cellStyle name="20% - Accent2 2 5 2 2" xfId="210"/>
    <cellStyle name="20% - Accent2 2 5 3" xfId="211"/>
    <cellStyle name="20% - Accent2 2 6" xfId="212"/>
    <cellStyle name="20% - Accent2 2 6 2" xfId="213"/>
    <cellStyle name="20% - Accent2 2 6 2 2" xfId="214"/>
    <cellStyle name="20% - Accent2 2 6 3" xfId="215"/>
    <cellStyle name="20% - Accent2 2 7" xfId="216"/>
    <cellStyle name="20% - Accent2 2 7 2" xfId="217"/>
    <cellStyle name="20% - Accent2 2 8" xfId="218"/>
    <cellStyle name="20% - Accent2 2 8 2" xfId="219"/>
    <cellStyle name="20% - Accent2 2 9" xfId="220"/>
    <cellStyle name="20% - Accent2 3" xfId="221"/>
    <cellStyle name="20% - Accent2 3 2" xfId="222"/>
    <cellStyle name="20% - Accent2 3 2 2" xfId="223"/>
    <cellStyle name="20% - Accent2 3 2 2 2" xfId="224"/>
    <cellStyle name="20% - Accent2 3 2 2 2 2" xfId="225"/>
    <cellStyle name="20% - Accent2 3 2 2 3" xfId="226"/>
    <cellStyle name="20% - Accent2 3 2 3" xfId="227"/>
    <cellStyle name="20% - Accent2 3 2 3 2" xfId="228"/>
    <cellStyle name="20% - Accent2 3 2 3 2 2" xfId="229"/>
    <cellStyle name="20% - Accent2 3 2 3 3" xfId="230"/>
    <cellStyle name="20% - Accent2 3 2 4" xfId="231"/>
    <cellStyle name="20% - Accent2 3 2 4 2" xfId="232"/>
    <cellStyle name="20% - Accent2 3 2 5" xfId="233"/>
    <cellStyle name="20% - Accent2 3 3" xfId="234"/>
    <cellStyle name="20% - Accent2 3 3 2" xfId="235"/>
    <cellStyle name="20% - Accent2 3 3 2 2" xfId="236"/>
    <cellStyle name="20% - Accent2 3 3 3" xfId="237"/>
    <cellStyle name="20% - Accent2 3 4" xfId="238"/>
    <cellStyle name="20% - Accent2 3 4 2" xfId="239"/>
    <cellStyle name="20% - Accent2 3 4 2 2" xfId="240"/>
    <cellStyle name="20% - Accent2 3 4 3" xfId="241"/>
    <cellStyle name="20% - Accent2 3 5" xfId="242"/>
    <cellStyle name="20% - Accent2 3 5 2" xfId="243"/>
    <cellStyle name="20% - Accent2 3 6" xfId="244"/>
    <cellStyle name="20% - Accent2 4" xfId="245"/>
    <cellStyle name="20% - Accent2 4 2" xfId="246"/>
    <cellStyle name="20% - Accent2 4 2 2" xfId="247"/>
    <cellStyle name="20% - Accent2 4 2 2 2" xfId="248"/>
    <cellStyle name="20% - Accent2 4 2 3" xfId="249"/>
    <cellStyle name="20% - Accent2 4 3" xfId="250"/>
    <cellStyle name="20% - Accent2 4 3 2" xfId="251"/>
    <cellStyle name="20% - Accent2 4 3 2 2" xfId="252"/>
    <cellStyle name="20% - Accent2 4 3 3" xfId="253"/>
    <cellStyle name="20% - Accent2 4 4" xfId="254"/>
    <cellStyle name="20% - Accent2 4 4 2" xfId="255"/>
    <cellStyle name="20% - Accent2 4 5" xfId="256"/>
    <cellStyle name="20% - Accent2 5" xfId="257"/>
    <cellStyle name="20% - Accent2 5 2" xfId="258"/>
    <cellStyle name="20% - Accent2 5 2 2" xfId="259"/>
    <cellStyle name="20% - Accent2 5 3" xfId="260"/>
    <cellStyle name="20% - Accent2 6" xfId="261"/>
    <cellStyle name="20% - Accent2 6 2" xfId="262"/>
    <cellStyle name="20% - Accent2 6 2 2" xfId="263"/>
    <cellStyle name="20% - Accent2 6 3" xfId="264"/>
    <cellStyle name="20% - Accent2 7" xfId="265"/>
    <cellStyle name="20% - Accent2 7 2" xfId="266"/>
    <cellStyle name="20% - Accent2 7 2 2" xfId="267"/>
    <cellStyle name="20% - Accent2 7 3" xfId="268"/>
    <cellStyle name="20% - Accent2 8" xfId="269"/>
    <cellStyle name="20% - Accent2 8 2" xfId="270"/>
    <cellStyle name="20% - Accent2 9" xfId="271"/>
    <cellStyle name="20% - Accent2 9 2" xfId="272"/>
    <cellStyle name="20% - Accent3 10" xfId="273"/>
    <cellStyle name="20% - Accent3 11" xfId="274"/>
    <cellStyle name="20% - Accent3 2" xfId="275"/>
    <cellStyle name="20% - Accent3 2 10" xfId="276"/>
    <cellStyle name="20% - Accent3 2 2" xfId="277"/>
    <cellStyle name="20% - Accent3 2 2 2" xfId="278"/>
    <cellStyle name="20% - Accent3 2 2 2 2" xfId="279"/>
    <cellStyle name="20% - Accent3 2 2 2 2 2" xfId="280"/>
    <cellStyle name="20% - Accent3 2 2 2 2 2 2" xfId="281"/>
    <cellStyle name="20% - Accent3 2 2 2 2 3" xfId="282"/>
    <cellStyle name="20% - Accent3 2 2 2 3" xfId="283"/>
    <cellStyle name="20% - Accent3 2 2 2 3 2" xfId="284"/>
    <cellStyle name="20% - Accent3 2 2 2 3 2 2" xfId="285"/>
    <cellStyle name="20% - Accent3 2 2 2 3 3" xfId="286"/>
    <cellStyle name="20% - Accent3 2 2 2 4" xfId="287"/>
    <cellStyle name="20% - Accent3 2 2 2 4 2" xfId="288"/>
    <cellStyle name="20% - Accent3 2 2 2 5" xfId="289"/>
    <cellStyle name="20% - Accent3 2 2 3" xfId="290"/>
    <cellStyle name="20% - Accent3 2 2 3 2" xfId="291"/>
    <cellStyle name="20% - Accent3 2 2 3 2 2" xfId="292"/>
    <cellStyle name="20% - Accent3 2 2 3 3" xfId="293"/>
    <cellStyle name="20% - Accent3 2 2 4" xfId="294"/>
    <cellStyle name="20% - Accent3 2 2 4 2" xfId="295"/>
    <cellStyle name="20% - Accent3 2 2 4 2 2" xfId="296"/>
    <cellStyle name="20% - Accent3 2 2 4 3" xfId="297"/>
    <cellStyle name="20% - Accent3 2 2 5" xfId="298"/>
    <cellStyle name="20% - Accent3 2 2 5 2" xfId="299"/>
    <cellStyle name="20% - Accent3 2 2 6" xfId="300"/>
    <cellStyle name="20% - Accent3 2 3" xfId="301"/>
    <cellStyle name="20% - Accent3 2 3 2" xfId="302"/>
    <cellStyle name="20% - Accent3 2 3 2 2" xfId="303"/>
    <cellStyle name="20% - Accent3 2 3 2 2 2" xfId="304"/>
    <cellStyle name="20% - Accent3 2 3 2 3" xfId="305"/>
    <cellStyle name="20% - Accent3 2 3 3" xfId="306"/>
    <cellStyle name="20% - Accent3 2 3 3 2" xfId="307"/>
    <cellStyle name="20% - Accent3 2 3 3 2 2" xfId="308"/>
    <cellStyle name="20% - Accent3 2 3 3 3" xfId="309"/>
    <cellStyle name="20% - Accent3 2 3 4" xfId="310"/>
    <cellStyle name="20% - Accent3 2 3 4 2" xfId="311"/>
    <cellStyle name="20% - Accent3 2 3 5" xfId="312"/>
    <cellStyle name="20% - Accent3 2 4" xfId="313"/>
    <cellStyle name="20% - Accent3 2 4 2" xfId="314"/>
    <cellStyle name="20% - Accent3 2 4 2 2" xfId="315"/>
    <cellStyle name="20% - Accent3 2 4 3" xfId="316"/>
    <cellStyle name="20% - Accent3 2 5" xfId="317"/>
    <cellStyle name="20% - Accent3 2 5 2" xfId="318"/>
    <cellStyle name="20% - Accent3 2 5 2 2" xfId="319"/>
    <cellStyle name="20% - Accent3 2 5 3" xfId="320"/>
    <cellStyle name="20% - Accent3 2 6" xfId="321"/>
    <cellStyle name="20% - Accent3 2 6 2" xfId="322"/>
    <cellStyle name="20% - Accent3 2 6 2 2" xfId="323"/>
    <cellStyle name="20% - Accent3 2 6 3" xfId="324"/>
    <cellStyle name="20% - Accent3 2 7" xfId="325"/>
    <cellStyle name="20% - Accent3 2 7 2" xfId="326"/>
    <cellStyle name="20% - Accent3 2 8" xfId="327"/>
    <cellStyle name="20% - Accent3 2 8 2" xfId="328"/>
    <cellStyle name="20% - Accent3 2 9" xfId="329"/>
    <cellStyle name="20% - Accent3 3" xfId="330"/>
    <cellStyle name="20% - Accent3 3 2" xfId="331"/>
    <cellStyle name="20% - Accent3 3 2 2" xfId="332"/>
    <cellStyle name="20% - Accent3 3 2 2 2" xfId="333"/>
    <cellStyle name="20% - Accent3 3 2 2 2 2" xfId="334"/>
    <cellStyle name="20% - Accent3 3 2 2 3" xfId="335"/>
    <cellStyle name="20% - Accent3 3 2 3" xfId="336"/>
    <cellStyle name="20% - Accent3 3 2 3 2" xfId="337"/>
    <cellStyle name="20% - Accent3 3 2 3 2 2" xfId="338"/>
    <cellStyle name="20% - Accent3 3 2 3 3" xfId="339"/>
    <cellStyle name="20% - Accent3 3 2 4" xfId="340"/>
    <cellStyle name="20% - Accent3 3 2 4 2" xfId="341"/>
    <cellStyle name="20% - Accent3 3 2 5" xfId="342"/>
    <cellStyle name="20% - Accent3 3 3" xfId="343"/>
    <cellStyle name="20% - Accent3 3 3 2" xfId="344"/>
    <cellStyle name="20% - Accent3 3 3 2 2" xfId="345"/>
    <cellStyle name="20% - Accent3 3 3 3" xfId="346"/>
    <cellStyle name="20% - Accent3 3 4" xfId="347"/>
    <cellStyle name="20% - Accent3 3 4 2" xfId="348"/>
    <cellStyle name="20% - Accent3 3 4 2 2" xfId="349"/>
    <cellStyle name="20% - Accent3 3 4 3" xfId="350"/>
    <cellStyle name="20% - Accent3 3 5" xfId="351"/>
    <cellStyle name="20% - Accent3 3 5 2" xfId="352"/>
    <cellStyle name="20% - Accent3 3 6" xfId="353"/>
    <cellStyle name="20% - Accent3 4" xfId="354"/>
    <cellStyle name="20% - Accent3 4 2" xfId="355"/>
    <cellStyle name="20% - Accent3 4 2 2" xfId="356"/>
    <cellStyle name="20% - Accent3 4 2 2 2" xfId="357"/>
    <cellStyle name="20% - Accent3 4 2 3" xfId="358"/>
    <cellStyle name="20% - Accent3 4 3" xfId="359"/>
    <cellStyle name="20% - Accent3 4 3 2" xfId="360"/>
    <cellStyle name="20% - Accent3 4 3 2 2" xfId="361"/>
    <cellStyle name="20% - Accent3 4 3 3" xfId="362"/>
    <cellStyle name="20% - Accent3 4 4" xfId="363"/>
    <cellStyle name="20% - Accent3 4 4 2" xfId="364"/>
    <cellStyle name="20% - Accent3 4 5" xfId="365"/>
    <cellStyle name="20% - Accent3 5" xfId="366"/>
    <cellStyle name="20% - Accent3 5 2" xfId="367"/>
    <cellStyle name="20% - Accent3 5 2 2" xfId="368"/>
    <cellStyle name="20% - Accent3 5 3" xfId="369"/>
    <cellStyle name="20% - Accent3 6" xfId="370"/>
    <cellStyle name="20% - Accent3 6 2" xfId="371"/>
    <cellStyle name="20% - Accent3 6 2 2" xfId="372"/>
    <cellStyle name="20% - Accent3 6 3" xfId="373"/>
    <cellStyle name="20% - Accent3 7" xfId="374"/>
    <cellStyle name="20% - Accent3 7 2" xfId="375"/>
    <cellStyle name="20% - Accent3 7 2 2" xfId="376"/>
    <cellStyle name="20% - Accent3 7 3" xfId="377"/>
    <cellStyle name="20% - Accent3 8" xfId="378"/>
    <cellStyle name="20% - Accent3 8 2" xfId="379"/>
    <cellStyle name="20% - Accent3 9" xfId="380"/>
    <cellStyle name="20% - Accent3 9 2" xfId="381"/>
    <cellStyle name="20% - Accent4 10" xfId="382"/>
    <cellStyle name="20% - Accent4 11" xfId="383"/>
    <cellStyle name="20% - Accent4 2" xfId="384"/>
    <cellStyle name="20% - Accent4 2 10" xfId="385"/>
    <cellStyle name="20% - Accent4 2 2" xfId="386"/>
    <cellStyle name="20% - Accent4 2 2 2" xfId="387"/>
    <cellStyle name="20% - Accent4 2 2 2 2" xfId="388"/>
    <cellStyle name="20% - Accent4 2 2 2 2 2" xfId="389"/>
    <cellStyle name="20% - Accent4 2 2 2 2 2 2" xfId="390"/>
    <cellStyle name="20% - Accent4 2 2 2 2 3" xfId="391"/>
    <cellStyle name="20% - Accent4 2 2 2 3" xfId="392"/>
    <cellStyle name="20% - Accent4 2 2 2 3 2" xfId="393"/>
    <cellStyle name="20% - Accent4 2 2 2 3 2 2" xfId="394"/>
    <cellStyle name="20% - Accent4 2 2 2 3 3" xfId="395"/>
    <cellStyle name="20% - Accent4 2 2 2 4" xfId="396"/>
    <cellStyle name="20% - Accent4 2 2 2 4 2" xfId="397"/>
    <cellStyle name="20% - Accent4 2 2 2 5" xfId="398"/>
    <cellStyle name="20% - Accent4 2 2 3" xfId="399"/>
    <cellStyle name="20% - Accent4 2 2 3 2" xfId="400"/>
    <cellStyle name="20% - Accent4 2 2 3 2 2" xfId="401"/>
    <cellStyle name="20% - Accent4 2 2 3 3" xfId="402"/>
    <cellStyle name="20% - Accent4 2 2 4" xfId="403"/>
    <cellStyle name="20% - Accent4 2 2 4 2" xfId="404"/>
    <cellStyle name="20% - Accent4 2 2 4 2 2" xfId="405"/>
    <cellStyle name="20% - Accent4 2 2 4 3" xfId="406"/>
    <cellStyle name="20% - Accent4 2 2 5" xfId="407"/>
    <cellStyle name="20% - Accent4 2 2 5 2" xfId="408"/>
    <cellStyle name="20% - Accent4 2 2 6" xfId="409"/>
    <cellStyle name="20% - Accent4 2 3" xfId="410"/>
    <cellStyle name="20% - Accent4 2 3 2" xfId="411"/>
    <cellStyle name="20% - Accent4 2 3 2 2" xfId="412"/>
    <cellStyle name="20% - Accent4 2 3 2 2 2" xfId="413"/>
    <cellStyle name="20% - Accent4 2 3 2 3" xfId="414"/>
    <cellStyle name="20% - Accent4 2 3 3" xfId="415"/>
    <cellStyle name="20% - Accent4 2 3 3 2" xfId="416"/>
    <cellStyle name="20% - Accent4 2 3 3 2 2" xfId="417"/>
    <cellStyle name="20% - Accent4 2 3 3 3" xfId="418"/>
    <cellStyle name="20% - Accent4 2 3 4" xfId="419"/>
    <cellStyle name="20% - Accent4 2 3 4 2" xfId="420"/>
    <cellStyle name="20% - Accent4 2 3 5" xfId="421"/>
    <cellStyle name="20% - Accent4 2 4" xfId="422"/>
    <cellStyle name="20% - Accent4 2 4 2" xfId="423"/>
    <cellStyle name="20% - Accent4 2 4 2 2" xfId="424"/>
    <cellStyle name="20% - Accent4 2 4 3" xfId="425"/>
    <cellStyle name="20% - Accent4 2 5" xfId="426"/>
    <cellStyle name="20% - Accent4 2 5 2" xfId="427"/>
    <cellStyle name="20% - Accent4 2 5 2 2" xfId="428"/>
    <cellStyle name="20% - Accent4 2 5 3" xfId="429"/>
    <cellStyle name="20% - Accent4 2 6" xfId="430"/>
    <cellStyle name="20% - Accent4 2 6 2" xfId="431"/>
    <cellStyle name="20% - Accent4 2 6 2 2" xfId="432"/>
    <cellStyle name="20% - Accent4 2 6 3" xfId="433"/>
    <cellStyle name="20% - Accent4 2 7" xfId="434"/>
    <cellStyle name="20% - Accent4 2 7 2" xfId="435"/>
    <cellStyle name="20% - Accent4 2 8" xfId="436"/>
    <cellStyle name="20% - Accent4 2 8 2" xfId="437"/>
    <cellStyle name="20% - Accent4 2 9" xfId="438"/>
    <cellStyle name="20% - Accent4 3" xfId="439"/>
    <cellStyle name="20% - Accent4 3 2" xfId="440"/>
    <cellStyle name="20% - Accent4 3 2 2" xfId="441"/>
    <cellStyle name="20% - Accent4 3 2 2 2" xfId="442"/>
    <cellStyle name="20% - Accent4 3 2 2 2 2" xfId="443"/>
    <cellStyle name="20% - Accent4 3 2 2 3" xfId="444"/>
    <cellStyle name="20% - Accent4 3 2 3" xfId="445"/>
    <cellStyle name="20% - Accent4 3 2 3 2" xfId="446"/>
    <cellStyle name="20% - Accent4 3 2 3 2 2" xfId="447"/>
    <cellStyle name="20% - Accent4 3 2 3 3" xfId="448"/>
    <cellStyle name="20% - Accent4 3 2 4" xfId="449"/>
    <cellStyle name="20% - Accent4 3 2 4 2" xfId="450"/>
    <cellStyle name="20% - Accent4 3 2 5" xfId="451"/>
    <cellStyle name="20% - Accent4 3 3" xfId="452"/>
    <cellStyle name="20% - Accent4 3 3 2" xfId="453"/>
    <cellStyle name="20% - Accent4 3 3 2 2" xfId="454"/>
    <cellStyle name="20% - Accent4 3 3 3" xfId="455"/>
    <cellStyle name="20% - Accent4 3 4" xfId="456"/>
    <cellStyle name="20% - Accent4 3 4 2" xfId="457"/>
    <cellStyle name="20% - Accent4 3 4 2 2" xfId="458"/>
    <cellStyle name="20% - Accent4 3 4 3" xfId="459"/>
    <cellStyle name="20% - Accent4 3 5" xfId="460"/>
    <cellStyle name="20% - Accent4 3 5 2" xfId="461"/>
    <cellStyle name="20% - Accent4 3 6" xfId="462"/>
    <cellStyle name="20% - Accent4 4" xfId="463"/>
    <cellStyle name="20% - Accent4 4 2" xfId="464"/>
    <cellStyle name="20% - Accent4 4 2 2" xfId="465"/>
    <cellStyle name="20% - Accent4 4 2 2 2" xfId="466"/>
    <cellStyle name="20% - Accent4 4 2 3" xfId="467"/>
    <cellStyle name="20% - Accent4 4 3" xfId="468"/>
    <cellStyle name="20% - Accent4 4 3 2" xfId="469"/>
    <cellStyle name="20% - Accent4 4 3 2 2" xfId="470"/>
    <cellStyle name="20% - Accent4 4 3 3" xfId="471"/>
    <cellStyle name="20% - Accent4 4 4" xfId="472"/>
    <cellStyle name="20% - Accent4 4 4 2" xfId="473"/>
    <cellStyle name="20% - Accent4 4 5" xfId="474"/>
    <cellStyle name="20% - Accent4 5" xfId="475"/>
    <cellStyle name="20% - Accent4 5 2" xfId="476"/>
    <cellStyle name="20% - Accent4 5 2 2" xfId="477"/>
    <cellStyle name="20% - Accent4 5 3" xfId="478"/>
    <cellStyle name="20% - Accent4 6" xfId="479"/>
    <cellStyle name="20% - Accent4 6 2" xfId="480"/>
    <cellStyle name="20% - Accent4 6 2 2" xfId="481"/>
    <cellStyle name="20% - Accent4 6 3" xfId="482"/>
    <cellStyle name="20% - Accent4 7" xfId="483"/>
    <cellStyle name="20% - Accent4 7 2" xfId="484"/>
    <cellStyle name="20% - Accent4 7 2 2" xfId="485"/>
    <cellStyle name="20% - Accent4 7 3" xfId="486"/>
    <cellStyle name="20% - Accent4 8" xfId="487"/>
    <cellStyle name="20% - Accent4 8 2" xfId="488"/>
    <cellStyle name="20% - Accent4 9" xfId="489"/>
    <cellStyle name="20% - Accent4 9 2" xfId="490"/>
    <cellStyle name="20% - Accent5 10" xfId="491"/>
    <cellStyle name="20% - Accent5 11" xfId="492"/>
    <cellStyle name="20% - Accent5 2" xfId="493"/>
    <cellStyle name="20% - Accent5 2 10" xfId="494"/>
    <cellStyle name="20% - Accent5 2 2" xfId="495"/>
    <cellStyle name="20% - Accent5 2 2 2" xfId="496"/>
    <cellStyle name="20% - Accent5 2 2 2 2" xfId="497"/>
    <cellStyle name="20% - Accent5 2 2 2 2 2" xfId="498"/>
    <cellStyle name="20% - Accent5 2 2 2 2 2 2" xfId="499"/>
    <cellStyle name="20% - Accent5 2 2 2 2 3" xfId="500"/>
    <cellStyle name="20% - Accent5 2 2 2 3" xfId="501"/>
    <cellStyle name="20% - Accent5 2 2 2 3 2" xfId="502"/>
    <cellStyle name="20% - Accent5 2 2 2 3 2 2" xfId="503"/>
    <cellStyle name="20% - Accent5 2 2 2 3 3" xfId="504"/>
    <cellStyle name="20% - Accent5 2 2 2 4" xfId="505"/>
    <cellStyle name="20% - Accent5 2 2 2 4 2" xfId="506"/>
    <cellStyle name="20% - Accent5 2 2 2 5" xfId="507"/>
    <cellStyle name="20% - Accent5 2 2 3" xfId="508"/>
    <cellStyle name="20% - Accent5 2 2 3 2" xfId="509"/>
    <cellStyle name="20% - Accent5 2 2 3 2 2" xfId="510"/>
    <cellStyle name="20% - Accent5 2 2 3 3" xfId="511"/>
    <cellStyle name="20% - Accent5 2 2 4" xfId="512"/>
    <cellStyle name="20% - Accent5 2 2 4 2" xfId="513"/>
    <cellStyle name="20% - Accent5 2 2 4 2 2" xfId="514"/>
    <cellStyle name="20% - Accent5 2 2 4 3" xfId="515"/>
    <cellStyle name="20% - Accent5 2 2 5" xfId="516"/>
    <cellStyle name="20% - Accent5 2 2 5 2" xfId="517"/>
    <cellStyle name="20% - Accent5 2 2 6" xfId="518"/>
    <cellStyle name="20% - Accent5 2 3" xfId="519"/>
    <cellStyle name="20% - Accent5 2 3 2" xfId="520"/>
    <cellStyle name="20% - Accent5 2 3 2 2" xfId="521"/>
    <cellStyle name="20% - Accent5 2 3 2 2 2" xfId="522"/>
    <cellStyle name="20% - Accent5 2 3 2 3" xfId="523"/>
    <cellStyle name="20% - Accent5 2 3 3" xfId="524"/>
    <cellStyle name="20% - Accent5 2 3 3 2" xfId="525"/>
    <cellStyle name="20% - Accent5 2 3 3 2 2" xfId="526"/>
    <cellStyle name="20% - Accent5 2 3 3 3" xfId="527"/>
    <cellStyle name="20% - Accent5 2 3 4" xfId="528"/>
    <cellStyle name="20% - Accent5 2 3 4 2" xfId="529"/>
    <cellStyle name="20% - Accent5 2 3 5" xfId="530"/>
    <cellStyle name="20% - Accent5 2 4" xfId="531"/>
    <cellStyle name="20% - Accent5 2 4 2" xfId="532"/>
    <cellStyle name="20% - Accent5 2 4 2 2" xfId="533"/>
    <cellStyle name="20% - Accent5 2 4 3" xfId="534"/>
    <cellStyle name="20% - Accent5 2 5" xfId="535"/>
    <cellStyle name="20% - Accent5 2 5 2" xfId="536"/>
    <cellStyle name="20% - Accent5 2 5 2 2" xfId="537"/>
    <cellStyle name="20% - Accent5 2 5 3" xfId="538"/>
    <cellStyle name="20% - Accent5 2 6" xfId="539"/>
    <cellStyle name="20% - Accent5 2 6 2" xfId="540"/>
    <cellStyle name="20% - Accent5 2 6 2 2" xfId="541"/>
    <cellStyle name="20% - Accent5 2 6 3" xfId="542"/>
    <cellStyle name="20% - Accent5 2 7" xfId="543"/>
    <cellStyle name="20% - Accent5 2 7 2" xfId="544"/>
    <cellStyle name="20% - Accent5 2 8" xfId="545"/>
    <cellStyle name="20% - Accent5 2 8 2" xfId="546"/>
    <cellStyle name="20% - Accent5 2 9" xfId="547"/>
    <cellStyle name="20% - Accent5 3" xfId="548"/>
    <cellStyle name="20% - Accent5 3 2" xfId="549"/>
    <cellStyle name="20% - Accent5 3 2 2" xfId="550"/>
    <cellStyle name="20% - Accent5 3 2 2 2" xfId="551"/>
    <cellStyle name="20% - Accent5 3 2 2 2 2" xfId="552"/>
    <cellStyle name="20% - Accent5 3 2 2 3" xfId="553"/>
    <cellStyle name="20% - Accent5 3 2 3" xfId="554"/>
    <cellStyle name="20% - Accent5 3 2 3 2" xfId="555"/>
    <cellStyle name="20% - Accent5 3 2 3 2 2" xfId="556"/>
    <cellStyle name="20% - Accent5 3 2 3 3" xfId="557"/>
    <cellStyle name="20% - Accent5 3 2 4" xfId="558"/>
    <cellStyle name="20% - Accent5 3 2 4 2" xfId="559"/>
    <cellStyle name="20% - Accent5 3 2 5" xfId="560"/>
    <cellStyle name="20% - Accent5 3 3" xfId="561"/>
    <cellStyle name="20% - Accent5 3 3 2" xfId="562"/>
    <cellStyle name="20% - Accent5 3 3 2 2" xfId="563"/>
    <cellStyle name="20% - Accent5 3 3 3" xfId="564"/>
    <cellStyle name="20% - Accent5 3 4" xfId="565"/>
    <cellStyle name="20% - Accent5 3 4 2" xfId="566"/>
    <cellStyle name="20% - Accent5 3 4 2 2" xfId="567"/>
    <cellStyle name="20% - Accent5 3 4 3" xfId="568"/>
    <cellStyle name="20% - Accent5 3 5" xfId="569"/>
    <cellStyle name="20% - Accent5 3 5 2" xfId="570"/>
    <cellStyle name="20% - Accent5 3 6" xfId="571"/>
    <cellStyle name="20% - Accent5 4" xfId="572"/>
    <cellStyle name="20% - Accent5 4 2" xfId="573"/>
    <cellStyle name="20% - Accent5 4 2 2" xfId="574"/>
    <cellStyle name="20% - Accent5 4 2 2 2" xfId="575"/>
    <cellStyle name="20% - Accent5 4 2 3" xfId="576"/>
    <cellStyle name="20% - Accent5 4 3" xfId="577"/>
    <cellStyle name="20% - Accent5 4 3 2" xfId="578"/>
    <cellStyle name="20% - Accent5 4 3 2 2" xfId="579"/>
    <cellStyle name="20% - Accent5 4 3 3" xfId="580"/>
    <cellStyle name="20% - Accent5 4 4" xfId="581"/>
    <cellStyle name="20% - Accent5 4 4 2" xfId="582"/>
    <cellStyle name="20% - Accent5 4 5" xfId="583"/>
    <cellStyle name="20% - Accent5 5" xfId="584"/>
    <cellStyle name="20% - Accent5 5 2" xfId="585"/>
    <cellStyle name="20% - Accent5 5 2 2" xfId="586"/>
    <cellStyle name="20% - Accent5 5 3" xfId="587"/>
    <cellStyle name="20% - Accent5 6" xfId="588"/>
    <cellStyle name="20% - Accent5 6 2" xfId="589"/>
    <cellStyle name="20% - Accent5 6 2 2" xfId="590"/>
    <cellStyle name="20% - Accent5 6 3" xfId="591"/>
    <cellStyle name="20% - Accent5 7" xfId="592"/>
    <cellStyle name="20% - Accent5 7 2" xfId="593"/>
    <cellStyle name="20% - Accent5 7 2 2" xfId="594"/>
    <cellStyle name="20% - Accent5 7 3" xfId="595"/>
    <cellStyle name="20% - Accent5 8" xfId="596"/>
    <cellStyle name="20% - Accent5 8 2" xfId="597"/>
    <cellStyle name="20% - Accent5 9" xfId="598"/>
    <cellStyle name="20% - Accent5 9 2" xfId="599"/>
    <cellStyle name="20% - Accent6 10" xfId="600"/>
    <cellStyle name="20% - Accent6 11" xfId="601"/>
    <cellStyle name="20% - Accent6 2" xfId="602"/>
    <cellStyle name="20% - Accent6 2 10" xfId="603"/>
    <cellStyle name="20% - Accent6 2 2" xfId="604"/>
    <cellStyle name="20% - Accent6 2 2 2" xfId="605"/>
    <cellStyle name="20% - Accent6 2 2 2 2" xfId="606"/>
    <cellStyle name="20% - Accent6 2 2 2 2 2" xfId="607"/>
    <cellStyle name="20% - Accent6 2 2 2 2 2 2" xfId="608"/>
    <cellStyle name="20% - Accent6 2 2 2 2 3" xfId="609"/>
    <cellStyle name="20% - Accent6 2 2 2 3" xfId="610"/>
    <cellStyle name="20% - Accent6 2 2 2 3 2" xfId="611"/>
    <cellStyle name="20% - Accent6 2 2 2 3 2 2" xfId="612"/>
    <cellStyle name="20% - Accent6 2 2 2 3 3" xfId="613"/>
    <cellStyle name="20% - Accent6 2 2 2 4" xfId="614"/>
    <cellStyle name="20% - Accent6 2 2 2 4 2" xfId="615"/>
    <cellStyle name="20% - Accent6 2 2 2 5" xfId="616"/>
    <cellStyle name="20% - Accent6 2 2 3" xfId="617"/>
    <cellStyle name="20% - Accent6 2 2 3 2" xfId="618"/>
    <cellStyle name="20% - Accent6 2 2 3 2 2" xfId="619"/>
    <cellStyle name="20% - Accent6 2 2 3 3" xfId="620"/>
    <cellStyle name="20% - Accent6 2 2 4" xfId="621"/>
    <cellStyle name="20% - Accent6 2 2 4 2" xfId="622"/>
    <cellStyle name="20% - Accent6 2 2 4 2 2" xfId="623"/>
    <cellStyle name="20% - Accent6 2 2 4 3" xfId="624"/>
    <cellStyle name="20% - Accent6 2 2 5" xfId="625"/>
    <cellStyle name="20% - Accent6 2 2 5 2" xfId="626"/>
    <cellStyle name="20% - Accent6 2 2 6" xfId="627"/>
    <cellStyle name="20% - Accent6 2 3" xfId="628"/>
    <cellStyle name="20% - Accent6 2 3 2" xfId="629"/>
    <cellStyle name="20% - Accent6 2 3 2 2" xfId="630"/>
    <cellStyle name="20% - Accent6 2 3 2 2 2" xfId="631"/>
    <cellStyle name="20% - Accent6 2 3 2 3" xfId="632"/>
    <cellStyle name="20% - Accent6 2 3 3" xfId="633"/>
    <cellStyle name="20% - Accent6 2 3 3 2" xfId="634"/>
    <cellStyle name="20% - Accent6 2 3 3 2 2" xfId="635"/>
    <cellStyle name="20% - Accent6 2 3 3 3" xfId="636"/>
    <cellStyle name="20% - Accent6 2 3 4" xfId="637"/>
    <cellStyle name="20% - Accent6 2 3 4 2" xfId="638"/>
    <cellStyle name="20% - Accent6 2 3 5" xfId="639"/>
    <cellStyle name="20% - Accent6 2 4" xfId="640"/>
    <cellStyle name="20% - Accent6 2 4 2" xfId="641"/>
    <cellStyle name="20% - Accent6 2 4 2 2" xfId="642"/>
    <cellStyle name="20% - Accent6 2 4 3" xfId="643"/>
    <cellStyle name="20% - Accent6 2 5" xfId="644"/>
    <cellStyle name="20% - Accent6 2 5 2" xfId="645"/>
    <cellStyle name="20% - Accent6 2 5 2 2" xfId="646"/>
    <cellStyle name="20% - Accent6 2 5 3" xfId="647"/>
    <cellStyle name="20% - Accent6 2 6" xfId="648"/>
    <cellStyle name="20% - Accent6 2 6 2" xfId="649"/>
    <cellStyle name="20% - Accent6 2 6 2 2" xfId="650"/>
    <cellStyle name="20% - Accent6 2 6 3" xfId="651"/>
    <cellStyle name="20% - Accent6 2 7" xfId="652"/>
    <cellStyle name="20% - Accent6 2 7 2" xfId="653"/>
    <cellStyle name="20% - Accent6 2 8" xfId="654"/>
    <cellStyle name="20% - Accent6 2 8 2" xfId="655"/>
    <cellStyle name="20% - Accent6 2 9" xfId="656"/>
    <cellStyle name="20% - Accent6 3" xfId="657"/>
    <cellStyle name="20% - Accent6 3 2" xfId="658"/>
    <cellStyle name="20% - Accent6 3 2 2" xfId="659"/>
    <cellStyle name="20% - Accent6 3 2 2 2" xfId="660"/>
    <cellStyle name="20% - Accent6 3 2 2 2 2" xfId="661"/>
    <cellStyle name="20% - Accent6 3 2 2 3" xfId="662"/>
    <cellStyle name="20% - Accent6 3 2 3" xfId="663"/>
    <cellStyle name="20% - Accent6 3 2 3 2" xfId="664"/>
    <cellStyle name="20% - Accent6 3 2 3 2 2" xfId="665"/>
    <cellStyle name="20% - Accent6 3 2 3 3" xfId="666"/>
    <cellStyle name="20% - Accent6 3 2 4" xfId="667"/>
    <cellStyle name="20% - Accent6 3 2 4 2" xfId="668"/>
    <cellStyle name="20% - Accent6 3 2 5" xfId="669"/>
    <cellStyle name="20% - Accent6 3 3" xfId="670"/>
    <cellStyle name="20% - Accent6 3 3 2" xfId="671"/>
    <cellStyle name="20% - Accent6 3 3 2 2" xfId="672"/>
    <cellStyle name="20% - Accent6 3 3 3" xfId="673"/>
    <cellStyle name="20% - Accent6 3 4" xfId="674"/>
    <cellStyle name="20% - Accent6 3 4 2" xfId="675"/>
    <cellStyle name="20% - Accent6 3 4 2 2" xfId="676"/>
    <cellStyle name="20% - Accent6 3 4 3" xfId="677"/>
    <cellStyle name="20% - Accent6 3 5" xfId="678"/>
    <cellStyle name="20% - Accent6 3 5 2" xfId="679"/>
    <cellStyle name="20% - Accent6 3 6" xfId="680"/>
    <cellStyle name="20% - Accent6 4" xfId="681"/>
    <cellStyle name="20% - Accent6 4 2" xfId="682"/>
    <cellStyle name="20% - Accent6 4 2 2" xfId="683"/>
    <cellStyle name="20% - Accent6 4 2 2 2" xfId="684"/>
    <cellStyle name="20% - Accent6 4 2 3" xfId="685"/>
    <cellStyle name="20% - Accent6 4 3" xfId="686"/>
    <cellStyle name="20% - Accent6 4 3 2" xfId="687"/>
    <cellStyle name="20% - Accent6 4 3 2 2" xfId="688"/>
    <cellStyle name="20% - Accent6 4 3 3" xfId="689"/>
    <cellStyle name="20% - Accent6 4 4" xfId="690"/>
    <cellStyle name="20% - Accent6 4 4 2" xfId="691"/>
    <cellStyle name="20% - Accent6 4 5" xfId="692"/>
    <cellStyle name="20% - Accent6 5" xfId="693"/>
    <cellStyle name="20% - Accent6 5 2" xfId="694"/>
    <cellStyle name="20% - Accent6 5 2 2" xfId="695"/>
    <cellStyle name="20% - Accent6 5 3" xfId="696"/>
    <cellStyle name="20% - Accent6 6" xfId="697"/>
    <cellStyle name="20% - Accent6 6 2" xfId="698"/>
    <cellStyle name="20% - Accent6 6 2 2" xfId="699"/>
    <cellStyle name="20% - Accent6 6 3" xfId="700"/>
    <cellStyle name="20% - Accent6 7" xfId="701"/>
    <cellStyle name="20% - Accent6 7 2" xfId="702"/>
    <cellStyle name="20% - Accent6 7 2 2" xfId="703"/>
    <cellStyle name="20% - Accent6 7 3" xfId="704"/>
    <cellStyle name="20% - Accent6 8" xfId="705"/>
    <cellStyle name="20% - Accent6 8 2" xfId="706"/>
    <cellStyle name="20% - Accent6 9" xfId="707"/>
    <cellStyle name="20% - Accent6 9 2" xfId="708"/>
    <cellStyle name="40% - Accent1 10" xfId="709"/>
    <cellStyle name="40% - Accent1 11" xfId="710"/>
    <cellStyle name="40% - Accent1 2" xfId="711"/>
    <cellStyle name="40% - Accent1 2 10" xfId="712"/>
    <cellStyle name="40% - Accent1 2 2" xfId="713"/>
    <cellStyle name="40% - Accent1 2 2 2" xfId="714"/>
    <cellStyle name="40% - Accent1 2 2 2 2" xfId="715"/>
    <cellStyle name="40% - Accent1 2 2 2 2 2" xfId="716"/>
    <cellStyle name="40% - Accent1 2 2 2 2 2 2" xfId="717"/>
    <cellStyle name="40% - Accent1 2 2 2 2 3" xfId="718"/>
    <cellStyle name="40% - Accent1 2 2 2 3" xfId="719"/>
    <cellStyle name="40% - Accent1 2 2 2 3 2" xfId="720"/>
    <cellStyle name="40% - Accent1 2 2 2 3 2 2" xfId="721"/>
    <cellStyle name="40% - Accent1 2 2 2 3 3" xfId="722"/>
    <cellStyle name="40% - Accent1 2 2 2 4" xfId="723"/>
    <cellStyle name="40% - Accent1 2 2 2 4 2" xfId="724"/>
    <cellStyle name="40% - Accent1 2 2 2 5" xfId="725"/>
    <cellStyle name="40% - Accent1 2 2 3" xfId="726"/>
    <cellStyle name="40% - Accent1 2 2 3 2" xfId="727"/>
    <cellStyle name="40% - Accent1 2 2 3 2 2" xfId="728"/>
    <cellStyle name="40% - Accent1 2 2 3 3" xfId="729"/>
    <cellStyle name="40% - Accent1 2 2 4" xfId="730"/>
    <cellStyle name="40% - Accent1 2 2 4 2" xfId="731"/>
    <cellStyle name="40% - Accent1 2 2 4 2 2" xfId="732"/>
    <cellStyle name="40% - Accent1 2 2 4 3" xfId="733"/>
    <cellStyle name="40% - Accent1 2 2 5" xfId="734"/>
    <cellStyle name="40% - Accent1 2 2 5 2" xfId="735"/>
    <cellStyle name="40% - Accent1 2 2 6" xfId="736"/>
    <cellStyle name="40% - Accent1 2 3" xfId="737"/>
    <cellStyle name="40% - Accent1 2 3 2" xfId="738"/>
    <cellStyle name="40% - Accent1 2 3 2 2" xfId="739"/>
    <cellStyle name="40% - Accent1 2 3 2 2 2" xfId="740"/>
    <cellStyle name="40% - Accent1 2 3 2 3" xfId="741"/>
    <cellStyle name="40% - Accent1 2 3 3" xfId="742"/>
    <cellStyle name="40% - Accent1 2 3 3 2" xfId="743"/>
    <cellStyle name="40% - Accent1 2 3 3 2 2" xfId="744"/>
    <cellStyle name="40% - Accent1 2 3 3 3" xfId="745"/>
    <cellStyle name="40% - Accent1 2 3 4" xfId="746"/>
    <cellStyle name="40% - Accent1 2 3 4 2" xfId="747"/>
    <cellStyle name="40% - Accent1 2 3 5" xfId="748"/>
    <cellStyle name="40% - Accent1 2 4" xfId="749"/>
    <cellStyle name="40% - Accent1 2 4 2" xfId="750"/>
    <cellStyle name="40% - Accent1 2 4 2 2" xfId="751"/>
    <cellStyle name="40% - Accent1 2 4 3" xfId="752"/>
    <cellStyle name="40% - Accent1 2 5" xfId="753"/>
    <cellStyle name="40% - Accent1 2 5 2" xfId="754"/>
    <cellStyle name="40% - Accent1 2 5 2 2" xfId="755"/>
    <cellStyle name="40% - Accent1 2 5 3" xfId="756"/>
    <cellStyle name="40% - Accent1 2 6" xfId="757"/>
    <cellStyle name="40% - Accent1 2 6 2" xfId="758"/>
    <cellStyle name="40% - Accent1 2 6 2 2" xfId="759"/>
    <cellStyle name="40% - Accent1 2 6 3" xfId="760"/>
    <cellStyle name="40% - Accent1 2 7" xfId="761"/>
    <cellStyle name="40% - Accent1 2 7 2" xfId="762"/>
    <cellStyle name="40% - Accent1 2 8" xfId="763"/>
    <cellStyle name="40% - Accent1 2 8 2" xfId="764"/>
    <cellStyle name="40% - Accent1 2 9" xfId="765"/>
    <cellStyle name="40% - Accent1 3" xfId="766"/>
    <cellStyle name="40% - Accent1 3 2" xfId="767"/>
    <cellStyle name="40% - Accent1 3 2 2" xfId="768"/>
    <cellStyle name="40% - Accent1 3 2 2 2" xfId="769"/>
    <cellStyle name="40% - Accent1 3 2 2 2 2" xfId="770"/>
    <cellStyle name="40% - Accent1 3 2 2 3" xfId="771"/>
    <cellStyle name="40% - Accent1 3 2 3" xfId="772"/>
    <cellStyle name="40% - Accent1 3 2 3 2" xfId="773"/>
    <cellStyle name="40% - Accent1 3 2 3 2 2" xfId="774"/>
    <cellStyle name="40% - Accent1 3 2 3 3" xfId="775"/>
    <cellStyle name="40% - Accent1 3 2 4" xfId="776"/>
    <cellStyle name="40% - Accent1 3 2 4 2" xfId="777"/>
    <cellStyle name="40% - Accent1 3 2 5" xfId="778"/>
    <cellStyle name="40% - Accent1 3 3" xfId="779"/>
    <cellStyle name="40% - Accent1 3 3 2" xfId="780"/>
    <cellStyle name="40% - Accent1 3 3 2 2" xfId="781"/>
    <cellStyle name="40% - Accent1 3 3 3" xfId="782"/>
    <cellStyle name="40% - Accent1 3 4" xfId="783"/>
    <cellStyle name="40% - Accent1 3 4 2" xfId="784"/>
    <cellStyle name="40% - Accent1 3 4 2 2" xfId="785"/>
    <cellStyle name="40% - Accent1 3 4 3" xfId="786"/>
    <cellStyle name="40% - Accent1 3 5" xfId="787"/>
    <cellStyle name="40% - Accent1 3 5 2" xfId="788"/>
    <cellStyle name="40% - Accent1 3 6" xfId="789"/>
    <cellStyle name="40% - Accent1 4" xfId="790"/>
    <cellStyle name="40% - Accent1 4 2" xfId="791"/>
    <cellStyle name="40% - Accent1 4 2 2" xfId="792"/>
    <cellStyle name="40% - Accent1 4 2 2 2" xfId="793"/>
    <cellStyle name="40% - Accent1 4 2 3" xfId="794"/>
    <cellStyle name="40% - Accent1 4 3" xfId="795"/>
    <cellStyle name="40% - Accent1 4 3 2" xfId="796"/>
    <cellStyle name="40% - Accent1 4 3 2 2" xfId="797"/>
    <cellStyle name="40% - Accent1 4 3 3" xfId="798"/>
    <cellStyle name="40% - Accent1 4 4" xfId="799"/>
    <cellStyle name="40% - Accent1 4 4 2" xfId="800"/>
    <cellStyle name="40% - Accent1 4 5" xfId="801"/>
    <cellStyle name="40% - Accent1 5" xfId="802"/>
    <cellStyle name="40% - Accent1 5 2" xfId="803"/>
    <cellStyle name="40% - Accent1 5 2 2" xfId="804"/>
    <cellStyle name="40% - Accent1 5 3" xfId="805"/>
    <cellStyle name="40% - Accent1 6" xfId="806"/>
    <cellStyle name="40% - Accent1 6 2" xfId="807"/>
    <cellStyle name="40% - Accent1 6 2 2" xfId="808"/>
    <cellStyle name="40% - Accent1 6 3" xfId="809"/>
    <cellStyle name="40% - Accent1 7" xfId="810"/>
    <cellStyle name="40% - Accent1 7 2" xfId="811"/>
    <cellStyle name="40% - Accent1 7 2 2" xfId="812"/>
    <cellStyle name="40% - Accent1 7 3" xfId="813"/>
    <cellStyle name="40% - Accent1 8" xfId="814"/>
    <cellStyle name="40% - Accent1 8 2" xfId="815"/>
    <cellStyle name="40% - Accent1 9" xfId="816"/>
    <cellStyle name="40% - Accent1 9 2" xfId="817"/>
    <cellStyle name="40% - Accent2 10" xfId="818"/>
    <cellStyle name="40% - Accent2 11" xfId="819"/>
    <cellStyle name="40% - Accent2 2" xfId="820"/>
    <cellStyle name="40% - Accent2 2 10" xfId="821"/>
    <cellStyle name="40% - Accent2 2 2" xfId="822"/>
    <cellStyle name="40% - Accent2 2 2 2" xfId="823"/>
    <cellStyle name="40% - Accent2 2 2 2 2" xfId="824"/>
    <cellStyle name="40% - Accent2 2 2 2 2 2" xfId="825"/>
    <cellStyle name="40% - Accent2 2 2 2 2 2 2" xfId="826"/>
    <cellStyle name="40% - Accent2 2 2 2 2 3" xfId="827"/>
    <cellStyle name="40% - Accent2 2 2 2 3" xfId="828"/>
    <cellStyle name="40% - Accent2 2 2 2 3 2" xfId="829"/>
    <cellStyle name="40% - Accent2 2 2 2 3 2 2" xfId="830"/>
    <cellStyle name="40% - Accent2 2 2 2 3 3" xfId="831"/>
    <cellStyle name="40% - Accent2 2 2 2 4" xfId="832"/>
    <cellStyle name="40% - Accent2 2 2 2 4 2" xfId="833"/>
    <cellStyle name="40% - Accent2 2 2 2 5" xfId="834"/>
    <cellStyle name="40% - Accent2 2 2 3" xfId="835"/>
    <cellStyle name="40% - Accent2 2 2 3 2" xfId="836"/>
    <cellStyle name="40% - Accent2 2 2 3 2 2" xfId="837"/>
    <cellStyle name="40% - Accent2 2 2 3 3" xfId="838"/>
    <cellStyle name="40% - Accent2 2 2 4" xfId="839"/>
    <cellStyle name="40% - Accent2 2 2 4 2" xfId="840"/>
    <cellStyle name="40% - Accent2 2 2 4 2 2" xfId="841"/>
    <cellStyle name="40% - Accent2 2 2 4 3" xfId="842"/>
    <cellStyle name="40% - Accent2 2 2 5" xfId="843"/>
    <cellStyle name="40% - Accent2 2 2 5 2" xfId="844"/>
    <cellStyle name="40% - Accent2 2 2 6" xfId="845"/>
    <cellStyle name="40% - Accent2 2 3" xfId="846"/>
    <cellStyle name="40% - Accent2 2 3 2" xfId="847"/>
    <cellStyle name="40% - Accent2 2 3 2 2" xfId="848"/>
    <cellStyle name="40% - Accent2 2 3 2 2 2" xfId="849"/>
    <cellStyle name="40% - Accent2 2 3 2 3" xfId="850"/>
    <cellStyle name="40% - Accent2 2 3 3" xfId="851"/>
    <cellStyle name="40% - Accent2 2 3 3 2" xfId="852"/>
    <cellStyle name="40% - Accent2 2 3 3 2 2" xfId="853"/>
    <cellStyle name="40% - Accent2 2 3 3 3" xfId="854"/>
    <cellStyle name="40% - Accent2 2 3 4" xfId="855"/>
    <cellStyle name="40% - Accent2 2 3 4 2" xfId="856"/>
    <cellStyle name="40% - Accent2 2 3 5" xfId="857"/>
    <cellStyle name="40% - Accent2 2 4" xfId="858"/>
    <cellStyle name="40% - Accent2 2 4 2" xfId="859"/>
    <cellStyle name="40% - Accent2 2 4 2 2" xfId="860"/>
    <cellStyle name="40% - Accent2 2 4 3" xfId="861"/>
    <cellStyle name="40% - Accent2 2 5" xfId="862"/>
    <cellStyle name="40% - Accent2 2 5 2" xfId="863"/>
    <cellStyle name="40% - Accent2 2 5 2 2" xfId="864"/>
    <cellStyle name="40% - Accent2 2 5 3" xfId="865"/>
    <cellStyle name="40% - Accent2 2 6" xfId="866"/>
    <cellStyle name="40% - Accent2 2 6 2" xfId="867"/>
    <cellStyle name="40% - Accent2 2 6 2 2" xfId="868"/>
    <cellStyle name="40% - Accent2 2 6 3" xfId="869"/>
    <cellStyle name="40% - Accent2 2 7" xfId="870"/>
    <cellStyle name="40% - Accent2 2 7 2" xfId="871"/>
    <cellStyle name="40% - Accent2 2 8" xfId="872"/>
    <cellStyle name="40% - Accent2 2 8 2" xfId="873"/>
    <cellStyle name="40% - Accent2 2 9" xfId="874"/>
    <cellStyle name="40% - Accent2 3" xfId="875"/>
    <cellStyle name="40% - Accent2 3 2" xfId="876"/>
    <cellStyle name="40% - Accent2 3 2 2" xfId="877"/>
    <cellStyle name="40% - Accent2 3 2 2 2" xfId="878"/>
    <cellStyle name="40% - Accent2 3 2 2 2 2" xfId="879"/>
    <cellStyle name="40% - Accent2 3 2 2 3" xfId="880"/>
    <cellStyle name="40% - Accent2 3 2 3" xfId="881"/>
    <cellStyle name="40% - Accent2 3 2 3 2" xfId="882"/>
    <cellStyle name="40% - Accent2 3 2 3 2 2" xfId="883"/>
    <cellStyle name="40% - Accent2 3 2 3 3" xfId="884"/>
    <cellStyle name="40% - Accent2 3 2 4" xfId="885"/>
    <cellStyle name="40% - Accent2 3 2 4 2" xfId="886"/>
    <cellStyle name="40% - Accent2 3 2 5" xfId="887"/>
    <cellStyle name="40% - Accent2 3 3" xfId="888"/>
    <cellStyle name="40% - Accent2 3 3 2" xfId="889"/>
    <cellStyle name="40% - Accent2 3 3 2 2" xfId="890"/>
    <cellStyle name="40% - Accent2 3 3 3" xfId="891"/>
    <cellStyle name="40% - Accent2 3 4" xfId="892"/>
    <cellStyle name="40% - Accent2 3 4 2" xfId="893"/>
    <cellStyle name="40% - Accent2 3 4 2 2" xfId="894"/>
    <cellStyle name="40% - Accent2 3 4 3" xfId="895"/>
    <cellStyle name="40% - Accent2 3 5" xfId="896"/>
    <cellStyle name="40% - Accent2 3 5 2" xfId="897"/>
    <cellStyle name="40% - Accent2 3 6" xfId="898"/>
    <cellStyle name="40% - Accent2 4" xfId="899"/>
    <cellStyle name="40% - Accent2 4 2" xfId="900"/>
    <cellStyle name="40% - Accent2 4 2 2" xfId="901"/>
    <cellStyle name="40% - Accent2 4 2 2 2" xfId="902"/>
    <cellStyle name="40% - Accent2 4 2 3" xfId="903"/>
    <cellStyle name="40% - Accent2 4 3" xfId="904"/>
    <cellStyle name="40% - Accent2 4 3 2" xfId="905"/>
    <cellStyle name="40% - Accent2 4 3 2 2" xfId="906"/>
    <cellStyle name="40% - Accent2 4 3 3" xfId="907"/>
    <cellStyle name="40% - Accent2 4 4" xfId="908"/>
    <cellStyle name="40% - Accent2 4 4 2" xfId="909"/>
    <cellStyle name="40% - Accent2 4 5" xfId="910"/>
    <cellStyle name="40% - Accent2 5" xfId="911"/>
    <cellStyle name="40% - Accent2 5 2" xfId="912"/>
    <cellStyle name="40% - Accent2 5 2 2" xfId="913"/>
    <cellStyle name="40% - Accent2 5 3" xfId="914"/>
    <cellStyle name="40% - Accent2 6" xfId="915"/>
    <cellStyle name="40% - Accent2 6 2" xfId="916"/>
    <cellStyle name="40% - Accent2 6 2 2" xfId="917"/>
    <cellStyle name="40% - Accent2 6 3" xfId="918"/>
    <cellStyle name="40% - Accent2 7" xfId="919"/>
    <cellStyle name="40% - Accent2 7 2" xfId="920"/>
    <cellStyle name="40% - Accent2 7 2 2" xfId="921"/>
    <cellStyle name="40% - Accent2 7 3" xfId="922"/>
    <cellStyle name="40% - Accent2 8" xfId="923"/>
    <cellStyle name="40% - Accent2 8 2" xfId="924"/>
    <cellStyle name="40% - Accent2 9" xfId="925"/>
    <cellStyle name="40% - Accent2 9 2" xfId="926"/>
    <cellStyle name="40% - Accent3 10" xfId="927"/>
    <cellStyle name="40% - Accent3 11" xfId="928"/>
    <cellStyle name="40% - Accent3 2" xfId="929"/>
    <cellStyle name="40% - Accent3 2 10" xfId="930"/>
    <cellStyle name="40% - Accent3 2 2" xfId="931"/>
    <cellStyle name="40% - Accent3 2 2 2" xfId="932"/>
    <cellStyle name="40% - Accent3 2 2 2 2" xfId="933"/>
    <cellStyle name="40% - Accent3 2 2 2 2 2" xfId="934"/>
    <cellStyle name="40% - Accent3 2 2 2 2 2 2" xfId="935"/>
    <cellStyle name="40% - Accent3 2 2 2 2 3" xfId="936"/>
    <cellStyle name="40% - Accent3 2 2 2 3" xfId="937"/>
    <cellStyle name="40% - Accent3 2 2 2 3 2" xfId="938"/>
    <cellStyle name="40% - Accent3 2 2 2 3 2 2" xfId="939"/>
    <cellStyle name="40% - Accent3 2 2 2 3 3" xfId="940"/>
    <cellStyle name="40% - Accent3 2 2 2 4" xfId="941"/>
    <cellStyle name="40% - Accent3 2 2 2 4 2" xfId="942"/>
    <cellStyle name="40% - Accent3 2 2 2 5" xfId="943"/>
    <cellStyle name="40% - Accent3 2 2 3" xfId="944"/>
    <cellStyle name="40% - Accent3 2 2 3 2" xfId="945"/>
    <cellStyle name="40% - Accent3 2 2 3 2 2" xfId="946"/>
    <cellStyle name="40% - Accent3 2 2 3 3" xfId="947"/>
    <cellStyle name="40% - Accent3 2 2 4" xfId="948"/>
    <cellStyle name="40% - Accent3 2 2 4 2" xfId="949"/>
    <cellStyle name="40% - Accent3 2 2 4 2 2" xfId="950"/>
    <cellStyle name="40% - Accent3 2 2 4 3" xfId="951"/>
    <cellStyle name="40% - Accent3 2 2 5" xfId="952"/>
    <cellStyle name="40% - Accent3 2 2 5 2" xfId="953"/>
    <cellStyle name="40% - Accent3 2 2 6" xfId="954"/>
    <cellStyle name="40% - Accent3 2 3" xfId="955"/>
    <cellStyle name="40% - Accent3 2 3 2" xfId="956"/>
    <cellStyle name="40% - Accent3 2 3 2 2" xfId="957"/>
    <cellStyle name="40% - Accent3 2 3 2 2 2" xfId="958"/>
    <cellStyle name="40% - Accent3 2 3 2 3" xfId="959"/>
    <cellStyle name="40% - Accent3 2 3 3" xfId="960"/>
    <cellStyle name="40% - Accent3 2 3 3 2" xfId="961"/>
    <cellStyle name="40% - Accent3 2 3 3 2 2" xfId="962"/>
    <cellStyle name="40% - Accent3 2 3 3 3" xfId="963"/>
    <cellStyle name="40% - Accent3 2 3 4" xfId="964"/>
    <cellStyle name="40% - Accent3 2 3 4 2" xfId="965"/>
    <cellStyle name="40% - Accent3 2 3 5" xfId="966"/>
    <cellStyle name="40% - Accent3 2 4" xfId="967"/>
    <cellStyle name="40% - Accent3 2 4 2" xfId="968"/>
    <cellStyle name="40% - Accent3 2 4 2 2" xfId="969"/>
    <cellStyle name="40% - Accent3 2 4 3" xfId="970"/>
    <cellStyle name="40% - Accent3 2 5" xfId="971"/>
    <cellStyle name="40% - Accent3 2 5 2" xfId="972"/>
    <cellStyle name="40% - Accent3 2 5 2 2" xfId="973"/>
    <cellStyle name="40% - Accent3 2 5 3" xfId="974"/>
    <cellStyle name="40% - Accent3 2 6" xfId="975"/>
    <cellStyle name="40% - Accent3 2 6 2" xfId="976"/>
    <cellStyle name="40% - Accent3 2 6 2 2" xfId="977"/>
    <cellStyle name="40% - Accent3 2 6 3" xfId="978"/>
    <cellStyle name="40% - Accent3 2 7" xfId="979"/>
    <cellStyle name="40% - Accent3 2 7 2" xfId="980"/>
    <cellStyle name="40% - Accent3 2 8" xfId="981"/>
    <cellStyle name="40% - Accent3 2 8 2" xfId="982"/>
    <cellStyle name="40% - Accent3 2 9" xfId="983"/>
    <cellStyle name="40% - Accent3 3" xfId="984"/>
    <cellStyle name="40% - Accent3 3 2" xfId="985"/>
    <cellStyle name="40% - Accent3 3 2 2" xfId="986"/>
    <cellStyle name="40% - Accent3 3 2 2 2" xfId="987"/>
    <cellStyle name="40% - Accent3 3 2 2 2 2" xfId="988"/>
    <cellStyle name="40% - Accent3 3 2 2 3" xfId="989"/>
    <cellStyle name="40% - Accent3 3 2 3" xfId="990"/>
    <cellStyle name="40% - Accent3 3 2 3 2" xfId="991"/>
    <cellStyle name="40% - Accent3 3 2 3 2 2" xfId="992"/>
    <cellStyle name="40% - Accent3 3 2 3 3" xfId="993"/>
    <cellStyle name="40% - Accent3 3 2 4" xfId="994"/>
    <cellStyle name="40% - Accent3 3 2 4 2" xfId="995"/>
    <cellStyle name="40% - Accent3 3 2 5" xfId="996"/>
    <cellStyle name="40% - Accent3 3 3" xfId="997"/>
    <cellStyle name="40% - Accent3 3 3 2" xfId="998"/>
    <cellStyle name="40% - Accent3 3 3 2 2" xfId="999"/>
    <cellStyle name="40% - Accent3 3 3 3" xfId="1000"/>
    <cellStyle name="40% - Accent3 3 4" xfId="1001"/>
    <cellStyle name="40% - Accent3 3 4 2" xfId="1002"/>
    <cellStyle name="40% - Accent3 3 4 2 2" xfId="1003"/>
    <cellStyle name="40% - Accent3 3 4 3" xfId="1004"/>
    <cellStyle name="40% - Accent3 3 5" xfId="1005"/>
    <cellStyle name="40% - Accent3 3 5 2" xfId="1006"/>
    <cellStyle name="40% - Accent3 3 6" xfId="1007"/>
    <cellStyle name="40% - Accent3 4" xfId="1008"/>
    <cellStyle name="40% - Accent3 4 2" xfId="1009"/>
    <cellStyle name="40% - Accent3 4 2 2" xfId="1010"/>
    <cellStyle name="40% - Accent3 4 2 2 2" xfId="1011"/>
    <cellStyle name="40% - Accent3 4 2 3" xfId="1012"/>
    <cellStyle name="40% - Accent3 4 3" xfId="1013"/>
    <cellStyle name="40% - Accent3 4 3 2" xfId="1014"/>
    <cellStyle name="40% - Accent3 4 3 2 2" xfId="1015"/>
    <cellStyle name="40% - Accent3 4 3 3" xfId="1016"/>
    <cellStyle name="40% - Accent3 4 4" xfId="1017"/>
    <cellStyle name="40% - Accent3 4 4 2" xfId="1018"/>
    <cellStyle name="40% - Accent3 4 5" xfId="1019"/>
    <cellStyle name="40% - Accent3 5" xfId="1020"/>
    <cellStyle name="40% - Accent3 5 2" xfId="1021"/>
    <cellStyle name="40% - Accent3 5 2 2" xfId="1022"/>
    <cellStyle name="40% - Accent3 5 3" xfId="1023"/>
    <cellStyle name="40% - Accent3 6" xfId="1024"/>
    <cellStyle name="40% - Accent3 6 2" xfId="1025"/>
    <cellStyle name="40% - Accent3 6 2 2" xfId="1026"/>
    <cellStyle name="40% - Accent3 6 3" xfId="1027"/>
    <cellStyle name="40% - Accent3 7" xfId="1028"/>
    <cellStyle name="40% - Accent3 7 2" xfId="1029"/>
    <cellStyle name="40% - Accent3 7 2 2" xfId="1030"/>
    <cellStyle name="40% - Accent3 7 3" xfId="1031"/>
    <cellStyle name="40% - Accent3 8" xfId="1032"/>
    <cellStyle name="40% - Accent3 8 2" xfId="1033"/>
    <cellStyle name="40% - Accent3 9" xfId="1034"/>
    <cellStyle name="40% - Accent3 9 2" xfId="1035"/>
    <cellStyle name="40% - Accent4 10" xfId="1036"/>
    <cellStyle name="40% - Accent4 11" xfId="1037"/>
    <cellStyle name="40% - Accent4 2" xfId="1038"/>
    <cellStyle name="40% - Accent4 2 10" xfId="1039"/>
    <cellStyle name="40% - Accent4 2 2" xfId="1040"/>
    <cellStyle name="40% - Accent4 2 2 2" xfId="1041"/>
    <cellStyle name="40% - Accent4 2 2 2 2" xfId="1042"/>
    <cellStyle name="40% - Accent4 2 2 2 2 2" xfId="1043"/>
    <cellStyle name="40% - Accent4 2 2 2 2 2 2" xfId="1044"/>
    <cellStyle name="40% - Accent4 2 2 2 2 3" xfId="1045"/>
    <cellStyle name="40% - Accent4 2 2 2 3" xfId="1046"/>
    <cellStyle name="40% - Accent4 2 2 2 3 2" xfId="1047"/>
    <cellStyle name="40% - Accent4 2 2 2 3 2 2" xfId="1048"/>
    <cellStyle name="40% - Accent4 2 2 2 3 3" xfId="1049"/>
    <cellStyle name="40% - Accent4 2 2 2 4" xfId="1050"/>
    <cellStyle name="40% - Accent4 2 2 2 4 2" xfId="1051"/>
    <cellStyle name="40% - Accent4 2 2 2 5" xfId="1052"/>
    <cellStyle name="40% - Accent4 2 2 3" xfId="1053"/>
    <cellStyle name="40% - Accent4 2 2 3 2" xfId="1054"/>
    <cellStyle name="40% - Accent4 2 2 3 2 2" xfId="1055"/>
    <cellStyle name="40% - Accent4 2 2 3 3" xfId="1056"/>
    <cellStyle name="40% - Accent4 2 2 4" xfId="1057"/>
    <cellStyle name="40% - Accent4 2 2 4 2" xfId="1058"/>
    <cellStyle name="40% - Accent4 2 2 4 2 2" xfId="1059"/>
    <cellStyle name="40% - Accent4 2 2 4 3" xfId="1060"/>
    <cellStyle name="40% - Accent4 2 2 5" xfId="1061"/>
    <cellStyle name="40% - Accent4 2 2 5 2" xfId="1062"/>
    <cellStyle name="40% - Accent4 2 2 6" xfId="1063"/>
    <cellStyle name="40% - Accent4 2 3" xfId="1064"/>
    <cellStyle name="40% - Accent4 2 3 2" xfId="1065"/>
    <cellStyle name="40% - Accent4 2 3 2 2" xfId="1066"/>
    <cellStyle name="40% - Accent4 2 3 2 2 2" xfId="1067"/>
    <cellStyle name="40% - Accent4 2 3 2 3" xfId="1068"/>
    <cellStyle name="40% - Accent4 2 3 3" xfId="1069"/>
    <cellStyle name="40% - Accent4 2 3 3 2" xfId="1070"/>
    <cellStyle name="40% - Accent4 2 3 3 2 2" xfId="1071"/>
    <cellStyle name="40% - Accent4 2 3 3 3" xfId="1072"/>
    <cellStyle name="40% - Accent4 2 3 4" xfId="1073"/>
    <cellStyle name="40% - Accent4 2 3 4 2" xfId="1074"/>
    <cellStyle name="40% - Accent4 2 3 5" xfId="1075"/>
    <cellStyle name="40% - Accent4 2 4" xfId="1076"/>
    <cellStyle name="40% - Accent4 2 4 2" xfId="1077"/>
    <cellStyle name="40% - Accent4 2 4 2 2" xfId="1078"/>
    <cellStyle name="40% - Accent4 2 4 3" xfId="1079"/>
    <cellStyle name="40% - Accent4 2 5" xfId="1080"/>
    <cellStyle name="40% - Accent4 2 5 2" xfId="1081"/>
    <cellStyle name="40% - Accent4 2 5 2 2" xfId="1082"/>
    <cellStyle name="40% - Accent4 2 5 3" xfId="1083"/>
    <cellStyle name="40% - Accent4 2 6" xfId="1084"/>
    <cellStyle name="40% - Accent4 2 6 2" xfId="1085"/>
    <cellStyle name="40% - Accent4 2 6 2 2" xfId="1086"/>
    <cellStyle name="40% - Accent4 2 6 3" xfId="1087"/>
    <cellStyle name="40% - Accent4 2 7" xfId="1088"/>
    <cellStyle name="40% - Accent4 2 7 2" xfId="1089"/>
    <cellStyle name="40% - Accent4 2 8" xfId="1090"/>
    <cellStyle name="40% - Accent4 2 8 2" xfId="1091"/>
    <cellStyle name="40% - Accent4 2 9" xfId="1092"/>
    <cellStyle name="40% - Accent4 3" xfId="1093"/>
    <cellStyle name="40% - Accent4 3 2" xfId="1094"/>
    <cellStyle name="40% - Accent4 3 2 2" xfId="1095"/>
    <cellStyle name="40% - Accent4 3 2 2 2" xfId="1096"/>
    <cellStyle name="40% - Accent4 3 2 2 2 2" xfId="1097"/>
    <cellStyle name="40% - Accent4 3 2 2 3" xfId="1098"/>
    <cellStyle name="40% - Accent4 3 2 3" xfId="1099"/>
    <cellStyle name="40% - Accent4 3 2 3 2" xfId="1100"/>
    <cellStyle name="40% - Accent4 3 2 3 2 2" xfId="1101"/>
    <cellStyle name="40% - Accent4 3 2 3 3" xfId="1102"/>
    <cellStyle name="40% - Accent4 3 2 4" xfId="1103"/>
    <cellStyle name="40% - Accent4 3 2 4 2" xfId="1104"/>
    <cellStyle name="40% - Accent4 3 2 5" xfId="1105"/>
    <cellStyle name="40% - Accent4 3 3" xfId="1106"/>
    <cellStyle name="40% - Accent4 3 3 2" xfId="1107"/>
    <cellStyle name="40% - Accent4 3 3 2 2" xfId="1108"/>
    <cellStyle name="40% - Accent4 3 3 3" xfId="1109"/>
    <cellStyle name="40% - Accent4 3 4" xfId="1110"/>
    <cellStyle name="40% - Accent4 3 4 2" xfId="1111"/>
    <cellStyle name="40% - Accent4 3 4 2 2" xfId="1112"/>
    <cellStyle name="40% - Accent4 3 4 3" xfId="1113"/>
    <cellStyle name="40% - Accent4 3 5" xfId="1114"/>
    <cellStyle name="40% - Accent4 3 5 2" xfId="1115"/>
    <cellStyle name="40% - Accent4 3 6" xfId="1116"/>
    <cellStyle name="40% - Accent4 4" xfId="1117"/>
    <cellStyle name="40% - Accent4 4 2" xfId="1118"/>
    <cellStyle name="40% - Accent4 4 2 2" xfId="1119"/>
    <cellStyle name="40% - Accent4 4 2 2 2" xfId="1120"/>
    <cellStyle name="40% - Accent4 4 2 3" xfId="1121"/>
    <cellStyle name="40% - Accent4 4 3" xfId="1122"/>
    <cellStyle name="40% - Accent4 4 3 2" xfId="1123"/>
    <cellStyle name="40% - Accent4 4 3 2 2" xfId="1124"/>
    <cellStyle name="40% - Accent4 4 3 3" xfId="1125"/>
    <cellStyle name="40% - Accent4 4 4" xfId="1126"/>
    <cellStyle name="40% - Accent4 4 4 2" xfId="1127"/>
    <cellStyle name="40% - Accent4 4 5" xfId="1128"/>
    <cellStyle name="40% - Accent4 5" xfId="1129"/>
    <cellStyle name="40% - Accent4 5 2" xfId="1130"/>
    <cellStyle name="40% - Accent4 5 2 2" xfId="1131"/>
    <cellStyle name="40% - Accent4 5 3" xfId="1132"/>
    <cellStyle name="40% - Accent4 6" xfId="1133"/>
    <cellStyle name="40% - Accent4 6 2" xfId="1134"/>
    <cellStyle name="40% - Accent4 6 2 2" xfId="1135"/>
    <cellStyle name="40% - Accent4 6 3" xfId="1136"/>
    <cellStyle name="40% - Accent4 7" xfId="1137"/>
    <cellStyle name="40% - Accent4 7 2" xfId="1138"/>
    <cellStyle name="40% - Accent4 7 2 2" xfId="1139"/>
    <cellStyle name="40% - Accent4 7 3" xfId="1140"/>
    <cellStyle name="40% - Accent4 8" xfId="1141"/>
    <cellStyle name="40% - Accent4 8 2" xfId="1142"/>
    <cellStyle name="40% - Accent4 9" xfId="1143"/>
    <cellStyle name="40% - Accent4 9 2" xfId="1144"/>
    <cellStyle name="40% - Accent5 10" xfId="1145"/>
    <cellStyle name="40% - Accent5 11" xfId="1146"/>
    <cellStyle name="40% - Accent5 2" xfId="1147"/>
    <cellStyle name="40% - Accent5 2 10" xfId="1148"/>
    <cellStyle name="40% - Accent5 2 2" xfId="1149"/>
    <cellStyle name="40% - Accent5 2 2 2" xfId="1150"/>
    <cellStyle name="40% - Accent5 2 2 2 2" xfId="1151"/>
    <cellStyle name="40% - Accent5 2 2 2 2 2" xfId="1152"/>
    <cellStyle name="40% - Accent5 2 2 2 2 2 2" xfId="1153"/>
    <cellStyle name="40% - Accent5 2 2 2 2 3" xfId="1154"/>
    <cellStyle name="40% - Accent5 2 2 2 3" xfId="1155"/>
    <cellStyle name="40% - Accent5 2 2 2 3 2" xfId="1156"/>
    <cellStyle name="40% - Accent5 2 2 2 3 2 2" xfId="1157"/>
    <cellStyle name="40% - Accent5 2 2 2 3 3" xfId="1158"/>
    <cellStyle name="40% - Accent5 2 2 2 4" xfId="1159"/>
    <cellStyle name="40% - Accent5 2 2 2 4 2" xfId="1160"/>
    <cellStyle name="40% - Accent5 2 2 2 5" xfId="1161"/>
    <cellStyle name="40% - Accent5 2 2 3" xfId="1162"/>
    <cellStyle name="40% - Accent5 2 2 3 2" xfId="1163"/>
    <cellStyle name="40% - Accent5 2 2 3 2 2" xfId="1164"/>
    <cellStyle name="40% - Accent5 2 2 3 3" xfId="1165"/>
    <cellStyle name="40% - Accent5 2 2 4" xfId="1166"/>
    <cellStyle name="40% - Accent5 2 2 4 2" xfId="1167"/>
    <cellStyle name="40% - Accent5 2 2 4 2 2" xfId="1168"/>
    <cellStyle name="40% - Accent5 2 2 4 3" xfId="1169"/>
    <cellStyle name="40% - Accent5 2 2 5" xfId="1170"/>
    <cellStyle name="40% - Accent5 2 2 5 2" xfId="1171"/>
    <cellStyle name="40% - Accent5 2 2 6" xfId="1172"/>
    <cellStyle name="40% - Accent5 2 3" xfId="1173"/>
    <cellStyle name="40% - Accent5 2 3 2" xfId="1174"/>
    <cellStyle name="40% - Accent5 2 3 2 2" xfId="1175"/>
    <cellStyle name="40% - Accent5 2 3 2 2 2" xfId="1176"/>
    <cellStyle name="40% - Accent5 2 3 2 3" xfId="1177"/>
    <cellStyle name="40% - Accent5 2 3 3" xfId="1178"/>
    <cellStyle name="40% - Accent5 2 3 3 2" xfId="1179"/>
    <cellStyle name="40% - Accent5 2 3 3 2 2" xfId="1180"/>
    <cellStyle name="40% - Accent5 2 3 3 3" xfId="1181"/>
    <cellStyle name="40% - Accent5 2 3 4" xfId="1182"/>
    <cellStyle name="40% - Accent5 2 3 4 2" xfId="1183"/>
    <cellStyle name="40% - Accent5 2 3 5" xfId="1184"/>
    <cellStyle name="40% - Accent5 2 4" xfId="1185"/>
    <cellStyle name="40% - Accent5 2 4 2" xfId="1186"/>
    <cellStyle name="40% - Accent5 2 4 2 2" xfId="1187"/>
    <cellStyle name="40% - Accent5 2 4 3" xfId="1188"/>
    <cellStyle name="40% - Accent5 2 5" xfId="1189"/>
    <cellStyle name="40% - Accent5 2 5 2" xfId="1190"/>
    <cellStyle name="40% - Accent5 2 5 2 2" xfId="1191"/>
    <cellStyle name="40% - Accent5 2 5 3" xfId="1192"/>
    <cellStyle name="40% - Accent5 2 6" xfId="1193"/>
    <cellStyle name="40% - Accent5 2 6 2" xfId="1194"/>
    <cellStyle name="40% - Accent5 2 6 2 2" xfId="1195"/>
    <cellStyle name="40% - Accent5 2 6 3" xfId="1196"/>
    <cellStyle name="40% - Accent5 2 7" xfId="1197"/>
    <cellStyle name="40% - Accent5 2 7 2" xfId="1198"/>
    <cellStyle name="40% - Accent5 2 8" xfId="1199"/>
    <cellStyle name="40% - Accent5 2 8 2" xfId="1200"/>
    <cellStyle name="40% - Accent5 2 9" xfId="1201"/>
    <cellStyle name="40% - Accent5 3" xfId="1202"/>
    <cellStyle name="40% - Accent5 3 2" xfId="1203"/>
    <cellStyle name="40% - Accent5 3 2 2" xfId="1204"/>
    <cellStyle name="40% - Accent5 3 2 2 2" xfId="1205"/>
    <cellStyle name="40% - Accent5 3 2 2 2 2" xfId="1206"/>
    <cellStyle name="40% - Accent5 3 2 2 3" xfId="1207"/>
    <cellStyle name="40% - Accent5 3 2 3" xfId="1208"/>
    <cellStyle name="40% - Accent5 3 2 3 2" xfId="1209"/>
    <cellStyle name="40% - Accent5 3 2 3 2 2" xfId="1210"/>
    <cellStyle name="40% - Accent5 3 2 3 3" xfId="1211"/>
    <cellStyle name="40% - Accent5 3 2 4" xfId="1212"/>
    <cellStyle name="40% - Accent5 3 2 4 2" xfId="1213"/>
    <cellStyle name="40% - Accent5 3 2 5" xfId="1214"/>
    <cellStyle name="40% - Accent5 3 3" xfId="1215"/>
    <cellStyle name="40% - Accent5 3 3 2" xfId="1216"/>
    <cellStyle name="40% - Accent5 3 3 2 2" xfId="1217"/>
    <cellStyle name="40% - Accent5 3 3 3" xfId="1218"/>
    <cellStyle name="40% - Accent5 3 4" xfId="1219"/>
    <cellStyle name="40% - Accent5 3 4 2" xfId="1220"/>
    <cellStyle name="40% - Accent5 3 4 2 2" xfId="1221"/>
    <cellStyle name="40% - Accent5 3 4 3" xfId="1222"/>
    <cellStyle name="40% - Accent5 3 5" xfId="1223"/>
    <cellStyle name="40% - Accent5 3 5 2" xfId="1224"/>
    <cellStyle name="40% - Accent5 3 6" xfId="1225"/>
    <cellStyle name="40% - Accent5 4" xfId="1226"/>
    <cellStyle name="40% - Accent5 4 2" xfId="1227"/>
    <cellStyle name="40% - Accent5 4 2 2" xfId="1228"/>
    <cellStyle name="40% - Accent5 4 2 2 2" xfId="1229"/>
    <cellStyle name="40% - Accent5 4 2 3" xfId="1230"/>
    <cellStyle name="40% - Accent5 4 3" xfId="1231"/>
    <cellStyle name="40% - Accent5 4 3 2" xfId="1232"/>
    <cellStyle name="40% - Accent5 4 3 2 2" xfId="1233"/>
    <cellStyle name="40% - Accent5 4 3 3" xfId="1234"/>
    <cellStyle name="40% - Accent5 4 4" xfId="1235"/>
    <cellStyle name="40% - Accent5 4 4 2" xfId="1236"/>
    <cellStyle name="40% - Accent5 4 5" xfId="1237"/>
    <cellStyle name="40% - Accent5 5" xfId="1238"/>
    <cellStyle name="40% - Accent5 5 2" xfId="1239"/>
    <cellStyle name="40% - Accent5 5 2 2" xfId="1240"/>
    <cellStyle name="40% - Accent5 5 3" xfId="1241"/>
    <cellStyle name="40% - Accent5 6" xfId="1242"/>
    <cellStyle name="40% - Accent5 6 2" xfId="1243"/>
    <cellStyle name="40% - Accent5 6 2 2" xfId="1244"/>
    <cellStyle name="40% - Accent5 6 3" xfId="1245"/>
    <cellStyle name="40% - Accent5 7" xfId="1246"/>
    <cellStyle name="40% - Accent5 7 2" xfId="1247"/>
    <cellStyle name="40% - Accent5 7 2 2" xfId="1248"/>
    <cellStyle name="40% - Accent5 7 3" xfId="1249"/>
    <cellStyle name="40% - Accent5 8" xfId="1250"/>
    <cellStyle name="40% - Accent5 8 2" xfId="1251"/>
    <cellStyle name="40% - Accent5 9" xfId="1252"/>
    <cellStyle name="40% - Accent5 9 2" xfId="1253"/>
    <cellStyle name="40% - Accent6 10" xfId="1254"/>
    <cellStyle name="40% - Accent6 11" xfId="1255"/>
    <cellStyle name="40% - Accent6 2" xfId="1256"/>
    <cellStyle name="40% - Accent6 2 10" xfId="1257"/>
    <cellStyle name="40% - Accent6 2 2" xfId="1258"/>
    <cellStyle name="40% - Accent6 2 2 2" xfId="1259"/>
    <cellStyle name="40% - Accent6 2 2 2 2" xfId="1260"/>
    <cellStyle name="40% - Accent6 2 2 2 2 2" xfId="1261"/>
    <cellStyle name="40% - Accent6 2 2 2 2 2 2" xfId="1262"/>
    <cellStyle name="40% - Accent6 2 2 2 2 3" xfId="1263"/>
    <cellStyle name="40% - Accent6 2 2 2 3" xfId="1264"/>
    <cellStyle name="40% - Accent6 2 2 2 3 2" xfId="1265"/>
    <cellStyle name="40% - Accent6 2 2 2 3 2 2" xfId="1266"/>
    <cellStyle name="40% - Accent6 2 2 2 3 3" xfId="1267"/>
    <cellStyle name="40% - Accent6 2 2 2 4" xfId="1268"/>
    <cellStyle name="40% - Accent6 2 2 2 4 2" xfId="1269"/>
    <cellStyle name="40% - Accent6 2 2 2 5" xfId="1270"/>
    <cellStyle name="40% - Accent6 2 2 3" xfId="1271"/>
    <cellStyle name="40% - Accent6 2 2 3 2" xfId="1272"/>
    <cellStyle name="40% - Accent6 2 2 3 2 2" xfId="1273"/>
    <cellStyle name="40% - Accent6 2 2 3 3" xfId="1274"/>
    <cellStyle name="40% - Accent6 2 2 4" xfId="1275"/>
    <cellStyle name="40% - Accent6 2 2 4 2" xfId="1276"/>
    <cellStyle name="40% - Accent6 2 2 4 2 2" xfId="1277"/>
    <cellStyle name="40% - Accent6 2 2 4 3" xfId="1278"/>
    <cellStyle name="40% - Accent6 2 2 5" xfId="1279"/>
    <cellStyle name="40% - Accent6 2 2 5 2" xfId="1280"/>
    <cellStyle name="40% - Accent6 2 2 6" xfId="1281"/>
    <cellStyle name="40% - Accent6 2 3" xfId="1282"/>
    <cellStyle name="40% - Accent6 2 3 2" xfId="1283"/>
    <cellStyle name="40% - Accent6 2 3 2 2" xfId="1284"/>
    <cellStyle name="40% - Accent6 2 3 2 2 2" xfId="1285"/>
    <cellStyle name="40% - Accent6 2 3 2 3" xfId="1286"/>
    <cellStyle name="40% - Accent6 2 3 3" xfId="1287"/>
    <cellStyle name="40% - Accent6 2 3 3 2" xfId="1288"/>
    <cellStyle name="40% - Accent6 2 3 3 2 2" xfId="1289"/>
    <cellStyle name="40% - Accent6 2 3 3 3" xfId="1290"/>
    <cellStyle name="40% - Accent6 2 3 4" xfId="1291"/>
    <cellStyle name="40% - Accent6 2 3 4 2" xfId="1292"/>
    <cellStyle name="40% - Accent6 2 3 5" xfId="1293"/>
    <cellStyle name="40% - Accent6 2 4" xfId="1294"/>
    <cellStyle name="40% - Accent6 2 4 2" xfId="1295"/>
    <cellStyle name="40% - Accent6 2 4 2 2" xfId="1296"/>
    <cellStyle name="40% - Accent6 2 4 3" xfId="1297"/>
    <cellStyle name="40% - Accent6 2 5" xfId="1298"/>
    <cellStyle name="40% - Accent6 2 5 2" xfId="1299"/>
    <cellStyle name="40% - Accent6 2 5 2 2" xfId="1300"/>
    <cellStyle name="40% - Accent6 2 5 3" xfId="1301"/>
    <cellStyle name="40% - Accent6 2 6" xfId="1302"/>
    <cellStyle name="40% - Accent6 2 6 2" xfId="1303"/>
    <cellStyle name="40% - Accent6 2 6 2 2" xfId="1304"/>
    <cellStyle name="40% - Accent6 2 6 3" xfId="1305"/>
    <cellStyle name="40% - Accent6 2 7" xfId="1306"/>
    <cellStyle name="40% - Accent6 2 7 2" xfId="1307"/>
    <cellStyle name="40% - Accent6 2 8" xfId="1308"/>
    <cellStyle name="40% - Accent6 2 8 2" xfId="1309"/>
    <cellStyle name="40% - Accent6 2 9" xfId="1310"/>
    <cellStyle name="40% - Accent6 3" xfId="1311"/>
    <cellStyle name="40% - Accent6 3 2" xfId="1312"/>
    <cellStyle name="40% - Accent6 3 2 2" xfId="1313"/>
    <cellStyle name="40% - Accent6 3 2 2 2" xfId="1314"/>
    <cellStyle name="40% - Accent6 3 2 2 2 2" xfId="1315"/>
    <cellStyle name="40% - Accent6 3 2 2 3" xfId="1316"/>
    <cellStyle name="40% - Accent6 3 2 3" xfId="1317"/>
    <cellStyle name="40% - Accent6 3 2 3 2" xfId="1318"/>
    <cellStyle name="40% - Accent6 3 2 3 2 2" xfId="1319"/>
    <cellStyle name="40% - Accent6 3 2 3 3" xfId="1320"/>
    <cellStyle name="40% - Accent6 3 2 4" xfId="1321"/>
    <cellStyle name="40% - Accent6 3 2 4 2" xfId="1322"/>
    <cellStyle name="40% - Accent6 3 2 5" xfId="1323"/>
    <cellStyle name="40% - Accent6 3 3" xfId="1324"/>
    <cellStyle name="40% - Accent6 3 3 2" xfId="1325"/>
    <cellStyle name="40% - Accent6 3 3 2 2" xfId="1326"/>
    <cellStyle name="40% - Accent6 3 3 3" xfId="1327"/>
    <cellStyle name="40% - Accent6 3 4" xfId="1328"/>
    <cellStyle name="40% - Accent6 3 4 2" xfId="1329"/>
    <cellStyle name="40% - Accent6 3 4 2 2" xfId="1330"/>
    <cellStyle name="40% - Accent6 3 4 3" xfId="1331"/>
    <cellStyle name="40% - Accent6 3 5" xfId="1332"/>
    <cellStyle name="40% - Accent6 3 5 2" xfId="1333"/>
    <cellStyle name="40% - Accent6 3 6" xfId="1334"/>
    <cellStyle name="40% - Accent6 4" xfId="1335"/>
    <cellStyle name="40% - Accent6 4 2" xfId="1336"/>
    <cellStyle name="40% - Accent6 4 2 2" xfId="1337"/>
    <cellStyle name="40% - Accent6 4 2 2 2" xfId="1338"/>
    <cellStyle name="40% - Accent6 4 2 3" xfId="1339"/>
    <cellStyle name="40% - Accent6 4 3" xfId="1340"/>
    <cellStyle name="40% - Accent6 4 3 2" xfId="1341"/>
    <cellStyle name="40% - Accent6 4 3 2 2" xfId="1342"/>
    <cellStyle name="40% - Accent6 4 3 3" xfId="1343"/>
    <cellStyle name="40% - Accent6 4 4" xfId="1344"/>
    <cellStyle name="40% - Accent6 4 4 2" xfId="1345"/>
    <cellStyle name="40% - Accent6 4 5" xfId="1346"/>
    <cellStyle name="40% - Accent6 5" xfId="1347"/>
    <cellStyle name="40% - Accent6 5 2" xfId="1348"/>
    <cellStyle name="40% - Accent6 5 2 2" xfId="1349"/>
    <cellStyle name="40% - Accent6 5 3" xfId="1350"/>
    <cellStyle name="40% - Accent6 6" xfId="1351"/>
    <cellStyle name="40% - Accent6 6 2" xfId="1352"/>
    <cellStyle name="40% - Accent6 6 2 2" xfId="1353"/>
    <cellStyle name="40% - Accent6 6 3" xfId="1354"/>
    <cellStyle name="40% - Accent6 7" xfId="1355"/>
    <cellStyle name="40% - Accent6 7 2" xfId="1356"/>
    <cellStyle name="40% - Accent6 7 2 2" xfId="1357"/>
    <cellStyle name="40% - Accent6 7 3" xfId="1358"/>
    <cellStyle name="40% - Accent6 8" xfId="1359"/>
    <cellStyle name="40% - Accent6 8 2" xfId="1360"/>
    <cellStyle name="40% - Accent6 9" xfId="1361"/>
    <cellStyle name="40% - Accent6 9 2" xfId="1362"/>
    <cellStyle name="Comma" xfId="1" builtinId="3"/>
    <cellStyle name="Comma 2" xfId="8"/>
    <cellStyle name="Comma 2 2" xfId="8491"/>
    <cellStyle name="Comma 2 2 2" xfId="8492"/>
    <cellStyle name="Comma 3" xfId="9"/>
    <cellStyle name="Comma 3 2" xfId="8403"/>
    <cellStyle name="Comma 3 2 2" xfId="8404"/>
    <cellStyle name="Comma 3 2 2 2" xfId="8405"/>
    <cellStyle name="Comma 3 2 2 2 2" xfId="8406"/>
    <cellStyle name="Comma 3 2 2 3" xfId="8407"/>
    <cellStyle name="Comma 3 2 3" xfId="8408"/>
    <cellStyle name="Comma 3 2 3 2" xfId="8409"/>
    <cellStyle name="Comma 3 2 4" xfId="8410"/>
    <cellStyle name="Comma 3 3" xfId="8411"/>
    <cellStyle name="Comma 3 3 2" xfId="8412"/>
    <cellStyle name="Comma 3 3 2 2" xfId="8413"/>
    <cellStyle name="Comma 3 3 3" xfId="8414"/>
    <cellStyle name="Comma 3 4" xfId="8415"/>
    <cellStyle name="Comma 3 4 2" xfId="8416"/>
    <cellStyle name="Comma 3 4 2 2" xfId="8417"/>
    <cellStyle name="Comma 3 4 3" xfId="8418"/>
    <cellStyle name="Comma 3 5" xfId="8419"/>
    <cellStyle name="Comma 3 5 2" xfId="8420"/>
    <cellStyle name="Comma 3 6" xfId="8421"/>
    <cellStyle name="Comma 4" xfId="1363"/>
    <cellStyle name="Comma 4 2" xfId="1364"/>
    <cellStyle name="Comma 4 2 2" xfId="1365"/>
    <cellStyle name="Comma 4 2 2 2" xfId="8422"/>
    <cellStyle name="Comma 4 2 3" xfId="8423"/>
    <cellStyle name="Comma 4 3" xfId="1366"/>
    <cellStyle name="Comma 4 3 2" xfId="8424"/>
    <cellStyle name="Comma 4 3 2 2" xfId="8425"/>
    <cellStyle name="Comma 4 3 3" xfId="8426"/>
    <cellStyle name="Comma 4 4" xfId="1367"/>
    <cellStyle name="Comma 4 4 2" xfId="8427"/>
    <cellStyle name="Comma 4 5" xfId="8428"/>
    <cellStyle name="Comma 5" xfId="1368"/>
    <cellStyle name="Comma 5 2" xfId="8429"/>
    <cellStyle name="Comma 5 2 2" xfId="8430"/>
    <cellStyle name="Comma 5 2 2 2" xfId="8431"/>
    <cellStyle name="Comma 5 2 3" xfId="8432"/>
    <cellStyle name="Comma 5 3" xfId="8433"/>
    <cellStyle name="Comma 5 3 2" xfId="8434"/>
    <cellStyle name="Comma 5 4" xfId="8435"/>
    <cellStyle name="Comma 6" xfId="1369"/>
    <cellStyle name="Comma 6 2" xfId="1370"/>
    <cellStyle name="Comma 6 2 2" xfId="8436"/>
    <cellStyle name="Comma 6 3" xfId="8437"/>
    <cellStyle name="Comma 7" xfId="1371"/>
    <cellStyle name="Comma 8" xfId="8510"/>
    <cellStyle name="Normal" xfId="0" builtinId="0"/>
    <cellStyle name="Normal 10" xfId="10"/>
    <cellStyle name="Normal 10 10" xfId="1372"/>
    <cellStyle name="Normal 10 10 10" xfId="1373"/>
    <cellStyle name="Normal 10 10 10 2" xfId="1374"/>
    <cellStyle name="Normal 10 10 11" xfId="1375"/>
    <cellStyle name="Normal 10 10 12" xfId="1376"/>
    <cellStyle name="Normal 10 10 2" xfId="1377"/>
    <cellStyle name="Normal 10 10 2 2" xfId="1378"/>
    <cellStyle name="Normal 10 10 2 2 2" xfId="1379"/>
    <cellStyle name="Normal 10 10 2 2 2 2" xfId="1380"/>
    <cellStyle name="Normal 10 10 2 2 3" xfId="1381"/>
    <cellStyle name="Normal 10 10 2 3" xfId="1382"/>
    <cellStyle name="Normal 10 10 2 3 2" xfId="1383"/>
    <cellStyle name="Normal 10 10 2 3 2 2" xfId="1384"/>
    <cellStyle name="Normal 10 10 2 3 3" xfId="1385"/>
    <cellStyle name="Normal 10 10 2 4" xfId="1386"/>
    <cellStyle name="Normal 10 10 2 4 2" xfId="1387"/>
    <cellStyle name="Normal 10 10 2 4 2 2" xfId="1388"/>
    <cellStyle name="Normal 10 10 2 4 3" xfId="1389"/>
    <cellStyle name="Normal 10 10 2 5" xfId="1390"/>
    <cellStyle name="Normal 10 10 2 5 2" xfId="1391"/>
    <cellStyle name="Normal 10 10 2 6" xfId="1392"/>
    <cellStyle name="Normal 10 10 2 6 2" xfId="1393"/>
    <cellStyle name="Normal 10 10 2 7" xfId="1394"/>
    <cellStyle name="Normal 10 10 2 8" xfId="1395"/>
    <cellStyle name="Normal 10 10 3" xfId="1396"/>
    <cellStyle name="Normal 10 10 3 2" xfId="1397"/>
    <cellStyle name="Normal 10 10 3 2 2" xfId="1398"/>
    <cellStyle name="Normal 10 10 3 2 2 2" xfId="1399"/>
    <cellStyle name="Normal 10 10 3 2 3" xfId="1400"/>
    <cellStyle name="Normal 10 10 3 3" xfId="1401"/>
    <cellStyle name="Normal 10 10 3 3 2" xfId="1402"/>
    <cellStyle name="Normal 10 10 3 3 2 2" xfId="1403"/>
    <cellStyle name="Normal 10 10 3 3 3" xfId="1404"/>
    <cellStyle name="Normal 10 10 3 4" xfId="1405"/>
    <cellStyle name="Normal 10 10 3 4 2" xfId="1406"/>
    <cellStyle name="Normal 10 10 3 5" xfId="1407"/>
    <cellStyle name="Normal 10 10 4" xfId="1408"/>
    <cellStyle name="Normal 10 10 4 2" xfId="1409"/>
    <cellStyle name="Normal 10 10 4 2 2" xfId="1410"/>
    <cellStyle name="Normal 10 10 4 2 2 2" xfId="1411"/>
    <cellStyle name="Normal 10 10 4 2 3" xfId="1412"/>
    <cellStyle name="Normal 10 10 4 3" xfId="1413"/>
    <cellStyle name="Normal 10 10 4 3 2" xfId="1414"/>
    <cellStyle name="Normal 10 10 4 3 2 2" xfId="1415"/>
    <cellStyle name="Normal 10 10 4 3 3" xfId="1416"/>
    <cellStyle name="Normal 10 10 4 4" xfId="1417"/>
    <cellStyle name="Normal 10 10 4 4 2" xfId="1418"/>
    <cellStyle name="Normal 10 10 4 5" xfId="1419"/>
    <cellStyle name="Normal 10 10 5" xfId="1420"/>
    <cellStyle name="Normal 10 10 5 2" xfId="1421"/>
    <cellStyle name="Normal 10 10 5 2 2" xfId="1422"/>
    <cellStyle name="Normal 10 10 5 2 2 2" xfId="1423"/>
    <cellStyle name="Normal 10 10 5 2 3" xfId="1424"/>
    <cellStyle name="Normal 10 10 5 3" xfId="1425"/>
    <cellStyle name="Normal 10 10 5 3 2" xfId="1426"/>
    <cellStyle name="Normal 10 10 5 3 2 2" xfId="1427"/>
    <cellStyle name="Normal 10 10 5 3 3" xfId="1428"/>
    <cellStyle name="Normal 10 10 5 4" xfId="1429"/>
    <cellStyle name="Normal 10 10 5 4 2" xfId="1430"/>
    <cellStyle name="Normal 10 10 5 5" xfId="1431"/>
    <cellStyle name="Normal 10 10 6" xfId="1432"/>
    <cellStyle name="Normal 10 10 6 2" xfId="1433"/>
    <cellStyle name="Normal 10 10 6 2 2" xfId="1434"/>
    <cellStyle name="Normal 10 10 6 3" xfId="1435"/>
    <cellStyle name="Normal 10 10 7" xfId="1436"/>
    <cellStyle name="Normal 10 10 7 2" xfId="1437"/>
    <cellStyle name="Normal 10 10 7 2 2" xfId="1438"/>
    <cellStyle name="Normal 10 10 7 3" xfId="1439"/>
    <cellStyle name="Normal 10 10 8" xfId="1440"/>
    <cellStyle name="Normal 10 10 8 2" xfId="1441"/>
    <cellStyle name="Normal 10 10 8 2 2" xfId="1442"/>
    <cellStyle name="Normal 10 10 8 3" xfId="1443"/>
    <cellStyle name="Normal 10 10 9" xfId="1444"/>
    <cellStyle name="Normal 10 10 9 2" xfId="1445"/>
    <cellStyle name="Normal 10 11" xfId="1446"/>
    <cellStyle name="Normal 10 11 10" xfId="1447"/>
    <cellStyle name="Normal 10 11 2" xfId="1448"/>
    <cellStyle name="Normal 10 11 2 2" xfId="1449"/>
    <cellStyle name="Normal 10 11 2 2 2" xfId="1450"/>
    <cellStyle name="Normal 10 11 2 2 2 2" xfId="1451"/>
    <cellStyle name="Normal 10 11 2 2 3" xfId="1452"/>
    <cellStyle name="Normal 10 11 2 3" xfId="1453"/>
    <cellStyle name="Normal 10 11 2 3 2" xfId="1454"/>
    <cellStyle name="Normal 10 11 2 3 2 2" xfId="1455"/>
    <cellStyle name="Normal 10 11 2 3 3" xfId="1456"/>
    <cellStyle name="Normal 10 11 2 4" xfId="1457"/>
    <cellStyle name="Normal 10 11 2 4 2" xfId="1458"/>
    <cellStyle name="Normal 10 11 2 5" xfId="1459"/>
    <cellStyle name="Normal 10 11 3" xfId="1460"/>
    <cellStyle name="Normal 10 11 3 2" xfId="1461"/>
    <cellStyle name="Normal 10 11 3 2 2" xfId="1462"/>
    <cellStyle name="Normal 10 11 3 2 2 2" xfId="1463"/>
    <cellStyle name="Normal 10 11 3 2 3" xfId="1464"/>
    <cellStyle name="Normal 10 11 3 3" xfId="1465"/>
    <cellStyle name="Normal 10 11 3 3 2" xfId="1466"/>
    <cellStyle name="Normal 10 11 3 3 2 2" xfId="1467"/>
    <cellStyle name="Normal 10 11 3 3 3" xfId="1468"/>
    <cellStyle name="Normal 10 11 3 4" xfId="1469"/>
    <cellStyle name="Normal 10 11 3 4 2" xfId="1470"/>
    <cellStyle name="Normal 10 11 3 5" xfId="1471"/>
    <cellStyle name="Normal 10 11 4" xfId="1472"/>
    <cellStyle name="Normal 10 11 4 2" xfId="1473"/>
    <cellStyle name="Normal 10 11 4 2 2" xfId="1474"/>
    <cellStyle name="Normal 10 11 4 3" xfId="1475"/>
    <cellStyle name="Normal 10 11 5" xfId="1476"/>
    <cellStyle name="Normal 10 11 5 2" xfId="1477"/>
    <cellStyle name="Normal 10 11 5 2 2" xfId="1478"/>
    <cellStyle name="Normal 10 11 5 3" xfId="1479"/>
    <cellStyle name="Normal 10 11 6" xfId="1480"/>
    <cellStyle name="Normal 10 11 6 2" xfId="1481"/>
    <cellStyle name="Normal 10 11 6 2 2" xfId="1482"/>
    <cellStyle name="Normal 10 11 6 3" xfId="1483"/>
    <cellStyle name="Normal 10 11 7" xfId="1484"/>
    <cellStyle name="Normal 10 11 7 2" xfId="1485"/>
    <cellStyle name="Normal 10 11 8" xfId="1486"/>
    <cellStyle name="Normal 10 11 8 2" xfId="1487"/>
    <cellStyle name="Normal 10 11 9" xfId="1488"/>
    <cellStyle name="Normal 10 12" xfId="1489"/>
    <cellStyle name="Normal 10 12 2" xfId="1490"/>
    <cellStyle name="Normal 10 12 2 2" xfId="1491"/>
    <cellStyle name="Normal 10 12 2 2 2" xfId="1492"/>
    <cellStyle name="Normal 10 12 2 2 2 2" xfId="1493"/>
    <cellStyle name="Normal 10 12 2 2 3" xfId="1494"/>
    <cellStyle name="Normal 10 12 2 3" xfId="1495"/>
    <cellStyle name="Normal 10 12 2 3 2" xfId="1496"/>
    <cellStyle name="Normal 10 12 2 3 2 2" xfId="1497"/>
    <cellStyle name="Normal 10 12 2 3 3" xfId="1498"/>
    <cellStyle name="Normal 10 12 2 4" xfId="1499"/>
    <cellStyle name="Normal 10 12 2 4 2" xfId="1500"/>
    <cellStyle name="Normal 10 12 2 5" xfId="1501"/>
    <cellStyle name="Normal 10 12 3" xfId="1502"/>
    <cellStyle name="Normal 10 12 3 2" xfId="1503"/>
    <cellStyle name="Normal 10 12 3 2 2" xfId="1504"/>
    <cellStyle name="Normal 10 12 3 3" xfId="1505"/>
    <cellStyle name="Normal 10 12 4" xfId="1506"/>
    <cellStyle name="Normal 10 12 4 2" xfId="1507"/>
    <cellStyle name="Normal 10 12 4 2 2" xfId="1508"/>
    <cellStyle name="Normal 10 12 4 3" xfId="1509"/>
    <cellStyle name="Normal 10 12 5" xfId="1510"/>
    <cellStyle name="Normal 10 12 5 2" xfId="1511"/>
    <cellStyle name="Normal 10 12 5 2 2" xfId="1512"/>
    <cellStyle name="Normal 10 12 5 3" xfId="1513"/>
    <cellStyle name="Normal 10 12 6" xfId="1514"/>
    <cellStyle name="Normal 10 12 6 2" xfId="1515"/>
    <cellStyle name="Normal 10 12 7" xfId="1516"/>
    <cellStyle name="Normal 10 12 7 2" xfId="1517"/>
    <cellStyle name="Normal 10 12 8" xfId="1518"/>
    <cellStyle name="Normal 10 12 9" xfId="1519"/>
    <cellStyle name="Normal 10 13" xfId="1520"/>
    <cellStyle name="Normal 10 13 2" xfId="1521"/>
    <cellStyle name="Normal 10 13 2 2" xfId="1522"/>
    <cellStyle name="Normal 10 13 2 2 2" xfId="1523"/>
    <cellStyle name="Normal 10 13 2 3" xfId="1524"/>
    <cellStyle name="Normal 10 13 3" xfId="1525"/>
    <cellStyle name="Normal 10 13 3 2" xfId="1526"/>
    <cellStyle name="Normal 10 13 3 2 2" xfId="1527"/>
    <cellStyle name="Normal 10 13 3 3" xfId="1528"/>
    <cellStyle name="Normal 10 13 4" xfId="1529"/>
    <cellStyle name="Normal 10 13 4 2" xfId="1530"/>
    <cellStyle name="Normal 10 13 4 2 2" xfId="1531"/>
    <cellStyle name="Normal 10 13 4 3" xfId="1532"/>
    <cellStyle name="Normal 10 13 5" xfId="1533"/>
    <cellStyle name="Normal 10 13 5 2" xfId="1534"/>
    <cellStyle name="Normal 10 13 6" xfId="1535"/>
    <cellStyle name="Normal 10 13 6 2" xfId="1536"/>
    <cellStyle name="Normal 10 13 7" xfId="1537"/>
    <cellStyle name="Normal 10 13 8" xfId="1538"/>
    <cellStyle name="Normal 10 14" xfId="1539"/>
    <cellStyle name="Normal 10 14 2" xfId="1540"/>
    <cellStyle name="Normal 10 14 2 2" xfId="1541"/>
    <cellStyle name="Normal 10 14 2 2 2" xfId="1542"/>
    <cellStyle name="Normal 10 14 2 3" xfId="1543"/>
    <cellStyle name="Normal 10 14 3" xfId="1544"/>
    <cellStyle name="Normal 10 14 3 2" xfId="1545"/>
    <cellStyle name="Normal 10 14 3 2 2" xfId="1546"/>
    <cellStyle name="Normal 10 14 3 3" xfId="1547"/>
    <cellStyle name="Normal 10 14 4" xfId="1548"/>
    <cellStyle name="Normal 10 14 4 2" xfId="1549"/>
    <cellStyle name="Normal 10 14 4 2 2" xfId="1550"/>
    <cellStyle name="Normal 10 14 4 3" xfId="1551"/>
    <cellStyle name="Normal 10 14 5" xfId="1552"/>
    <cellStyle name="Normal 10 14 5 2" xfId="1553"/>
    <cellStyle name="Normal 10 14 6" xfId="1554"/>
    <cellStyle name="Normal 10 14 6 2" xfId="1555"/>
    <cellStyle name="Normal 10 14 7" xfId="1556"/>
    <cellStyle name="Normal 10 14 8" xfId="1557"/>
    <cellStyle name="Normal 10 15" xfId="1558"/>
    <cellStyle name="Normal 10 15 2" xfId="1559"/>
    <cellStyle name="Normal 10 15 2 2" xfId="1560"/>
    <cellStyle name="Normal 10 15 2 2 2" xfId="1561"/>
    <cellStyle name="Normal 10 15 2 3" xfId="1562"/>
    <cellStyle name="Normal 10 15 3" xfId="1563"/>
    <cellStyle name="Normal 10 15 3 2" xfId="1564"/>
    <cellStyle name="Normal 10 15 3 2 2" xfId="1565"/>
    <cellStyle name="Normal 10 15 3 3" xfId="1566"/>
    <cellStyle name="Normal 10 15 4" xfId="1567"/>
    <cellStyle name="Normal 10 15 4 2" xfId="1568"/>
    <cellStyle name="Normal 10 15 5" xfId="1569"/>
    <cellStyle name="Normal 10 15 5 2" xfId="1570"/>
    <cellStyle name="Normal 10 15 6" xfId="1571"/>
    <cellStyle name="Normal 10 15 7" xfId="1572"/>
    <cellStyle name="Normal 10 16" xfId="1573"/>
    <cellStyle name="Normal 10 16 2" xfId="1574"/>
    <cellStyle name="Normal 10 16 2 2" xfId="1575"/>
    <cellStyle name="Normal 10 16 2 2 2" xfId="1576"/>
    <cellStyle name="Normal 10 16 2 3" xfId="1577"/>
    <cellStyle name="Normal 10 16 3" xfId="1578"/>
    <cellStyle name="Normal 10 16 3 2" xfId="1579"/>
    <cellStyle name="Normal 10 16 3 2 2" xfId="1580"/>
    <cellStyle name="Normal 10 16 3 3" xfId="1581"/>
    <cellStyle name="Normal 10 16 4" xfId="1582"/>
    <cellStyle name="Normal 10 16 4 2" xfId="1583"/>
    <cellStyle name="Normal 10 16 5" xfId="1584"/>
    <cellStyle name="Normal 10 16 5 2" xfId="1585"/>
    <cellStyle name="Normal 10 16 6" xfId="1586"/>
    <cellStyle name="Normal 10 17" xfId="1587"/>
    <cellStyle name="Normal 10 17 2" xfId="1588"/>
    <cellStyle name="Normal 10 17 2 2" xfId="1589"/>
    <cellStyle name="Normal 10 17 3" xfId="1590"/>
    <cellStyle name="Normal 10 18" xfId="1591"/>
    <cellStyle name="Normal 10 18 2" xfId="1592"/>
    <cellStyle name="Normal 10 18 2 2" xfId="1593"/>
    <cellStyle name="Normal 10 18 3" xfId="1594"/>
    <cellStyle name="Normal 10 19" xfId="1595"/>
    <cellStyle name="Normal 10 19 2" xfId="1596"/>
    <cellStyle name="Normal 10 19 2 2" xfId="1597"/>
    <cellStyle name="Normal 10 19 3" xfId="1598"/>
    <cellStyle name="Normal 10 2" xfId="11"/>
    <cellStyle name="Normal 10 2 10" xfId="1599"/>
    <cellStyle name="Normal 10 2 10 2" xfId="1600"/>
    <cellStyle name="Normal 10 2 10 2 2" xfId="1601"/>
    <cellStyle name="Normal 10 2 10 2 2 2" xfId="1602"/>
    <cellStyle name="Normal 10 2 10 2 3" xfId="1603"/>
    <cellStyle name="Normal 10 2 10 3" xfId="1604"/>
    <cellStyle name="Normal 10 2 10 3 2" xfId="1605"/>
    <cellStyle name="Normal 10 2 10 3 2 2" xfId="1606"/>
    <cellStyle name="Normal 10 2 10 3 3" xfId="1607"/>
    <cellStyle name="Normal 10 2 10 4" xfId="1608"/>
    <cellStyle name="Normal 10 2 10 4 2" xfId="1609"/>
    <cellStyle name="Normal 10 2 10 4 2 2" xfId="1610"/>
    <cellStyle name="Normal 10 2 10 4 3" xfId="1611"/>
    <cellStyle name="Normal 10 2 10 5" xfId="1612"/>
    <cellStyle name="Normal 10 2 10 5 2" xfId="1613"/>
    <cellStyle name="Normal 10 2 10 6" xfId="1614"/>
    <cellStyle name="Normal 10 2 10 6 2" xfId="1615"/>
    <cellStyle name="Normal 10 2 10 7" xfId="1616"/>
    <cellStyle name="Normal 10 2 10 8" xfId="1617"/>
    <cellStyle name="Normal 10 2 11" xfId="1618"/>
    <cellStyle name="Normal 10 2 11 2" xfId="1619"/>
    <cellStyle name="Normal 10 2 11 2 2" xfId="1620"/>
    <cellStyle name="Normal 10 2 11 2 2 2" xfId="1621"/>
    <cellStyle name="Normal 10 2 11 2 3" xfId="1622"/>
    <cellStyle name="Normal 10 2 11 3" xfId="1623"/>
    <cellStyle name="Normal 10 2 11 3 2" xfId="1624"/>
    <cellStyle name="Normal 10 2 11 3 2 2" xfId="1625"/>
    <cellStyle name="Normal 10 2 11 3 3" xfId="1626"/>
    <cellStyle name="Normal 10 2 11 4" xfId="1627"/>
    <cellStyle name="Normal 10 2 11 4 2" xfId="1628"/>
    <cellStyle name="Normal 10 2 11 5" xfId="1629"/>
    <cellStyle name="Normal 10 2 11 6" xfId="1630"/>
    <cellStyle name="Normal 10 2 12" xfId="1631"/>
    <cellStyle name="Normal 10 2 12 2" xfId="1632"/>
    <cellStyle name="Normal 10 2 12 2 2" xfId="1633"/>
    <cellStyle name="Normal 10 2 12 2 2 2" xfId="1634"/>
    <cellStyle name="Normal 10 2 12 2 3" xfId="1635"/>
    <cellStyle name="Normal 10 2 12 3" xfId="1636"/>
    <cellStyle name="Normal 10 2 12 3 2" xfId="1637"/>
    <cellStyle name="Normal 10 2 12 3 2 2" xfId="1638"/>
    <cellStyle name="Normal 10 2 12 3 3" xfId="1639"/>
    <cellStyle name="Normal 10 2 12 4" xfId="1640"/>
    <cellStyle name="Normal 10 2 12 4 2" xfId="1641"/>
    <cellStyle name="Normal 10 2 12 5" xfId="1642"/>
    <cellStyle name="Normal 10 2 13" xfId="1643"/>
    <cellStyle name="Normal 10 2 13 2" xfId="1644"/>
    <cellStyle name="Normal 10 2 13 2 2" xfId="1645"/>
    <cellStyle name="Normal 10 2 13 3" xfId="1646"/>
    <cellStyle name="Normal 10 2 14" xfId="1647"/>
    <cellStyle name="Normal 10 2 14 2" xfId="1648"/>
    <cellStyle name="Normal 10 2 14 2 2" xfId="1649"/>
    <cellStyle name="Normal 10 2 14 3" xfId="1650"/>
    <cellStyle name="Normal 10 2 15" xfId="1651"/>
    <cellStyle name="Normal 10 2 15 2" xfId="1652"/>
    <cellStyle name="Normal 10 2 15 2 2" xfId="1653"/>
    <cellStyle name="Normal 10 2 15 3" xfId="1654"/>
    <cellStyle name="Normal 10 2 16" xfId="1655"/>
    <cellStyle name="Normal 10 2 16 2" xfId="1656"/>
    <cellStyle name="Normal 10 2 17" xfId="1657"/>
    <cellStyle name="Normal 10 2 17 2" xfId="1658"/>
    <cellStyle name="Normal 10 2 18" xfId="1659"/>
    <cellStyle name="Normal 10 2 19" xfId="1660"/>
    <cellStyle name="Normal 10 2 2" xfId="12"/>
    <cellStyle name="Normal 10 2 2 10" xfId="1661"/>
    <cellStyle name="Normal 10 2 2 10 2" xfId="1662"/>
    <cellStyle name="Normal 10 2 2 10 2 2" xfId="1663"/>
    <cellStyle name="Normal 10 2 2 10 2 2 2" xfId="1664"/>
    <cellStyle name="Normal 10 2 2 10 2 3" xfId="1665"/>
    <cellStyle name="Normal 10 2 2 10 3" xfId="1666"/>
    <cellStyle name="Normal 10 2 2 10 3 2" xfId="1667"/>
    <cellStyle name="Normal 10 2 2 10 3 2 2" xfId="1668"/>
    <cellStyle name="Normal 10 2 2 10 3 3" xfId="1669"/>
    <cellStyle name="Normal 10 2 2 10 4" xfId="1670"/>
    <cellStyle name="Normal 10 2 2 10 4 2" xfId="1671"/>
    <cellStyle name="Normal 10 2 2 10 5" xfId="1672"/>
    <cellStyle name="Normal 10 2 2 10 6" xfId="1673"/>
    <cellStyle name="Normal 10 2 2 11" xfId="1674"/>
    <cellStyle name="Normal 10 2 2 11 2" xfId="1675"/>
    <cellStyle name="Normal 10 2 2 11 2 2" xfId="1676"/>
    <cellStyle name="Normal 10 2 2 11 2 2 2" xfId="1677"/>
    <cellStyle name="Normal 10 2 2 11 2 3" xfId="1678"/>
    <cellStyle name="Normal 10 2 2 11 3" xfId="1679"/>
    <cellStyle name="Normal 10 2 2 11 3 2" xfId="1680"/>
    <cellStyle name="Normal 10 2 2 11 3 2 2" xfId="1681"/>
    <cellStyle name="Normal 10 2 2 11 3 3" xfId="1682"/>
    <cellStyle name="Normal 10 2 2 11 4" xfId="1683"/>
    <cellStyle name="Normal 10 2 2 11 4 2" xfId="1684"/>
    <cellStyle name="Normal 10 2 2 11 5" xfId="1685"/>
    <cellStyle name="Normal 10 2 2 12" xfId="1686"/>
    <cellStyle name="Normal 10 2 2 12 2" xfId="1687"/>
    <cellStyle name="Normal 10 2 2 12 2 2" xfId="1688"/>
    <cellStyle name="Normal 10 2 2 12 3" xfId="1689"/>
    <cellStyle name="Normal 10 2 2 13" xfId="1690"/>
    <cellStyle name="Normal 10 2 2 13 2" xfId="1691"/>
    <cellStyle name="Normal 10 2 2 13 2 2" xfId="1692"/>
    <cellStyle name="Normal 10 2 2 13 3" xfId="1693"/>
    <cellStyle name="Normal 10 2 2 14" xfId="1694"/>
    <cellStyle name="Normal 10 2 2 14 2" xfId="1695"/>
    <cellStyle name="Normal 10 2 2 14 2 2" xfId="1696"/>
    <cellStyle name="Normal 10 2 2 14 3" xfId="1697"/>
    <cellStyle name="Normal 10 2 2 15" xfId="1698"/>
    <cellStyle name="Normal 10 2 2 15 2" xfId="1699"/>
    <cellStyle name="Normal 10 2 2 16" xfId="1700"/>
    <cellStyle name="Normal 10 2 2 16 2" xfId="1701"/>
    <cellStyle name="Normal 10 2 2 17" xfId="1702"/>
    <cellStyle name="Normal 10 2 2 18" xfId="1703"/>
    <cellStyle name="Normal 10 2 2 2" xfId="13"/>
    <cellStyle name="Normal 10 2 2 2 10" xfId="1704"/>
    <cellStyle name="Normal 10 2 2 2 10 2" xfId="1705"/>
    <cellStyle name="Normal 10 2 2 2 10 2 2" xfId="1706"/>
    <cellStyle name="Normal 10 2 2 2 10 2 2 2" xfId="1707"/>
    <cellStyle name="Normal 10 2 2 2 10 2 3" xfId="1708"/>
    <cellStyle name="Normal 10 2 2 2 10 3" xfId="1709"/>
    <cellStyle name="Normal 10 2 2 2 10 3 2" xfId="1710"/>
    <cellStyle name="Normal 10 2 2 2 10 3 2 2" xfId="1711"/>
    <cellStyle name="Normal 10 2 2 2 10 3 3" xfId="1712"/>
    <cellStyle name="Normal 10 2 2 2 10 4" xfId="1713"/>
    <cellStyle name="Normal 10 2 2 2 10 4 2" xfId="1714"/>
    <cellStyle name="Normal 10 2 2 2 10 5" xfId="1715"/>
    <cellStyle name="Normal 10 2 2 2 11" xfId="1716"/>
    <cellStyle name="Normal 10 2 2 2 11 2" xfId="1717"/>
    <cellStyle name="Normal 10 2 2 2 11 2 2" xfId="1718"/>
    <cellStyle name="Normal 10 2 2 2 11 3" xfId="1719"/>
    <cellStyle name="Normal 10 2 2 2 12" xfId="1720"/>
    <cellStyle name="Normal 10 2 2 2 12 2" xfId="1721"/>
    <cellStyle name="Normal 10 2 2 2 12 2 2" xfId="1722"/>
    <cellStyle name="Normal 10 2 2 2 12 3" xfId="1723"/>
    <cellStyle name="Normal 10 2 2 2 13" xfId="1724"/>
    <cellStyle name="Normal 10 2 2 2 13 2" xfId="1725"/>
    <cellStyle name="Normal 10 2 2 2 13 2 2" xfId="1726"/>
    <cellStyle name="Normal 10 2 2 2 13 3" xfId="1727"/>
    <cellStyle name="Normal 10 2 2 2 14" xfId="1728"/>
    <cellStyle name="Normal 10 2 2 2 14 2" xfId="1729"/>
    <cellStyle name="Normal 10 2 2 2 15" xfId="1730"/>
    <cellStyle name="Normal 10 2 2 2 15 2" xfId="1731"/>
    <cellStyle name="Normal 10 2 2 2 16" xfId="1732"/>
    <cellStyle name="Normal 10 2 2 2 17" xfId="1733"/>
    <cellStyle name="Normal 10 2 2 2 2" xfId="14"/>
    <cellStyle name="Normal 10 2 2 2 2 10" xfId="1734"/>
    <cellStyle name="Normal 10 2 2 2 2 10 2" xfId="1735"/>
    <cellStyle name="Normal 10 2 2 2 2 10 2 2" xfId="1736"/>
    <cellStyle name="Normal 10 2 2 2 2 10 3" xfId="1737"/>
    <cellStyle name="Normal 10 2 2 2 2 11" xfId="1738"/>
    <cellStyle name="Normal 10 2 2 2 2 11 2" xfId="1739"/>
    <cellStyle name="Normal 10 2 2 2 2 12" xfId="1740"/>
    <cellStyle name="Normal 10 2 2 2 2 12 2" xfId="1741"/>
    <cellStyle name="Normal 10 2 2 2 2 13" xfId="1742"/>
    <cellStyle name="Normal 10 2 2 2 2 14" xfId="1743"/>
    <cellStyle name="Normal 10 2 2 2 2 2" xfId="1744"/>
    <cellStyle name="Normal 10 2 2 2 2 2 2" xfId="1745"/>
    <cellStyle name="Normal 10 2 2 2 2 2 2 2" xfId="1746"/>
    <cellStyle name="Normal 10 2 2 2 2 2 2 2 2" xfId="1747"/>
    <cellStyle name="Normal 10 2 2 2 2 2 2 2 2 2" xfId="1748"/>
    <cellStyle name="Normal 10 2 2 2 2 2 2 2 3" xfId="1749"/>
    <cellStyle name="Normal 10 2 2 2 2 2 2 3" xfId="1750"/>
    <cellStyle name="Normal 10 2 2 2 2 2 2 3 2" xfId="1751"/>
    <cellStyle name="Normal 10 2 2 2 2 2 2 3 2 2" xfId="1752"/>
    <cellStyle name="Normal 10 2 2 2 2 2 2 3 3" xfId="1753"/>
    <cellStyle name="Normal 10 2 2 2 2 2 2 4" xfId="1754"/>
    <cellStyle name="Normal 10 2 2 2 2 2 2 4 2" xfId="1755"/>
    <cellStyle name="Normal 10 2 2 2 2 2 2 5" xfId="1756"/>
    <cellStyle name="Normal 10 2 2 2 2 2 3" xfId="1757"/>
    <cellStyle name="Normal 10 2 2 2 2 2 3 2" xfId="1758"/>
    <cellStyle name="Normal 10 2 2 2 2 2 3 2 2" xfId="1759"/>
    <cellStyle name="Normal 10 2 2 2 2 2 3 3" xfId="1760"/>
    <cellStyle name="Normal 10 2 2 2 2 2 4" xfId="1761"/>
    <cellStyle name="Normal 10 2 2 2 2 2 4 2" xfId="1762"/>
    <cellStyle name="Normal 10 2 2 2 2 2 4 2 2" xfId="1763"/>
    <cellStyle name="Normal 10 2 2 2 2 2 4 3" xfId="1764"/>
    <cellStyle name="Normal 10 2 2 2 2 2 5" xfId="1765"/>
    <cellStyle name="Normal 10 2 2 2 2 2 5 2" xfId="1766"/>
    <cellStyle name="Normal 10 2 2 2 2 2 5 2 2" xfId="1767"/>
    <cellStyle name="Normal 10 2 2 2 2 2 5 3" xfId="1768"/>
    <cellStyle name="Normal 10 2 2 2 2 2 6" xfId="1769"/>
    <cellStyle name="Normal 10 2 2 2 2 2 6 2" xfId="1770"/>
    <cellStyle name="Normal 10 2 2 2 2 2 7" xfId="1771"/>
    <cellStyle name="Normal 10 2 2 2 2 2 7 2" xfId="1772"/>
    <cellStyle name="Normal 10 2 2 2 2 2 8" xfId="1773"/>
    <cellStyle name="Normal 10 2 2 2 2 2 9" xfId="1774"/>
    <cellStyle name="Normal 10 2 2 2 2 3" xfId="1775"/>
    <cellStyle name="Normal 10 2 2 2 2 3 2" xfId="1776"/>
    <cellStyle name="Normal 10 2 2 2 2 3 2 2" xfId="1777"/>
    <cellStyle name="Normal 10 2 2 2 2 3 2 2 2" xfId="1778"/>
    <cellStyle name="Normal 10 2 2 2 2 3 2 2 2 2" xfId="1779"/>
    <cellStyle name="Normal 10 2 2 2 2 3 2 2 3" xfId="1780"/>
    <cellStyle name="Normal 10 2 2 2 2 3 2 3" xfId="1781"/>
    <cellStyle name="Normal 10 2 2 2 2 3 2 3 2" xfId="1782"/>
    <cellStyle name="Normal 10 2 2 2 2 3 2 3 2 2" xfId="1783"/>
    <cellStyle name="Normal 10 2 2 2 2 3 2 3 3" xfId="1784"/>
    <cellStyle name="Normal 10 2 2 2 2 3 2 4" xfId="1785"/>
    <cellStyle name="Normal 10 2 2 2 2 3 2 4 2" xfId="1786"/>
    <cellStyle name="Normal 10 2 2 2 2 3 2 5" xfId="1787"/>
    <cellStyle name="Normal 10 2 2 2 2 3 3" xfId="1788"/>
    <cellStyle name="Normal 10 2 2 2 2 3 3 2" xfId="1789"/>
    <cellStyle name="Normal 10 2 2 2 2 3 3 2 2" xfId="1790"/>
    <cellStyle name="Normal 10 2 2 2 2 3 3 3" xfId="1791"/>
    <cellStyle name="Normal 10 2 2 2 2 3 4" xfId="1792"/>
    <cellStyle name="Normal 10 2 2 2 2 3 4 2" xfId="1793"/>
    <cellStyle name="Normal 10 2 2 2 2 3 4 2 2" xfId="1794"/>
    <cellStyle name="Normal 10 2 2 2 2 3 4 3" xfId="1795"/>
    <cellStyle name="Normal 10 2 2 2 2 3 5" xfId="1796"/>
    <cellStyle name="Normal 10 2 2 2 2 3 5 2" xfId="1797"/>
    <cellStyle name="Normal 10 2 2 2 2 3 5 2 2" xfId="1798"/>
    <cellStyle name="Normal 10 2 2 2 2 3 5 3" xfId="1799"/>
    <cellStyle name="Normal 10 2 2 2 2 3 6" xfId="1800"/>
    <cellStyle name="Normal 10 2 2 2 2 3 6 2" xfId="1801"/>
    <cellStyle name="Normal 10 2 2 2 2 3 7" xfId="1802"/>
    <cellStyle name="Normal 10 2 2 2 2 3 7 2" xfId="1803"/>
    <cellStyle name="Normal 10 2 2 2 2 3 8" xfId="1804"/>
    <cellStyle name="Normal 10 2 2 2 2 3 9" xfId="1805"/>
    <cellStyle name="Normal 10 2 2 2 2 4" xfId="1806"/>
    <cellStyle name="Normal 10 2 2 2 2 4 2" xfId="1807"/>
    <cellStyle name="Normal 10 2 2 2 2 4 2 2" xfId="1808"/>
    <cellStyle name="Normal 10 2 2 2 2 4 2 2 2" xfId="1809"/>
    <cellStyle name="Normal 10 2 2 2 2 4 2 3" xfId="1810"/>
    <cellStyle name="Normal 10 2 2 2 2 4 3" xfId="1811"/>
    <cellStyle name="Normal 10 2 2 2 2 4 3 2" xfId="1812"/>
    <cellStyle name="Normal 10 2 2 2 2 4 3 2 2" xfId="1813"/>
    <cellStyle name="Normal 10 2 2 2 2 4 3 3" xfId="1814"/>
    <cellStyle name="Normal 10 2 2 2 2 4 4" xfId="1815"/>
    <cellStyle name="Normal 10 2 2 2 2 4 4 2" xfId="1816"/>
    <cellStyle name="Normal 10 2 2 2 2 4 4 2 2" xfId="1817"/>
    <cellStyle name="Normal 10 2 2 2 2 4 4 3" xfId="1818"/>
    <cellStyle name="Normal 10 2 2 2 2 4 5" xfId="1819"/>
    <cellStyle name="Normal 10 2 2 2 2 4 5 2" xfId="1820"/>
    <cellStyle name="Normal 10 2 2 2 2 4 6" xfId="1821"/>
    <cellStyle name="Normal 10 2 2 2 2 4 6 2" xfId="1822"/>
    <cellStyle name="Normal 10 2 2 2 2 4 7" xfId="1823"/>
    <cellStyle name="Normal 10 2 2 2 2 4 8" xfId="1824"/>
    <cellStyle name="Normal 10 2 2 2 2 5" xfId="1825"/>
    <cellStyle name="Normal 10 2 2 2 2 5 2" xfId="1826"/>
    <cellStyle name="Normal 10 2 2 2 2 5 2 2" xfId="1827"/>
    <cellStyle name="Normal 10 2 2 2 2 5 2 2 2" xfId="1828"/>
    <cellStyle name="Normal 10 2 2 2 2 5 2 3" xfId="1829"/>
    <cellStyle name="Normal 10 2 2 2 2 5 3" xfId="1830"/>
    <cellStyle name="Normal 10 2 2 2 2 5 3 2" xfId="1831"/>
    <cellStyle name="Normal 10 2 2 2 2 5 3 2 2" xfId="1832"/>
    <cellStyle name="Normal 10 2 2 2 2 5 3 3" xfId="1833"/>
    <cellStyle name="Normal 10 2 2 2 2 5 4" xfId="1834"/>
    <cellStyle name="Normal 10 2 2 2 2 5 4 2" xfId="1835"/>
    <cellStyle name="Normal 10 2 2 2 2 5 5" xfId="1836"/>
    <cellStyle name="Normal 10 2 2 2 2 6" xfId="1837"/>
    <cellStyle name="Normal 10 2 2 2 2 6 2" xfId="1838"/>
    <cellStyle name="Normal 10 2 2 2 2 6 2 2" xfId="1839"/>
    <cellStyle name="Normal 10 2 2 2 2 6 2 2 2" xfId="1840"/>
    <cellStyle name="Normal 10 2 2 2 2 6 2 3" xfId="1841"/>
    <cellStyle name="Normal 10 2 2 2 2 6 3" xfId="1842"/>
    <cellStyle name="Normal 10 2 2 2 2 6 3 2" xfId="1843"/>
    <cellStyle name="Normal 10 2 2 2 2 6 3 2 2" xfId="1844"/>
    <cellStyle name="Normal 10 2 2 2 2 6 3 3" xfId="1845"/>
    <cellStyle name="Normal 10 2 2 2 2 6 4" xfId="1846"/>
    <cellStyle name="Normal 10 2 2 2 2 6 4 2" xfId="1847"/>
    <cellStyle name="Normal 10 2 2 2 2 6 5" xfId="1848"/>
    <cellStyle name="Normal 10 2 2 2 2 7" xfId="1849"/>
    <cellStyle name="Normal 10 2 2 2 2 7 2" xfId="1850"/>
    <cellStyle name="Normal 10 2 2 2 2 7 2 2" xfId="1851"/>
    <cellStyle name="Normal 10 2 2 2 2 7 2 2 2" xfId="1852"/>
    <cellStyle name="Normal 10 2 2 2 2 7 2 3" xfId="1853"/>
    <cellStyle name="Normal 10 2 2 2 2 7 3" xfId="1854"/>
    <cellStyle name="Normal 10 2 2 2 2 7 3 2" xfId="1855"/>
    <cellStyle name="Normal 10 2 2 2 2 7 3 2 2" xfId="1856"/>
    <cellStyle name="Normal 10 2 2 2 2 7 3 3" xfId="1857"/>
    <cellStyle name="Normal 10 2 2 2 2 7 4" xfId="1858"/>
    <cellStyle name="Normal 10 2 2 2 2 7 4 2" xfId="1859"/>
    <cellStyle name="Normal 10 2 2 2 2 7 5" xfId="1860"/>
    <cellStyle name="Normal 10 2 2 2 2 8" xfId="1861"/>
    <cellStyle name="Normal 10 2 2 2 2 8 2" xfId="1862"/>
    <cellStyle name="Normal 10 2 2 2 2 8 2 2" xfId="1863"/>
    <cellStyle name="Normal 10 2 2 2 2 8 3" xfId="1864"/>
    <cellStyle name="Normal 10 2 2 2 2 9" xfId="1865"/>
    <cellStyle name="Normal 10 2 2 2 2 9 2" xfId="1866"/>
    <cellStyle name="Normal 10 2 2 2 2 9 2 2" xfId="1867"/>
    <cellStyle name="Normal 10 2 2 2 2 9 3" xfId="1868"/>
    <cellStyle name="Normal 10 2 2 2 3" xfId="1869"/>
    <cellStyle name="Normal 10 2 2 2 3 10" xfId="1870"/>
    <cellStyle name="Normal 10 2 2 2 3 10 2" xfId="1871"/>
    <cellStyle name="Normal 10 2 2 2 3 11" xfId="1872"/>
    <cellStyle name="Normal 10 2 2 2 3 11 2" xfId="1873"/>
    <cellStyle name="Normal 10 2 2 2 3 12" xfId="1874"/>
    <cellStyle name="Normal 10 2 2 2 3 13" xfId="1875"/>
    <cellStyle name="Normal 10 2 2 2 3 2" xfId="1876"/>
    <cellStyle name="Normal 10 2 2 2 3 2 2" xfId="1877"/>
    <cellStyle name="Normal 10 2 2 2 3 2 2 2" xfId="1878"/>
    <cellStyle name="Normal 10 2 2 2 3 2 2 2 2" xfId="1879"/>
    <cellStyle name="Normal 10 2 2 2 3 2 2 2 2 2" xfId="1880"/>
    <cellStyle name="Normal 10 2 2 2 3 2 2 2 3" xfId="1881"/>
    <cellStyle name="Normal 10 2 2 2 3 2 2 3" xfId="1882"/>
    <cellStyle name="Normal 10 2 2 2 3 2 2 3 2" xfId="1883"/>
    <cellStyle name="Normal 10 2 2 2 3 2 2 3 2 2" xfId="1884"/>
    <cellStyle name="Normal 10 2 2 2 3 2 2 3 3" xfId="1885"/>
    <cellStyle name="Normal 10 2 2 2 3 2 2 4" xfId="1886"/>
    <cellStyle name="Normal 10 2 2 2 3 2 2 4 2" xfId="1887"/>
    <cellStyle name="Normal 10 2 2 2 3 2 2 5" xfId="1888"/>
    <cellStyle name="Normal 10 2 2 2 3 2 3" xfId="1889"/>
    <cellStyle name="Normal 10 2 2 2 3 2 3 2" xfId="1890"/>
    <cellStyle name="Normal 10 2 2 2 3 2 3 2 2" xfId="1891"/>
    <cellStyle name="Normal 10 2 2 2 3 2 3 3" xfId="1892"/>
    <cellStyle name="Normal 10 2 2 2 3 2 4" xfId="1893"/>
    <cellStyle name="Normal 10 2 2 2 3 2 4 2" xfId="1894"/>
    <cellStyle name="Normal 10 2 2 2 3 2 4 2 2" xfId="1895"/>
    <cellStyle name="Normal 10 2 2 2 3 2 4 3" xfId="1896"/>
    <cellStyle name="Normal 10 2 2 2 3 2 5" xfId="1897"/>
    <cellStyle name="Normal 10 2 2 2 3 2 5 2" xfId="1898"/>
    <cellStyle name="Normal 10 2 2 2 3 2 5 2 2" xfId="1899"/>
    <cellStyle name="Normal 10 2 2 2 3 2 5 3" xfId="1900"/>
    <cellStyle name="Normal 10 2 2 2 3 2 6" xfId="1901"/>
    <cellStyle name="Normal 10 2 2 2 3 2 6 2" xfId="1902"/>
    <cellStyle name="Normal 10 2 2 2 3 2 7" xfId="1903"/>
    <cellStyle name="Normal 10 2 2 2 3 2 7 2" xfId="1904"/>
    <cellStyle name="Normal 10 2 2 2 3 2 8" xfId="1905"/>
    <cellStyle name="Normal 10 2 2 2 3 2 9" xfId="1906"/>
    <cellStyle name="Normal 10 2 2 2 3 3" xfId="1907"/>
    <cellStyle name="Normal 10 2 2 2 3 3 2" xfId="1908"/>
    <cellStyle name="Normal 10 2 2 2 3 3 2 2" xfId="1909"/>
    <cellStyle name="Normal 10 2 2 2 3 3 2 2 2" xfId="1910"/>
    <cellStyle name="Normal 10 2 2 2 3 3 2 3" xfId="1911"/>
    <cellStyle name="Normal 10 2 2 2 3 3 3" xfId="1912"/>
    <cellStyle name="Normal 10 2 2 2 3 3 3 2" xfId="1913"/>
    <cellStyle name="Normal 10 2 2 2 3 3 3 2 2" xfId="1914"/>
    <cellStyle name="Normal 10 2 2 2 3 3 3 3" xfId="1915"/>
    <cellStyle name="Normal 10 2 2 2 3 3 4" xfId="1916"/>
    <cellStyle name="Normal 10 2 2 2 3 3 4 2" xfId="1917"/>
    <cellStyle name="Normal 10 2 2 2 3 3 4 2 2" xfId="1918"/>
    <cellStyle name="Normal 10 2 2 2 3 3 4 3" xfId="1919"/>
    <cellStyle name="Normal 10 2 2 2 3 3 5" xfId="1920"/>
    <cellStyle name="Normal 10 2 2 2 3 3 5 2" xfId="1921"/>
    <cellStyle name="Normal 10 2 2 2 3 3 6" xfId="1922"/>
    <cellStyle name="Normal 10 2 2 2 3 3 6 2" xfId="1923"/>
    <cellStyle name="Normal 10 2 2 2 3 3 7" xfId="1924"/>
    <cellStyle name="Normal 10 2 2 2 3 3 8" xfId="1925"/>
    <cellStyle name="Normal 10 2 2 2 3 4" xfId="1926"/>
    <cellStyle name="Normal 10 2 2 2 3 4 2" xfId="1927"/>
    <cellStyle name="Normal 10 2 2 2 3 4 2 2" xfId="1928"/>
    <cellStyle name="Normal 10 2 2 2 3 4 2 2 2" xfId="1929"/>
    <cellStyle name="Normal 10 2 2 2 3 4 2 3" xfId="1930"/>
    <cellStyle name="Normal 10 2 2 2 3 4 3" xfId="1931"/>
    <cellStyle name="Normal 10 2 2 2 3 4 3 2" xfId="1932"/>
    <cellStyle name="Normal 10 2 2 2 3 4 3 2 2" xfId="1933"/>
    <cellStyle name="Normal 10 2 2 2 3 4 3 3" xfId="1934"/>
    <cellStyle name="Normal 10 2 2 2 3 4 4" xfId="1935"/>
    <cellStyle name="Normal 10 2 2 2 3 4 4 2" xfId="1936"/>
    <cellStyle name="Normal 10 2 2 2 3 4 5" xfId="1937"/>
    <cellStyle name="Normal 10 2 2 2 3 5" xfId="1938"/>
    <cellStyle name="Normal 10 2 2 2 3 5 2" xfId="1939"/>
    <cellStyle name="Normal 10 2 2 2 3 5 2 2" xfId="1940"/>
    <cellStyle name="Normal 10 2 2 2 3 5 2 2 2" xfId="1941"/>
    <cellStyle name="Normal 10 2 2 2 3 5 2 3" xfId="1942"/>
    <cellStyle name="Normal 10 2 2 2 3 5 3" xfId="1943"/>
    <cellStyle name="Normal 10 2 2 2 3 5 3 2" xfId="1944"/>
    <cellStyle name="Normal 10 2 2 2 3 5 3 2 2" xfId="1945"/>
    <cellStyle name="Normal 10 2 2 2 3 5 3 3" xfId="1946"/>
    <cellStyle name="Normal 10 2 2 2 3 5 4" xfId="1947"/>
    <cellStyle name="Normal 10 2 2 2 3 5 4 2" xfId="1948"/>
    <cellStyle name="Normal 10 2 2 2 3 5 5" xfId="1949"/>
    <cellStyle name="Normal 10 2 2 2 3 6" xfId="1950"/>
    <cellStyle name="Normal 10 2 2 2 3 6 2" xfId="1951"/>
    <cellStyle name="Normal 10 2 2 2 3 6 2 2" xfId="1952"/>
    <cellStyle name="Normal 10 2 2 2 3 6 2 2 2" xfId="1953"/>
    <cellStyle name="Normal 10 2 2 2 3 6 2 3" xfId="1954"/>
    <cellStyle name="Normal 10 2 2 2 3 6 3" xfId="1955"/>
    <cellStyle name="Normal 10 2 2 2 3 6 3 2" xfId="1956"/>
    <cellStyle name="Normal 10 2 2 2 3 6 3 2 2" xfId="1957"/>
    <cellStyle name="Normal 10 2 2 2 3 6 3 3" xfId="1958"/>
    <cellStyle name="Normal 10 2 2 2 3 6 4" xfId="1959"/>
    <cellStyle name="Normal 10 2 2 2 3 6 4 2" xfId="1960"/>
    <cellStyle name="Normal 10 2 2 2 3 6 5" xfId="1961"/>
    <cellStyle name="Normal 10 2 2 2 3 7" xfId="1962"/>
    <cellStyle name="Normal 10 2 2 2 3 7 2" xfId="1963"/>
    <cellStyle name="Normal 10 2 2 2 3 7 2 2" xfId="1964"/>
    <cellStyle name="Normal 10 2 2 2 3 7 3" xfId="1965"/>
    <cellStyle name="Normal 10 2 2 2 3 8" xfId="1966"/>
    <cellStyle name="Normal 10 2 2 2 3 8 2" xfId="1967"/>
    <cellStyle name="Normal 10 2 2 2 3 8 2 2" xfId="1968"/>
    <cellStyle name="Normal 10 2 2 2 3 8 3" xfId="1969"/>
    <cellStyle name="Normal 10 2 2 2 3 9" xfId="1970"/>
    <cellStyle name="Normal 10 2 2 2 3 9 2" xfId="1971"/>
    <cellStyle name="Normal 10 2 2 2 3 9 2 2" xfId="1972"/>
    <cellStyle name="Normal 10 2 2 2 3 9 3" xfId="1973"/>
    <cellStyle name="Normal 10 2 2 2 4" xfId="1974"/>
    <cellStyle name="Normal 10 2 2 2 4 10" xfId="1975"/>
    <cellStyle name="Normal 10 2 2 2 4 2" xfId="1976"/>
    <cellStyle name="Normal 10 2 2 2 4 2 2" xfId="1977"/>
    <cellStyle name="Normal 10 2 2 2 4 2 2 2" xfId="1978"/>
    <cellStyle name="Normal 10 2 2 2 4 2 2 2 2" xfId="1979"/>
    <cellStyle name="Normal 10 2 2 2 4 2 2 3" xfId="1980"/>
    <cellStyle name="Normal 10 2 2 2 4 2 3" xfId="1981"/>
    <cellStyle name="Normal 10 2 2 2 4 2 3 2" xfId="1982"/>
    <cellStyle name="Normal 10 2 2 2 4 2 3 2 2" xfId="1983"/>
    <cellStyle name="Normal 10 2 2 2 4 2 3 3" xfId="1984"/>
    <cellStyle name="Normal 10 2 2 2 4 2 4" xfId="1985"/>
    <cellStyle name="Normal 10 2 2 2 4 2 4 2" xfId="1986"/>
    <cellStyle name="Normal 10 2 2 2 4 2 5" xfId="1987"/>
    <cellStyle name="Normal 10 2 2 2 4 3" xfId="1988"/>
    <cellStyle name="Normal 10 2 2 2 4 3 2" xfId="1989"/>
    <cellStyle name="Normal 10 2 2 2 4 3 2 2" xfId="1990"/>
    <cellStyle name="Normal 10 2 2 2 4 3 2 2 2" xfId="1991"/>
    <cellStyle name="Normal 10 2 2 2 4 3 2 3" xfId="1992"/>
    <cellStyle name="Normal 10 2 2 2 4 3 3" xfId="1993"/>
    <cellStyle name="Normal 10 2 2 2 4 3 3 2" xfId="1994"/>
    <cellStyle name="Normal 10 2 2 2 4 3 3 2 2" xfId="1995"/>
    <cellStyle name="Normal 10 2 2 2 4 3 3 3" xfId="1996"/>
    <cellStyle name="Normal 10 2 2 2 4 3 4" xfId="1997"/>
    <cellStyle name="Normal 10 2 2 2 4 3 4 2" xfId="1998"/>
    <cellStyle name="Normal 10 2 2 2 4 3 5" xfId="1999"/>
    <cellStyle name="Normal 10 2 2 2 4 4" xfId="2000"/>
    <cellStyle name="Normal 10 2 2 2 4 4 2" xfId="2001"/>
    <cellStyle name="Normal 10 2 2 2 4 4 2 2" xfId="2002"/>
    <cellStyle name="Normal 10 2 2 2 4 4 3" xfId="2003"/>
    <cellStyle name="Normal 10 2 2 2 4 5" xfId="2004"/>
    <cellStyle name="Normal 10 2 2 2 4 5 2" xfId="2005"/>
    <cellStyle name="Normal 10 2 2 2 4 5 2 2" xfId="2006"/>
    <cellStyle name="Normal 10 2 2 2 4 5 3" xfId="2007"/>
    <cellStyle name="Normal 10 2 2 2 4 6" xfId="2008"/>
    <cellStyle name="Normal 10 2 2 2 4 6 2" xfId="2009"/>
    <cellStyle name="Normal 10 2 2 2 4 6 2 2" xfId="2010"/>
    <cellStyle name="Normal 10 2 2 2 4 6 3" xfId="2011"/>
    <cellStyle name="Normal 10 2 2 2 4 7" xfId="2012"/>
    <cellStyle name="Normal 10 2 2 2 4 7 2" xfId="2013"/>
    <cellStyle name="Normal 10 2 2 2 4 8" xfId="2014"/>
    <cellStyle name="Normal 10 2 2 2 4 8 2" xfId="2015"/>
    <cellStyle name="Normal 10 2 2 2 4 9" xfId="2016"/>
    <cellStyle name="Normal 10 2 2 2 5" xfId="2017"/>
    <cellStyle name="Normal 10 2 2 2 5 2" xfId="2018"/>
    <cellStyle name="Normal 10 2 2 2 5 2 2" xfId="2019"/>
    <cellStyle name="Normal 10 2 2 2 5 2 2 2" xfId="2020"/>
    <cellStyle name="Normal 10 2 2 2 5 2 2 2 2" xfId="2021"/>
    <cellStyle name="Normal 10 2 2 2 5 2 2 3" xfId="2022"/>
    <cellStyle name="Normal 10 2 2 2 5 2 3" xfId="2023"/>
    <cellStyle name="Normal 10 2 2 2 5 2 3 2" xfId="2024"/>
    <cellStyle name="Normal 10 2 2 2 5 2 3 2 2" xfId="2025"/>
    <cellStyle name="Normal 10 2 2 2 5 2 3 3" xfId="2026"/>
    <cellStyle name="Normal 10 2 2 2 5 2 4" xfId="2027"/>
    <cellStyle name="Normal 10 2 2 2 5 2 4 2" xfId="2028"/>
    <cellStyle name="Normal 10 2 2 2 5 2 5" xfId="2029"/>
    <cellStyle name="Normal 10 2 2 2 5 3" xfId="2030"/>
    <cellStyle name="Normal 10 2 2 2 5 3 2" xfId="2031"/>
    <cellStyle name="Normal 10 2 2 2 5 3 2 2" xfId="2032"/>
    <cellStyle name="Normal 10 2 2 2 5 3 3" xfId="2033"/>
    <cellStyle name="Normal 10 2 2 2 5 4" xfId="2034"/>
    <cellStyle name="Normal 10 2 2 2 5 4 2" xfId="2035"/>
    <cellStyle name="Normal 10 2 2 2 5 4 2 2" xfId="2036"/>
    <cellStyle name="Normal 10 2 2 2 5 4 3" xfId="2037"/>
    <cellStyle name="Normal 10 2 2 2 5 5" xfId="2038"/>
    <cellStyle name="Normal 10 2 2 2 5 5 2" xfId="2039"/>
    <cellStyle name="Normal 10 2 2 2 5 5 2 2" xfId="2040"/>
    <cellStyle name="Normal 10 2 2 2 5 5 3" xfId="2041"/>
    <cellStyle name="Normal 10 2 2 2 5 6" xfId="2042"/>
    <cellStyle name="Normal 10 2 2 2 5 6 2" xfId="2043"/>
    <cellStyle name="Normal 10 2 2 2 5 7" xfId="2044"/>
    <cellStyle name="Normal 10 2 2 2 5 7 2" xfId="2045"/>
    <cellStyle name="Normal 10 2 2 2 5 8" xfId="2046"/>
    <cellStyle name="Normal 10 2 2 2 5 9" xfId="2047"/>
    <cellStyle name="Normal 10 2 2 2 6" xfId="2048"/>
    <cellStyle name="Normal 10 2 2 2 6 2" xfId="2049"/>
    <cellStyle name="Normal 10 2 2 2 6 2 2" xfId="2050"/>
    <cellStyle name="Normal 10 2 2 2 6 2 2 2" xfId="2051"/>
    <cellStyle name="Normal 10 2 2 2 6 2 2 2 2" xfId="2052"/>
    <cellStyle name="Normal 10 2 2 2 6 2 2 3" xfId="2053"/>
    <cellStyle name="Normal 10 2 2 2 6 2 3" xfId="2054"/>
    <cellStyle name="Normal 10 2 2 2 6 2 3 2" xfId="2055"/>
    <cellStyle name="Normal 10 2 2 2 6 2 3 2 2" xfId="2056"/>
    <cellStyle name="Normal 10 2 2 2 6 2 3 3" xfId="2057"/>
    <cellStyle name="Normal 10 2 2 2 6 2 4" xfId="2058"/>
    <cellStyle name="Normal 10 2 2 2 6 2 4 2" xfId="2059"/>
    <cellStyle name="Normal 10 2 2 2 6 2 5" xfId="2060"/>
    <cellStyle name="Normal 10 2 2 2 6 3" xfId="2061"/>
    <cellStyle name="Normal 10 2 2 2 6 3 2" xfId="2062"/>
    <cellStyle name="Normal 10 2 2 2 6 3 2 2" xfId="2063"/>
    <cellStyle name="Normal 10 2 2 2 6 3 3" xfId="2064"/>
    <cellStyle name="Normal 10 2 2 2 6 4" xfId="2065"/>
    <cellStyle name="Normal 10 2 2 2 6 4 2" xfId="2066"/>
    <cellStyle name="Normal 10 2 2 2 6 4 2 2" xfId="2067"/>
    <cellStyle name="Normal 10 2 2 2 6 4 3" xfId="2068"/>
    <cellStyle name="Normal 10 2 2 2 6 5" xfId="2069"/>
    <cellStyle name="Normal 10 2 2 2 6 5 2" xfId="2070"/>
    <cellStyle name="Normal 10 2 2 2 6 5 2 2" xfId="2071"/>
    <cellStyle name="Normal 10 2 2 2 6 5 3" xfId="2072"/>
    <cellStyle name="Normal 10 2 2 2 6 6" xfId="2073"/>
    <cellStyle name="Normal 10 2 2 2 6 6 2" xfId="2074"/>
    <cellStyle name="Normal 10 2 2 2 6 7" xfId="2075"/>
    <cellStyle name="Normal 10 2 2 2 6 7 2" xfId="2076"/>
    <cellStyle name="Normal 10 2 2 2 6 8" xfId="2077"/>
    <cellStyle name="Normal 10 2 2 2 6 9" xfId="2078"/>
    <cellStyle name="Normal 10 2 2 2 7" xfId="2079"/>
    <cellStyle name="Normal 10 2 2 2 7 2" xfId="2080"/>
    <cellStyle name="Normal 10 2 2 2 7 2 2" xfId="2081"/>
    <cellStyle name="Normal 10 2 2 2 7 2 2 2" xfId="2082"/>
    <cellStyle name="Normal 10 2 2 2 7 2 3" xfId="2083"/>
    <cellStyle name="Normal 10 2 2 2 7 3" xfId="2084"/>
    <cellStyle name="Normal 10 2 2 2 7 3 2" xfId="2085"/>
    <cellStyle name="Normal 10 2 2 2 7 3 2 2" xfId="2086"/>
    <cellStyle name="Normal 10 2 2 2 7 3 3" xfId="2087"/>
    <cellStyle name="Normal 10 2 2 2 7 4" xfId="2088"/>
    <cellStyle name="Normal 10 2 2 2 7 4 2" xfId="2089"/>
    <cellStyle name="Normal 10 2 2 2 7 4 2 2" xfId="2090"/>
    <cellStyle name="Normal 10 2 2 2 7 4 3" xfId="2091"/>
    <cellStyle name="Normal 10 2 2 2 7 5" xfId="2092"/>
    <cellStyle name="Normal 10 2 2 2 7 5 2" xfId="2093"/>
    <cellStyle name="Normal 10 2 2 2 7 6" xfId="2094"/>
    <cellStyle name="Normal 10 2 2 2 7 6 2" xfId="2095"/>
    <cellStyle name="Normal 10 2 2 2 7 7" xfId="2096"/>
    <cellStyle name="Normal 10 2 2 2 7 8" xfId="2097"/>
    <cellStyle name="Normal 10 2 2 2 8" xfId="2098"/>
    <cellStyle name="Normal 10 2 2 2 8 2" xfId="2099"/>
    <cellStyle name="Normal 10 2 2 2 8 2 2" xfId="2100"/>
    <cellStyle name="Normal 10 2 2 2 8 2 2 2" xfId="2101"/>
    <cellStyle name="Normal 10 2 2 2 8 2 3" xfId="2102"/>
    <cellStyle name="Normal 10 2 2 2 8 3" xfId="2103"/>
    <cellStyle name="Normal 10 2 2 2 8 3 2" xfId="2104"/>
    <cellStyle name="Normal 10 2 2 2 8 3 2 2" xfId="2105"/>
    <cellStyle name="Normal 10 2 2 2 8 3 3" xfId="2106"/>
    <cellStyle name="Normal 10 2 2 2 8 4" xfId="2107"/>
    <cellStyle name="Normal 10 2 2 2 8 4 2" xfId="2108"/>
    <cellStyle name="Normal 10 2 2 2 8 4 2 2" xfId="2109"/>
    <cellStyle name="Normal 10 2 2 2 8 4 3" xfId="2110"/>
    <cellStyle name="Normal 10 2 2 2 8 5" xfId="2111"/>
    <cellStyle name="Normal 10 2 2 2 8 5 2" xfId="2112"/>
    <cellStyle name="Normal 10 2 2 2 8 6" xfId="2113"/>
    <cellStyle name="Normal 10 2 2 2 8 6 2" xfId="2114"/>
    <cellStyle name="Normal 10 2 2 2 8 7" xfId="2115"/>
    <cellStyle name="Normal 10 2 2 2 8 8" xfId="2116"/>
    <cellStyle name="Normal 10 2 2 2 9" xfId="2117"/>
    <cellStyle name="Normal 10 2 2 2 9 2" xfId="2118"/>
    <cellStyle name="Normal 10 2 2 2 9 2 2" xfId="2119"/>
    <cellStyle name="Normal 10 2 2 2 9 2 2 2" xfId="2120"/>
    <cellStyle name="Normal 10 2 2 2 9 2 3" xfId="2121"/>
    <cellStyle name="Normal 10 2 2 2 9 3" xfId="2122"/>
    <cellStyle name="Normal 10 2 2 2 9 3 2" xfId="2123"/>
    <cellStyle name="Normal 10 2 2 2 9 3 2 2" xfId="2124"/>
    <cellStyle name="Normal 10 2 2 2 9 3 3" xfId="2125"/>
    <cellStyle name="Normal 10 2 2 2 9 4" xfId="2126"/>
    <cellStyle name="Normal 10 2 2 2 9 4 2" xfId="2127"/>
    <cellStyle name="Normal 10 2 2 2 9 5" xfId="2128"/>
    <cellStyle name="Normal 10 2 2 2 9 6" xfId="2129"/>
    <cellStyle name="Normal 10 2 2 3" xfId="15"/>
    <cellStyle name="Normal 10 2 2 3 10" xfId="2130"/>
    <cellStyle name="Normal 10 2 2 3 10 2" xfId="2131"/>
    <cellStyle name="Normal 10 2 2 3 10 2 2" xfId="2132"/>
    <cellStyle name="Normal 10 2 2 3 10 3" xfId="2133"/>
    <cellStyle name="Normal 10 2 2 3 11" xfId="2134"/>
    <cellStyle name="Normal 10 2 2 3 11 2" xfId="2135"/>
    <cellStyle name="Normal 10 2 2 3 12" xfId="2136"/>
    <cellStyle name="Normal 10 2 2 3 12 2" xfId="2137"/>
    <cellStyle name="Normal 10 2 2 3 13" xfId="2138"/>
    <cellStyle name="Normal 10 2 2 3 14" xfId="2139"/>
    <cellStyle name="Normal 10 2 2 3 2" xfId="16"/>
    <cellStyle name="Normal 10 2 2 3 2 10" xfId="2140"/>
    <cellStyle name="Normal 10 2 2 3 2 10 2" xfId="2141"/>
    <cellStyle name="Normal 10 2 2 3 2 11" xfId="2142"/>
    <cellStyle name="Normal 10 2 2 3 2 11 2" xfId="2143"/>
    <cellStyle name="Normal 10 2 2 3 2 12" xfId="2144"/>
    <cellStyle name="Normal 10 2 2 3 2 13" xfId="2145"/>
    <cellStyle name="Normal 10 2 2 3 2 2" xfId="2146"/>
    <cellStyle name="Normal 10 2 2 3 2 2 2" xfId="2147"/>
    <cellStyle name="Normal 10 2 2 3 2 2 2 2" xfId="2148"/>
    <cellStyle name="Normal 10 2 2 3 2 2 2 2 2" xfId="2149"/>
    <cellStyle name="Normal 10 2 2 3 2 2 2 2 2 2" xfId="2150"/>
    <cellStyle name="Normal 10 2 2 3 2 2 2 2 3" xfId="2151"/>
    <cellStyle name="Normal 10 2 2 3 2 2 2 3" xfId="2152"/>
    <cellStyle name="Normal 10 2 2 3 2 2 2 3 2" xfId="2153"/>
    <cellStyle name="Normal 10 2 2 3 2 2 2 3 2 2" xfId="2154"/>
    <cellStyle name="Normal 10 2 2 3 2 2 2 3 3" xfId="2155"/>
    <cellStyle name="Normal 10 2 2 3 2 2 2 4" xfId="2156"/>
    <cellStyle name="Normal 10 2 2 3 2 2 2 4 2" xfId="2157"/>
    <cellStyle name="Normal 10 2 2 3 2 2 2 5" xfId="2158"/>
    <cellStyle name="Normal 10 2 2 3 2 2 3" xfId="2159"/>
    <cellStyle name="Normal 10 2 2 3 2 2 3 2" xfId="2160"/>
    <cellStyle name="Normal 10 2 2 3 2 2 3 2 2" xfId="2161"/>
    <cellStyle name="Normal 10 2 2 3 2 2 3 3" xfId="2162"/>
    <cellStyle name="Normal 10 2 2 3 2 2 4" xfId="2163"/>
    <cellStyle name="Normal 10 2 2 3 2 2 4 2" xfId="2164"/>
    <cellStyle name="Normal 10 2 2 3 2 2 4 2 2" xfId="2165"/>
    <cellStyle name="Normal 10 2 2 3 2 2 4 3" xfId="2166"/>
    <cellStyle name="Normal 10 2 2 3 2 2 5" xfId="2167"/>
    <cellStyle name="Normal 10 2 2 3 2 2 5 2" xfId="2168"/>
    <cellStyle name="Normal 10 2 2 3 2 2 5 2 2" xfId="2169"/>
    <cellStyle name="Normal 10 2 2 3 2 2 5 3" xfId="2170"/>
    <cellStyle name="Normal 10 2 2 3 2 2 6" xfId="2171"/>
    <cellStyle name="Normal 10 2 2 3 2 2 6 2" xfId="2172"/>
    <cellStyle name="Normal 10 2 2 3 2 2 7" xfId="2173"/>
    <cellStyle name="Normal 10 2 2 3 2 2 7 2" xfId="2174"/>
    <cellStyle name="Normal 10 2 2 3 2 2 8" xfId="2175"/>
    <cellStyle name="Normal 10 2 2 3 2 2 9" xfId="2176"/>
    <cellStyle name="Normal 10 2 2 3 2 3" xfId="2177"/>
    <cellStyle name="Normal 10 2 2 3 2 3 2" xfId="2178"/>
    <cellStyle name="Normal 10 2 2 3 2 3 2 2" xfId="2179"/>
    <cellStyle name="Normal 10 2 2 3 2 3 2 2 2" xfId="2180"/>
    <cellStyle name="Normal 10 2 2 3 2 3 2 3" xfId="2181"/>
    <cellStyle name="Normal 10 2 2 3 2 3 3" xfId="2182"/>
    <cellStyle name="Normal 10 2 2 3 2 3 3 2" xfId="2183"/>
    <cellStyle name="Normal 10 2 2 3 2 3 3 2 2" xfId="2184"/>
    <cellStyle name="Normal 10 2 2 3 2 3 3 3" xfId="2185"/>
    <cellStyle name="Normal 10 2 2 3 2 3 4" xfId="2186"/>
    <cellStyle name="Normal 10 2 2 3 2 3 4 2" xfId="2187"/>
    <cellStyle name="Normal 10 2 2 3 2 3 4 2 2" xfId="2188"/>
    <cellStyle name="Normal 10 2 2 3 2 3 4 3" xfId="2189"/>
    <cellStyle name="Normal 10 2 2 3 2 3 5" xfId="2190"/>
    <cellStyle name="Normal 10 2 2 3 2 3 5 2" xfId="2191"/>
    <cellStyle name="Normal 10 2 2 3 2 3 6" xfId="2192"/>
    <cellStyle name="Normal 10 2 2 3 2 3 6 2" xfId="2193"/>
    <cellStyle name="Normal 10 2 2 3 2 3 7" xfId="2194"/>
    <cellStyle name="Normal 10 2 2 3 2 3 8" xfId="2195"/>
    <cellStyle name="Normal 10 2 2 3 2 4" xfId="2196"/>
    <cellStyle name="Normal 10 2 2 3 2 4 2" xfId="2197"/>
    <cellStyle name="Normal 10 2 2 3 2 4 2 2" xfId="2198"/>
    <cellStyle name="Normal 10 2 2 3 2 4 2 2 2" xfId="2199"/>
    <cellStyle name="Normal 10 2 2 3 2 4 2 3" xfId="2200"/>
    <cellStyle name="Normal 10 2 2 3 2 4 3" xfId="2201"/>
    <cellStyle name="Normal 10 2 2 3 2 4 3 2" xfId="2202"/>
    <cellStyle name="Normal 10 2 2 3 2 4 3 2 2" xfId="2203"/>
    <cellStyle name="Normal 10 2 2 3 2 4 3 3" xfId="2204"/>
    <cellStyle name="Normal 10 2 2 3 2 4 4" xfId="2205"/>
    <cellStyle name="Normal 10 2 2 3 2 4 4 2" xfId="2206"/>
    <cellStyle name="Normal 10 2 2 3 2 4 5" xfId="2207"/>
    <cellStyle name="Normal 10 2 2 3 2 5" xfId="2208"/>
    <cellStyle name="Normal 10 2 2 3 2 5 2" xfId="2209"/>
    <cellStyle name="Normal 10 2 2 3 2 5 2 2" xfId="2210"/>
    <cellStyle name="Normal 10 2 2 3 2 5 2 2 2" xfId="2211"/>
    <cellStyle name="Normal 10 2 2 3 2 5 2 3" xfId="2212"/>
    <cellStyle name="Normal 10 2 2 3 2 5 3" xfId="2213"/>
    <cellStyle name="Normal 10 2 2 3 2 5 3 2" xfId="2214"/>
    <cellStyle name="Normal 10 2 2 3 2 5 3 2 2" xfId="2215"/>
    <cellStyle name="Normal 10 2 2 3 2 5 3 3" xfId="2216"/>
    <cellStyle name="Normal 10 2 2 3 2 5 4" xfId="2217"/>
    <cellStyle name="Normal 10 2 2 3 2 5 4 2" xfId="2218"/>
    <cellStyle name="Normal 10 2 2 3 2 5 5" xfId="2219"/>
    <cellStyle name="Normal 10 2 2 3 2 6" xfId="2220"/>
    <cellStyle name="Normal 10 2 2 3 2 6 2" xfId="2221"/>
    <cellStyle name="Normal 10 2 2 3 2 6 2 2" xfId="2222"/>
    <cellStyle name="Normal 10 2 2 3 2 6 2 2 2" xfId="2223"/>
    <cellStyle name="Normal 10 2 2 3 2 6 2 3" xfId="2224"/>
    <cellStyle name="Normal 10 2 2 3 2 6 3" xfId="2225"/>
    <cellStyle name="Normal 10 2 2 3 2 6 3 2" xfId="2226"/>
    <cellStyle name="Normal 10 2 2 3 2 6 3 2 2" xfId="2227"/>
    <cellStyle name="Normal 10 2 2 3 2 6 3 3" xfId="2228"/>
    <cellStyle name="Normal 10 2 2 3 2 6 4" xfId="2229"/>
    <cellStyle name="Normal 10 2 2 3 2 6 4 2" xfId="2230"/>
    <cellStyle name="Normal 10 2 2 3 2 6 5" xfId="2231"/>
    <cellStyle name="Normal 10 2 2 3 2 7" xfId="2232"/>
    <cellStyle name="Normal 10 2 2 3 2 7 2" xfId="2233"/>
    <cellStyle name="Normal 10 2 2 3 2 7 2 2" xfId="2234"/>
    <cellStyle name="Normal 10 2 2 3 2 7 3" xfId="2235"/>
    <cellStyle name="Normal 10 2 2 3 2 8" xfId="2236"/>
    <cellStyle name="Normal 10 2 2 3 2 8 2" xfId="2237"/>
    <cellStyle name="Normal 10 2 2 3 2 8 2 2" xfId="2238"/>
    <cellStyle name="Normal 10 2 2 3 2 8 3" xfId="2239"/>
    <cellStyle name="Normal 10 2 2 3 2 9" xfId="2240"/>
    <cellStyle name="Normal 10 2 2 3 2 9 2" xfId="2241"/>
    <cellStyle name="Normal 10 2 2 3 2 9 2 2" xfId="2242"/>
    <cellStyle name="Normal 10 2 2 3 2 9 3" xfId="2243"/>
    <cellStyle name="Normal 10 2 2 3 3" xfId="2244"/>
    <cellStyle name="Normal 10 2 2 3 3 10" xfId="2245"/>
    <cellStyle name="Normal 10 2 2 3 3 10 2" xfId="2246"/>
    <cellStyle name="Normal 10 2 2 3 3 11" xfId="2247"/>
    <cellStyle name="Normal 10 2 2 3 3 12" xfId="2248"/>
    <cellStyle name="Normal 10 2 2 3 3 2" xfId="2249"/>
    <cellStyle name="Normal 10 2 2 3 3 2 2" xfId="2250"/>
    <cellStyle name="Normal 10 2 2 3 3 2 2 2" xfId="2251"/>
    <cellStyle name="Normal 10 2 2 3 3 2 2 2 2" xfId="2252"/>
    <cellStyle name="Normal 10 2 2 3 3 2 2 3" xfId="2253"/>
    <cellStyle name="Normal 10 2 2 3 3 2 3" xfId="2254"/>
    <cellStyle name="Normal 10 2 2 3 3 2 3 2" xfId="2255"/>
    <cellStyle name="Normal 10 2 2 3 3 2 3 2 2" xfId="2256"/>
    <cellStyle name="Normal 10 2 2 3 3 2 3 3" xfId="2257"/>
    <cellStyle name="Normal 10 2 2 3 3 2 4" xfId="2258"/>
    <cellStyle name="Normal 10 2 2 3 3 2 4 2" xfId="2259"/>
    <cellStyle name="Normal 10 2 2 3 3 2 4 2 2" xfId="2260"/>
    <cellStyle name="Normal 10 2 2 3 3 2 4 3" xfId="2261"/>
    <cellStyle name="Normal 10 2 2 3 3 2 5" xfId="2262"/>
    <cellStyle name="Normal 10 2 2 3 3 2 5 2" xfId="2263"/>
    <cellStyle name="Normal 10 2 2 3 3 2 6" xfId="2264"/>
    <cellStyle name="Normal 10 2 2 3 3 2 6 2" xfId="2265"/>
    <cellStyle name="Normal 10 2 2 3 3 2 7" xfId="2266"/>
    <cellStyle name="Normal 10 2 2 3 3 2 8" xfId="2267"/>
    <cellStyle name="Normal 10 2 2 3 3 3" xfId="2268"/>
    <cellStyle name="Normal 10 2 2 3 3 3 2" xfId="2269"/>
    <cellStyle name="Normal 10 2 2 3 3 3 2 2" xfId="2270"/>
    <cellStyle name="Normal 10 2 2 3 3 3 2 2 2" xfId="2271"/>
    <cellStyle name="Normal 10 2 2 3 3 3 2 3" xfId="2272"/>
    <cellStyle name="Normal 10 2 2 3 3 3 3" xfId="2273"/>
    <cellStyle name="Normal 10 2 2 3 3 3 3 2" xfId="2274"/>
    <cellStyle name="Normal 10 2 2 3 3 3 3 2 2" xfId="2275"/>
    <cellStyle name="Normal 10 2 2 3 3 3 3 3" xfId="2276"/>
    <cellStyle name="Normal 10 2 2 3 3 3 4" xfId="2277"/>
    <cellStyle name="Normal 10 2 2 3 3 3 4 2" xfId="2278"/>
    <cellStyle name="Normal 10 2 2 3 3 3 5" xfId="2279"/>
    <cellStyle name="Normal 10 2 2 3 3 4" xfId="2280"/>
    <cellStyle name="Normal 10 2 2 3 3 4 2" xfId="2281"/>
    <cellStyle name="Normal 10 2 2 3 3 4 2 2" xfId="2282"/>
    <cellStyle name="Normal 10 2 2 3 3 4 2 2 2" xfId="2283"/>
    <cellStyle name="Normal 10 2 2 3 3 4 2 3" xfId="2284"/>
    <cellStyle name="Normal 10 2 2 3 3 4 3" xfId="2285"/>
    <cellStyle name="Normal 10 2 2 3 3 4 3 2" xfId="2286"/>
    <cellStyle name="Normal 10 2 2 3 3 4 3 2 2" xfId="2287"/>
    <cellStyle name="Normal 10 2 2 3 3 4 3 3" xfId="2288"/>
    <cellStyle name="Normal 10 2 2 3 3 4 4" xfId="2289"/>
    <cellStyle name="Normal 10 2 2 3 3 4 4 2" xfId="2290"/>
    <cellStyle name="Normal 10 2 2 3 3 4 5" xfId="2291"/>
    <cellStyle name="Normal 10 2 2 3 3 5" xfId="2292"/>
    <cellStyle name="Normal 10 2 2 3 3 5 2" xfId="2293"/>
    <cellStyle name="Normal 10 2 2 3 3 5 2 2" xfId="2294"/>
    <cellStyle name="Normal 10 2 2 3 3 5 2 2 2" xfId="2295"/>
    <cellStyle name="Normal 10 2 2 3 3 5 2 3" xfId="2296"/>
    <cellStyle name="Normal 10 2 2 3 3 5 3" xfId="2297"/>
    <cellStyle name="Normal 10 2 2 3 3 5 3 2" xfId="2298"/>
    <cellStyle name="Normal 10 2 2 3 3 5 3 2 2" xfId="2299"/>
    <cellStyle name="Normal 10 2 2 3 3 5 3 3" xfId="2300"/>
    <cellStyle name="Normal 10 2 2 3 3 5 4" xfId="2301"/>
    <cellStyle name="Normal 10 2 2 3 3 5 4 2" xfId="2302"/>
    <cellStyle name="Normal 10 2 2 3 3 5 5" xfId="2303"/>
    <cellStyle name="Normal 10 2 2 3 3 6" xfId="2304"/>
    <cellStyle name="Normal 10 2 2 3 3 6 2" xfId="2305"/>
    <cellStyle name="Normal 10 2 2 3 3 6 2 2" xfId="2306"/>
    <cellStyle name="Normal 10 2 2 3 3 6 3" xfId="2307"/>
    <cellStyle name="Normal 10 2 2 3 3 7" xfId="2308"/>
    <cellStyle name="Normal 10 2 2 3 3 7 2" xfId="2309"/>
    <cellStyle name="Normal 10 2 2 3 3 7 2 2" xfId="2310"/>
    <cellStyle name="Normal 10 2 2 3 3 7 3" xfId="2311"/>
    <cellStyle name="Normal 10 2 2 3 3 8" xfId="2312"/>
    <cellStyle name="Normal 10 2 2 3 3 8 2" xfId="2313"/>
    <cellStyle name="Normal 10 2 2 3 3 8 2 2" xfId="2314"/>
    <cellStyle name="Normal 10 2 2 3 3 8 3" xfId="2315"/>
    <cellStyle name="Normal 10 2 2 3 3 9" xfId="2316"/>
    <cellStyle name="Normal 10 2 2 3 3 9 2" xfId="2317"/>
    <cellStyle name="Normal 10 2 2 3 4" xfId="2318"/>
    <cellStyle name="Normal 10 2 2 3 4 2" xfId="2319"/>
    <cellStyle name="Normal 10 2 2 3 4 2 2" xfId="2320"/>
    <cellStyle name="Normal 10 2 2 3 4 2 2 2" xfId="2321"/>
    <cellStyle name="Normal 10 2 2 3 4 2 2 2 2" xfId="2322"/>
    <cellStyle name="Normal 10 2 2 3 4 2 2 3" xfId="2323"/>
    <cellStyle name="Normal 10 2 2 3 4 2 3" xfId="2324"/>
    <cellStyle name="Normal 10 2 2 3 4 2 3 2" xfId="2325"/>
    <cellStyle name="Normal 10 2 2 3 4 2 3 2 2" xfId="2326"/>
    <cellStyle name="Normal 10 2 2 3 4 2 3 3" xfId="2327"/>
    <cellStyle name="Normal 10 2 2 3 4 2 4" xfId="2328"/>
    <cellStyle name="Normal 10 2 2 3 4 2 4 2" xfId="2329"/>
    <cellStyle name="Normal 10 2 2 3 4 2 5" xfId="2330"/>
    <cellStyle name="Normal 10 2 2 3 4 3" xfId="2331"/>
    <cellStyle name="Normal 10 2 2 3 4 3 2" xfId="2332"/>
    <cellStyle name="Normal 10 2 2 3 4 3 2 2" xfId="2333"/>
    <cellStyle name="Normal 10 2 2 3 4 3 3" xfId="2334"/>
    <cellStyle name="Normal 10 2 2 3 4 4" xfId="2335"/>
    <cellStyle name="Normal 10 2 2 3 4 4 2" xfId="2336"/>
    <cellStyle name="Normal 10 2 2 3 4 4 2 2" xfId="2337"/>
    <cellStyle name="Normal 10 2 2 3 4 4 3" xfId="2338"/>
    <cellStyle name="Normal 10 2 2 3 4 5" xfId="2339"/>
    <cellStyle name="Normal 10 2 2 3 4 5 2" xfId="2340"/>
    <cellStyle name="Normal 10 2 2 3 4 5 2 2" xfId="2341"/>
    <cellStyle name="Normal 10 2 2 3 4 5 3" xfId="2342"/>
    <cellStyle name="Normal 10 2 2 3 4 6" xfId="2343"/>
    <cellStyle name="Normal 10 2 2 3 4 6 2" xfId="2344"/>
    <cellStyle name="Normal 10 2 2 3 4 7" xfId="2345"/>
    <cellStyle name="Normal 10 2 2 3 4 7 2" xfId="2346"/>
    <cellStyle name="Normal 10 2 2 3 4 8" xfId="2347"/>
    <cellStyle name="Normal 10 2 2 3 4 9" xfId="2348"/>
    <cellStyle name="Normal 10 2 2 3 5" xfId="2349"/>
    <cellStyle name="Normal 10 2 2 3 5 2" xfId="2350"/>
    <cellStyle name="Normal 10 2 2 3 5 2 2" xfId="2351"/>
    <cellStyle name="Normal 10 2 2 3 5 2 2 2" xfId="2352"/>
    <cellStyle name="Normal 10 2 2 3 5 2 3" xfId="2353"/>
    <cellStyle name="Normal 10 2 2 3 5 3" xfId="2354"/>
    <cellStyle name="Normal 10 2 2 3 5 3 2" xfId="2355"/>
    <cellStyle name="Normal 10 2 2 3 5 3 2 2" xfId="2356"/>
    <cellStyle name="Normal 10 2 2 3 5 3 3" xfId="2357"/>
    <cellStyle name="Normal 10 2 2 3 5 4" xfId="2358"/>
    <cellStyle name="Normal 10 2 2 3 5 4 2" xfId="2359"/>
    <cellStyle name="Normal 10 2 2 3 5 4 2 2" xfId="2360"/>
    <cellStyle name="Normal 10 2 2 3 5 4 3" xfId="2361"/>
    <cellStyle name="Normal 10 2 2 3 5 5" xfId="2362"/>
    <cellStyle name="Normal 10 2 2 3 5 5 2" xfId="2363"/>
    <cellStyle name="Normal 10 2 2 3 5 6" xfId="2364"/>
    <cellStyle name="Normal 10 2 2 3 5 6 2" xfId="2365"/>
    <cellStyle name="Normal 10 2 2 3 5 7" xfId="2366"/>
    <cellStyle name="Normal 10 2 2 3 5 8" xfId="2367"/>
    <cellStyle name="Normal 10 2 2 3 6" xfId="2368"/>
    <cellStyle name="Normal 10 2 2 3 6 2" xfId="2369"/>
    <cellStyle name="Normal 10 2 2 3 6 2 2" xfId="2370"/>
    <cellStyle name="Normal 10 2 2 3 6 2 2 2" xfId="2371"/>
    <cellStyle name="Normal 10 2 2 3 6 2 3" xfId="2372"/>
    <cellStyle name="Normal 10 2 2 3 6 3" xfId="2373"/>
    <cellStyle name="Normal 10 2 2 3 6 3 2" xfId="2374"/>
    <cellStyle name="Normal 10 2 2 3 6 3 2 2" xfId="2375"/>
    <cellStyle name="Normal 10 2 2 3 6 3 3" xfId="2376"/>
    <cellStyle name="Normal 10 2 2 3 6 4" xfId="2377"/>
    <cellStyle name="Normal 10 2 2 3 6 4 2" xfId="2378"/>
    <cellStyle name="Normal 10 2 2 3 6 5" xfId="2379"/>
    <cellStyle name="Normal 10 2 2 3 7" xfId="2380"/>
    <cellStyle name="Normal 10 2 2 3 7 2" xfId="2381"/>
    <cellStyle name="Normal 10 2 2 3 7 2 2" xfId="2382"/>
    <cellStyle name="Normal 10 2 2 3 7 2 2 2" xfId="2383"/>
    <cellStyle name="Normal 10 2 2 3 7 2 3" xfId="2384"/>
    <cellStyle name="Normal 10 2 2 3 7 3" xfId="2385"/>
    <cellStyle name="Normal 10 2 2 3 7 3 2" xfId="2386"/>
    <cellStyle name="Normal 10 2 2 3 7 3 2 2" xfId="2387"/>
    <cellStyle name="Normal 10 2 2 3 7 3 3" xfId="2388"/>
    <cellStyle name="Normal 10 2 2 3 7 4" xfId="2389"/>
    <cellStyle name="Normal 10 2 2 3 7 4 2" xfId="2390"/>
    <cellStyle name="Normal 10 2 2 3 7 5" xfId="2391"/>
    <cellStyle name="Normal 10 2 2 3 8" xfId="2392"/>
    <cellStyle name="Normal 10 2 2 3 8 2" xfId="2393"/>
    <cellStyle name="Normal 10 2 2 3 8 2 2" xfId="2394"/>
    <cellStyle name="Normal 10 2 2 3 8 3" xfId="2395"/>
    <cellStyle name="Normal 10 2 2 3 9" xfId="2396"/>
    <cellStyle name="Normal 10 2 2 3 9 2" xfId="2397"/>
    <cellStyle name="Normal 10 2 2 3 9 2 2" xfId="2398"/>
    <cellStyle name="Normal 10 2 2 3 9 3" xfId="2399"/>
    <cellStyle name="Normal 10 2 2 4" xfId="17"/>
    <cellStyle name="Normal 10 2 2 4 10" xfId="2400"/>
    <cellStyle name="Normal 10 2 2 4 10 2" xfId="2401"/>
    <cellStyle name="Normal 10 2 2 4 11" xfId="2402"/>
    <cellStyle name="Normal 10 2 2 4 11 2" xfId="2403"/>
    <cellStyle name="Normal 10 2 2 4 12" xfId="2404"/>
    <cellStyle name="Normal 10 2 2 4 13" xfId="2405"/>
    <cellStyle name="Normal 10 2 2 4 2" xfId="2406"/>
    <cellStyle name="Normal 10 2 2 4 2 2" xfId="2407"/>
    <cellStyle name="Normal 10 2 2 4 2 2 2" xfId="2408"/>
    <cellStyle name="Normal 10 2 2 4 2 2 2 2" xfId="2409"/>
    <cellStyle name="Normal 10 2 2 4 2 2 2 2 2" xfId="2410"/>
    <cellStyle name="Normal 10 2 2 4 2 2 2 3" xfId="2411"/>
    <cellStyle name="Normal 10 2 2 4 2 2 3" xfId="2412"/>
    <cellStyle name="Normal 10 2 2 4 2 2 3 2" xfId="2413"/>
    <cellStyle name="Normal 10 2 2 4 2 2 3 2 2" xfId="2414"/>
    <cellStyle name="Normal 10 2 2 4 2 2 3 3" xfId="2415"/>
    <cellStyle name="Normal 10 2 2 4 2 2 4" xfId="2416"/>
    <cellStyle name="Normal 10 2 2 4 2 2 4 2" xfId="2417"/>
    <cellStyle name="Normal 10 2 2 4 2 2 5" xfId="2418"/>
    <cellStyle name="Normal 10 2 2 4 2 3" xfId="2419"/>
    <cellStyle name="Normal 10 2 2 4 2 3 2" xfId="2420"/>
    <cellStyle name="Normal 10 2 2 4 2 3 2 2" xfId="2421"/>
    <cellStyle name="Normal 10 2 2 4 2 3 3" xfId="2422"/>
    <cellStyle name="Normal 10 2 2 4 2 4" xfId="2423"/>
    <cellStyle name="Normal 10 2 2 4 2 4 2" xfId="2424"/>
    <cellStyle name="Normal 10 2 2 4 2 4 2 2" xfId="2425"/>
    <cellStyle name="Normal 10 2 2 4 2 4 3" xfId="2426"/>
    <cellStyle name="Normal 10 2 2 4 2 5" xfId="2427"/>
    <cellStyle name="Normal 10 2 2 4 2 5 2" xfId="2428"/>
    <cellStyle name="Normal 10 2 2 4 2 5 2 2" xfId="2429"/>
    <cellStyle name="Normal 10 2 2 4 2 5 3" xfId="2430"/>
    <cellStyle name="Normal 10 2 2 4 2 6" xfId="2431"/>
    <cellStyle name="Normal 10 2 2 4 2 6 2" xfId="2432"/>
    <cellStyle name="Normal 10 2 2 4 2 7" xfId="2433"/>
    <cellStyle name="Normal 10 2 2 4 2 7 2" xfId="2434"/>
    <cellStyle name="Normal 10 2 2 4 2 8" xfId="2435"/>
    <cellStyle name="Normal 10 2 2 4 2 9" xfId="2436"/>
    <cellStyle name="Normal 10 2 2 4 3" xfId="2437"/>
    <cellStyle name="Normal 10 2 2 4 3 2" xfId="2438"/>
    <cellStyle name="Normal 10 2 2 4 3 2 2" xfId="2439"/>
    <cellStyle name="Normal 10 2 2 4 3 2 2 2" xfId="2440"/>
    <cellStyle name="Normal 10 2 2 4 3 2 3" xfId="2441"/>
    <cellStyle name="Normal 10 2 2 4 3 3" xfId="2442"/>
    <cellStyle name="Normal 10 2 2 4 3 3 2" xfId="2443"/>
    <cellStyle name="Normal 10 2 2 4 3 3 2 2" xfId="2444"/>
    <cellStyle name="Normal 10 2 2 4 3 3 3" xfId="2445"/>
    <cellStyle name="Normal 10 2 2 4 3 4" xfId="2446"/>
    <cellStyle name="Normal 10 2 2 4 3 4 2" xfId="2447"/>
    <cellStyle name="Normal 10 2 2 4 3 4 2 2" xfId="2448"/>
    <cellStyle name="Normal 10 2 2 4 3 4 3" xfId="2449"/>
    <cellStyle name="Normal 10 2 2 4 3 5" xfId="2450"/>
    <cellStyle name="Normal 10 2 2 4 3 5 2" xfId="2451"/>
    <cellStyle name="Normal 10 2 2 4 3 6" xfId="2452"/>
    <cellStyle name="Normal 10 2 2 4 3 6 2" xfId="2453"/>
    <cellStyle name="Normal 10 2 2 4 3 7" xfId="2454"/>
    <cellStyle name="Normal 10 2 2 4 3 8" xfId="2455"/>
    <cellStyle name="Normal 10 2 2 4 4" xfId="2456"/>
    <cellStyle name="Normal 10 2 2 4 4 2" xfId="2457"/>
    <cellStyle name="Normal 10 2 2 4 4 2 2" xfId="2458"/>
    <cellStyle name="Normal 10 2 2 4 4 2 2 2" xfId="2459"/>
    <cellStyle name="Normal 10 2 2 4 4 2 3" xfId="2460"/>
    <cellStyle name="Normal 10 2 2 4 4 3" xfId="2461"/>
    <cellStyle name="Normal 10 2 2 4 4 3 2" xfId="2462"/>
    <cellStyle name="Normal 10 2 2 4 4 3 2 2" xfId="2463"/>
    <cellStyle name="Normal 10 2 2 4 4 3 3" xfId="2464"/>
    <cellStyle name="Normal 10 2 2 4 4 4" xfId="2465"/>
    <cellStyle name="Normal 10 2 2 4 4 4 2" xfId="2466"/>
    <cellStyle name="Normal 10 2 2 4 4 5" xfId="2467"/>
    <cellStyle name="Normal 10 2 2 4 5" xfId="2468"/>
    <cellStyle name="Normal 10 2 2 4 5 2" xfId="2469"/>
    <cellStyle name="Normal 10 2 2 4 5 2 2" xfId="2470"/>
    <cellStyle name="Normal 10 2 2 4 5 2 2 2" xfId="2471"/>
    <cellStyle name="Normal 10 2 2 4 5 2 3" xfId="2472"/>
    <cellStyle name="Normal 10 2 2 4 5 3" xfId="2473"/>
    <cellStyle name="Normal 10 2 2 4 5 3 2" xfId="2474"/>
    <cellStyle name="Normal 10 2 2 4 5 3 2 2" xfId="2475"/>
    <cellStyle name="Normal 10 2 2 4 5 3 3" xfId="2476"/>
    <cellStyle name="Normal 10 2 2 4 5 4" xfId="2477"/>
    <cellStyle name="Normal 10 2 2 4 5 4 2" xfId="2478"/>
    <cellStyle name="Normal 10 2 2 4 5 5" xfId="2479"/>
    <cellStyle name="Normal 10 2 2 4 6" xfId="2480"/>
    <cellStyle name="Normal 10 2 2 4 6 2" xfId="2481"/>
    <cellStyle name="Normal 10 2 2 4 6 2 2" xfId="2482"/>
    <cellStyle name="Normal 10 2 2 4 6 2 2 2" xfId="2483"/>
    <cellStyle name="Normal 10 2 2 4 6 2 3" xfId="2484"/>
    <cellStyle name="Normal 10 2 2 4 6 3" xfId="2485"/>
    <cellStyle name="Normal 10 2 2 4 6 3 2" xfId="2486"/>
    <cellStyle name="Normal 10 2 2 4 6 3 2 2" xfId="2487"/>
    <cellStyle name="Normal 10 2 2 4 6 3 3" xfId="2488"/>
    <cellStyle name="Normal 10 2 2 4 6 4" xfId="2489"/>
    <cellStyle name="Normal 10 2 2 4 6 4 2" xfId="2490"/>
    <cellStyle name="Normal 10 2 2 4 6 5" xfId="2491"/>
    <cellStyle name="Normal 10 2 2 4 7" xfId="2492"/>
    <cellStyle name="Normal 10 2 2 4 7 2" xfId="2493"/>
    <cellStyle name="Normal 10 2 2 4 7 2 2" xfId="2494"/>
    <cellStyle name="Normal 10 2 2 4 7 3" xfId="2495"/>
    <cellStyle name="Normal 10 2 2 4 8" xfId="2496"/>
    <cellStyle name="Normal 10 2 2 4 8 2" xfId="2497"/>
    <cellStyle name="Normal 10 2 2 4 8 2 2" xfId="2498"/>
    <cellStyle name="Normal 10 2 2 4 8 3" xfId="2499"/>
    <cellStyle name="Normal 10 2 2 4 9" xfId="2500"/>
    <cellStyle name="Normal 10 2 2 4 9 2" xfId="2501"/>
    <cellStyle name="Normal 10 2 2 4 9 2 2" xfId="2502"/>
    <cellStyle name="Normal 10 2 2 4 9 3" xfId="2503"/>
    <cellStyle name="Normal 10 2 2 5" xfId="2504"/>
    <cellStyle name="Normal 10 2 2 5 10" xfId="2505"/>
    <cellStyle name="Normal 10 2 2 5 10 2" xfId="2506"/>
    <cellStyle name="Normal 10 2 2 5 11" xfId="2507"/>
    <cellStyle name="Normal 10 2 2 5 12" xfId="2508"/>
    <cellStyle name="Normal 10 2 2 5 2" xfId="2509"/>
    <cellStyle name="Normal 10 2 2 5 2 2" xfId="2510"/>
    <cellStyle name="Normal 10 2 2 5 2 2 2" xfId="2511"/>
    <cellStyle name="Normal 10 2 2 5 2 2 2 2" xfId="2512"/>
    <cellStyle name="Normal 10 2 2 5 2 2 3" xfId="2513"/>
    <cellStyle name="Normal 10 2 2 5 2 3" xfId="2514"/>
    <cellStyle name="Normal 10 2 2 5 2 3 2" xfId="2515"/>
    <cellStyle name="Normal 10 2 2 5 2 3 2 2" xfId="2516"/>
    <cellStyle name="Normal 10 2 2 5 2 3 3" xfId="2517"/>
    <cellStyle name="Normal 10 2 2 5 2 4" xfId="2518"/>
    <cellStyle name="Normal 10 2 2 5 2 4 2" xfId="2519"/>
    <cellStyle name="Normal 10 2 2 5 2 4 2 2" xfId="2520"/>
    <cellStyle name="Normal 10 2 2 5 2 4 3" xfId="2521"/>
    <cellStyle name="Normal 10 2 2 5 2 5" xfId="2522"/>
    <cellStyle name="Normal 10 2 2 5 2 5 2" xfId="2523"/>
    <cellStyle name="Normal 10 2 2 5 2 6" xfId="2524"/>
    <cellStyle name="Normal 10 2 2 5 2 6 2" xfId="2525"/>
    <cellStyle name="Normal 10 2 2 5 2 7" xfId="2526"/>
    <cellStyle name="Normal 10 2 2 5 2 8" xfId="2527"/>
    <cellStyle name="Normal 10 2 2 5 3" xfId="2528"/>
    <cellStyle name="Normal 10 2 2 5 3 2" xfId="2529"/>
    <cellStyle name="Normal 10 2 2 5 3 2 2" xfId="2530"/>
    <cellStyle name="Normal 10 2 2 5 3 2 2 2" xfId="2531"/>
    <cellStyle name="Normal 10 2 2 5 3 2 3" xfId="2532"/>
    <cellStyle name="Normal 10 2 2 5 3 3" xfId="2533"/>
    <cellStyle name="Normal 10 2 2 5 3 3 2" xfId="2534"/>
    <cellStyle name="Normal 10 2 2 5 3 3 2 2" xfId="2535"/>
    <cellStyle name="Normal 10 2 2 5 3 3 3" xfId="2536"/>
    <cellStyle name="Normal 10 2 2 5 3 4" xfId="2537"/>
    <cellStyle name="Normal 10 2 2 5 3 4 2" xfId="2538"/>
    <cellStyle name="Normal 10 2 2 5 3 5" xfId="2539"/>
    <cellStyle name="Normal 10 2 2 5 4" xfId="2540"/>
    <cellStyle name="Normal 10 2 2 5 4 2" xfId="2541"/>
    <cellStyle name="Normal 10 2 2 5 4 2 2" xfId="2542"/>
    <cellStyle name="Normal 10 2 2 5 4 2 2 2" xfId="2543"/>
    <cellStyle name="Normal 10 2 2 5 4 2 3" xfId="2544"/>
    <cellStyle name="Normal 10 2 2 5 4 3" xfId="2545"/>
    <cellStyle name="Normal 10 2 2 5 4 3 2" xfId="2546"/>
    <cellStyle name="Normal 10 2 2 5 4 3 2 2" xfId="2547"/>
    <cellStyle name="Normal 10 2 2 5 4 3 3" xfId="2548"/>
    <cellStyle name="Normal 10 2 2 5 4 4" xfId="2549"/>
    <cellStyle name="Normal 10 2 2 5 4 4 2" xfId="2550"/>
    <cellStyle name="Normal 10 2 2 5 4 5" xfId="2551"/>
    <cellStyle name="Normal 10 2 2 5 5" xfId="2552"/>
    <cellStyle name="Normal 10 2 2 5 5 2" xfId="2553"/>
    <cellStyle name="Normal 10 2 2 5 5 2 2" xfId="2554"/>
    <cellStyle name="Normal 10 2 2 5 5 2 2 2" xfId="2555"/>
    <cellStyle name="Normal 10 2 2 5 5 2 3" xfId="2556"/>
    <cellStyle name="Normal 10 2 2 5 5 3" xfId="2557"/>
    <cellStyle name="Normal 10 2 2 5 5 3 2" xfId="2558"/>
    <cellStyle name="Normal 10 2 2 5 5 3 2 2" xfId="2559"/>
    <cellStyle name="Normal 10 2 2 5 5 3 3" xfId="2560"/>
    <cellStyle name="Normal 10 2 2 5 5 4" xfId="2561"/>
    <cellStyle name="Normal 10 2 2 5 5 4 2" xfId="2562"/>
    <cellStyle name="Normal 10 2 2 5 5 5" xfId="2563"/>
    <cellStyle name="Normal 10 2 2 5 6" xfId="2564"/>
    <cellStyle name="Normal 10 2 2 5 6 2" xfId="2565"/>
    <cellStyle name="Normal 10 2 2 5 6 2 2" xfId="2566"/>
    <cellStyle name="Normal 10 2 2 5 6 3" xfId="2567"/>
    <cellStyle name="Normal 10 2 2 5 7" xfId="2568"/>
    <cellStyle name="Normal 10 2 2 5 7 2" xfId="2569"/>
    <cellStyle name="Normal 10 2 2 5 7 2 2" xfId="2570"/>
    <cellStyle name="Normal 10 2 2 5 7 3" xfId="2571"/>
    <cellStyle name="Normal 10 2 2 5 8" xfId="2572"/>
    <cellStyle name="Normal 10 2 2 5 8 2" xfId="2573"/>
    <cellStyle name="Normal 10 2 2 5 8 2 2" xfId="2574"/>
    <cellStyle name="Normal 10 2 2 5 8 3" xfId="2575"/>
    <cellStyle name="Normal 10 2 2 5 9" xfId="2576"/>
    <cellStyle name="Normal 10 2 2 5 9 2" xfId="2577"/>
    <cellStyle name="Normal 10 2 2 6" xfId="2578"/>
    <cellStyle name="Normal 10 2 2 6 10" xfId="2579"/>
    <cellStyle name="Normal 10 2 2 6 2" xfId="2580"/>
    <cellStyle name="Normal 10 2 2 6 2 2" xfId="2581"/>
    <cellStyle name="Normal 10 2 2 6 2 2 2" xfId="2582"/>
    <cellStyle name="Normal 10 2 2 6 2 2 2 2" xfId="2583"/>
    <cellStyle name="Normal 10 2 2 6 2 2 3" xfId="2584"/>
    <cellStyle name="Normal 10 2 2 6 2 3" xfId="2585"/>
    <cellStyle name="Normal 10 2 2 6 2 3 2" xfId="2586"/>
    <cellStyle name="Normal 10 2 2 6 2 3 2 2" xfId="2587"/>
    <cellStyle name="Normal 10 2 2 6 2 3 3" xfId="2588"/>
    <cellStyle name="Normal 10 2 2 6 2 4" xfId="2589"/>
    <cellStyle name="Normal 10 2 2 6 2 4 2" xfId="2590"/>
    <cellStyle name="Normal 10 2 2 6 2 5" xfId="2591"/>
    <cellStyle name="Normal 10 2 2 6 3" xfId="2592"/>
    <cellStyle name="Normal 10 2 2 6 3 2" xfId="2593"/>
    <cellStyle name="Normal 10 2 2 6 3 2 2" xfId="2594"/>
    <cellStyle name="Normal 10 2 2 6 3 2 2 2" xfId="2595"/>
    <cellStyle name="Normal 10 2 2 6 3 2 3" xfId="2596"/>
    <cellStyle name="Normal 10 2 2 6 3 3" xfId="2597"/>
    <cellStyle name="Normal 10 2 2 6 3 3 2" xfId="2598"/>
    <cellStyle name="Normal 10 2 2 6 3 3 2 2" xfId="2599"/>
    <cellStyle name="Normal 10 2 2 6 3 3 3" xfId="2600"/>
    <cellStyle name="Normal 10 2 2 6 3 4" xfId="2601"/>
    <cellStyle name="Normal 10 2 2 6 3 4 2" xfId="2602"/>
    <cellStyle name="Normal 10 2 2 6 3 5" xfId="2603"/>
    <cellStyle name="Normal 10 2 2 6 4" xfId="2604"/>
    <cellStyle name="Normal 10 2 2 6 4 2" xfId="2605"/>
    <cellStyle name="Normal 10 2 2 6 4 2 2" xfId="2606"/>
    <cellStyle name="Normal 10 2 2 6 4 3" xfId="2607"/>
    <cellStyle name="Normal 10 2 2 6 5" xfId="2608"/>
    <cellStyle name="Normal 10 2 2 6 5 2" xfId="2609"/>
    <cellStyle name="Normal 10 2 2 6 5 2 2" xfId="2610"/>
    <cellStyle name="Normal 10 2 2 6 5 3" xfId="2611"/>
    <cellStyle name="Normal 10 2 2 6 6" xfId="2612"/>
    <cellStyle name="Normal 10 2 2 6 6 2" xfId="2613"/>
    <cellStyle name="Normal 10 2 2 6 6 2 2" xfId="2614"/>
    <cellStyle name="Normal 10 2 2 6 6 3" xfId="2615"/>
    <cellStyle name="Normal 10 2 2 6 7" xfId="2616"/>
    <cellStyle name="Normal 10 2 2 6 7 2" xfId="2617"/>
    <cellStyle name="Normal 10 2 2 6 8" xfId="2618"/>
    <cellStyle name="Normal 10 2 2 6 8 2" xfId="2619"/>
    <cellStyle name="Normal 10 2 2 6 9" xfId="2620"/>
    <cellStyle name="Normal 10 2 2 7" xfId="2621"/>
    <cellStyle name="Normal 10 2 2 7 2" xfId="2622"/>
    <cellStyle name="Normal 10 2 2 7 2 2" xfId="2623"/>
    <cellStyle name="Normal 10 2 2 7 2 2 2" xfId="2624"/>
    <cellStyle name="Normal 10 2 2 7 2 2 2 2" xfId="2625"/>
    <cellStyle name="Normal 10 2 2 7 2 2 3" xfId="2626"/>
    <cellStyle name="Normal 10 2 2 7 2 3" xfId="2627"/>
    <cellStyle name="Normal 10 2 2 7 2 3 2" xfId="2628"/>
    <cellStyle name="Normal 10 2 2 7 2 3 2 2" xfId="2629"/>
    <cellStyle name="Normal 10 2 2 7 2 3 3" xfId="2630"/>
    <cellStyle name="Normal 10 2 2 7 2 4" xfId="2631"/>
    <cellStyle name="Normal 10 2 2 7 2 4 2" xfId="2632"/>
    <cellStyle name="Normal 10 2 2 7 2 5" xfId="2633"/>
    <cellStyle name="Normal 10 2 2 7 3" xfId="2634"/>
    <cellStyle name="Normal 10 2 2 7 3 2" xfId="2635"/>
    <cellStyle name="Normal 10 2 2 7 3 2 2" xfId="2636"/>
    <cellStyle name="Normal 10 2 2 7 3 3" xfId="2637"/>
    <cellStyle name="Normal 10 2 2 7 4" xfId="2638"/>
    <cellStyle name="Normal 10 2 2 7 4 2" xfId="2639"/>
    <cellStyle name="Normal 10 2 2 7 4 2 2" xfId="2640"/>
    <cellStyle name="Normal 10 2 2 7 4 3" xfId="2641"/>
    <cellStyle name="Normal 10 2 2 7 5" xfId="2642"/>
    <cellStyle name="Normal 10 2 2 7 5 2" xfId="2643"/>
    <cellStyle name="Normal 10 2 2 7 5 2 2" xfId="2644"/>
    <cellStyle name="Normal 10 2 2 7 5 3" xfId="2645"/>
    <cellStyle name="Normal 10 2 2 7 6" xfId="2646"/>
    <cellStyle name="Normal 10 2 2 7 6 2" xfId="2647"/>
    <cellStyle name="Normal 10 2 2 7 7" xfId="2648"/>
    <cellStyle name="Normal 10 2 2 7 7 2" xfId="2649"/>
    <cellStyle name="Normal 10 2 2 7 8" xfId="2650"/>
    <cellStyle name="Normal 10 2 2 7 9" xfId="2651"/>
    <cellStyle name="Normal 10 2 2 8" xfId="2652"/>
    <cellStyle name="Normal 10 2 2 8 2" xfId="2653"/>
    <cellStyle name="Normal 10 2 2 8 2 2" xfId="2654"/>
    <cellStyle name="Normal 10 2 2 8 2 2 2" xfId="2655"/>
    <cellStyle name="Normal 10 2 2 8 2 3" xfId="2656"/>
    <cellStyle name="Normal 10 2 2 8 3" xfId="2657"/>
    <cellStyle name="Normal 10 2 2 8 3 2" xfId="2658"/>
    <cellStyle name="Normal 10 2 2 8 3 2 2" xfId="2659"/>
    <cellStyle name="Normal 10 2 2 8 3 3" xfId="2660"/>
    <cellStyle name="Normal 10 2 2 8 4" xfId="2661"/>
    <cellStyle name="Normal 10 2 2 8 4 2" xfId="2662"/>
    <cellStyle name="Normal 10 2 2 8 4 2 2" xfId="2663"/>
    <cellStyle name="Normal 10 2 2 8 4 3" xfId="2664"/>
    <cellStyle name="Normal 10 2 2 8 5" xfId="2665"/>
    <cellStyle name="Normal 10 2 2 8 5 2" xfId="2666"/>
    <cellStyle name="Normal 10 2 2 8 6" xfId="2667"/>
    <cellStyle name="Normal 10 2 2 8 6 2" xfId="2668"/>
    <cellStyle name="Normal 10 2 2 8 7" xfId="2669"/>
    <cellStyle name="Normal 10 2 2 8 8" xfId="2670"/>
    <cellStyle name="Normal 10 2 2 9" xfId="2671"/>
    <cellStyle name="Normal 10 2 2 9 2" xfId="2672"/>
    <cellStyle name="Normal 10 2 2 9 2 2" xfId="2673"/>
    <cellStyle name="Normal 10 2 2 9 2 2 2" xfId="2674"/>
    <cellStyle name="Normal 10 2 2 9 2 3" xfId="2675"/>
    <cellStyle name="Normal 10 2 2 9 3" xfId="2676"/>
    <cellStyle name="Normal 10 2 2 9 3 2" xfId="2677"/>
    <cellStyle name="Normal 10 2 2 9 3 2 2" xfId="2678"/>
    <cellStyle name="Normal 10 2 2 9 3 3" xfId="2679"/>
    <cellStyle name="Normal 10 2 2 9 4" xfId="2680"/>
    <cellStyle name="Normal 10 2 2 9 4 2" xfId="2681"/>
    <cellStyle name="Normal 10 2 2 9 4 2 2" xfId="2682"/>
    <cellStyle name="Normal 10 2 2 9 4 3" xfId="2683"/>
    <cellStyle name="Normal 10 2 2 9 5" xfId="2684"/>
    <cellStyle name="Normal 10 2 2 9 5 2" xfId="2685"/>
    <cellStyle name="Normal 10 2 2 9 6" xfId="2686"/>
    <cellStyle name="Normal 10 2 2 9 6 2" xfId="2687"/>
    <cellStyle name="Normal 10 2 2 9 7" xfId="2688"/>
    <cellStyle name="Normal 10 2 2 9 8" xfId="2689"/>
    <cellStyle name="Normal 10 2 3" xfId="18"/>
    <cellStyle name="Normal 10 2 3 10" xfId="2690"/>
    <cellStyle name="Normal 10 2 3 10 2" xfId="2691"/>
    <cellStyle name="Normal 10 2 3 10 2 2" xfId="2692"/>
    <cellStyle name="Normal 10 2 3 10 2 2 2" xfId="2693"/>
    <cellStyle name="Normal 10 2 3 10 2 3" xfId="2694"/>
    <cellStyle name="Normal 10 2 3 10 3" xfId="2695"/>
    <cellStyle name="Normal 10 2 3 10 3 2" xfId="2696"/>
    <cellStyle name="Normal 10 2 3 10 3 2 2" xfId="2697"/>
    <cellStyle name="Normal 10 2 3 10 3 3" xfId="2698"/>
    <cellStyle name="Normal 10 2 3 10 4" xfId="2699"/>
    <cellStyle name="Normal 10 2 3 10 4 2" xfId="2700"/>
    <cellStyle name="Normal 10 2 3 10 5" xfId="2701"/>
    <cellStyle name="Normal 10 2 3 11" xfId="2702"/>
    <cellStyle name="Normal 10 2 3 11 2" xfId="2703"/>
    <cellStyle name="Normal 10 2 3 11 2 2" xfId="2704"/>
    <cellStyle name="Normal 10 2 3 11 3" xfId="2705"/>
    <cellStyle name="Normal 10 2 3 12" xfId="2706"/>
    <cellStyle name="Normal 10 2 3 12 2" xfId="2707"/>
    <cellStyle name="Normal 10 2 3 12 2 2" xfId="2708"/>
    <cellStyle name="Normal 10 2 3 12 3" xfId="2709"/>
    <cellStyle name="Normal 10 2 3 13" xfId="2710"/>
    <cellStyle name="Normal 10 2 3 13 2" xfId="2711"/>
    <cellStyle name="Normal 10 2 3 13 2 2" xfId="2712"/>
    <cellStyle name="Normal 10 2 3 13 3" xfId="2713"/>
    <cellStyle name="Normal 10 2 3 14" xfId="2714"/>
    <cellStyle name="Normal 10 2 3 14 2" xfId="2715"/>
    <cellStyle name="Normal 10 2 3 15" xfId="2716"/>
    <cellStyle name="Normal 10 2 3 15 2" xfId="2717"/>
    <cellStyle name="Normal 10 2 3 16" xfId="2718"/>
    <cellStyle name="Normal 10 2 3 17" xfId="2719"/>
    <cellStyle name="Normal 10 2 3 2" xfId="19"/>
    <cellStyle name="Normal 10 2 3 2 10" xfId="2720"/>
    <cellStyle name="Normal 10 2 3 2 10 2" xfId="2721"/>
    <cellStyle name="Normal 10 2 3 2 10 2 2" xfId="2722"/>
    <cellStyle name="Normal 10 2 3 2 10 3" xfId="2723"/>
    <cellStyle name="Normal 10 2 3 2 11" xfId="2724"/>
    <cellStyle name="Normal 10 2 3 2 11 2" xfId="2725"/>
    <cellStyle name="Normal 10 2 3 2 12" xfId="2726"/>
    <cellStyle name="Normal 10 2 3 2 12 2" xfId="2727"/>
    <cellStyle name="Normal 10 2 3 2 13" xfId="2728"/>
    <cellStyle name="Normal 10 2 3 2 14" xfId="2729"/>
    <cellStyle name="Normal 10 2 3 2 2" xfId="2730"/>
    <cellStyle name="Normal 10 2 3 2 2 2" xfId="2731"/>
    <cellStyle name="Normal 10 2 3 2 2 2 2" xfId="2732"/>
    <cellStyle name="Normal 10 2 3 2 2 2 2 2" xfId="2733"/>
    <cellStyle name="Normal 10 2 3 2 2 2 2 2 2" xfId="2734"/>
    <cellStyle name="Normal 10 2 3 2 2 2 2 3" xfId="2735"/>
    <cellStyle name="Normal 10 2 3 2 2 2 3" xfId="2736"/>
    <cellStyle name="Normal 10 2 3 2 2 2 3 2" xfId="2737"/>
    <cellStyle name="Normal 10 2 3 2 2 2 3 2 2" xfId="2738"/>
    <cellStyle name="Normal 10 2 3 2 2 2 3 3" xfId="2739"/>
    <cellStyle name="Normal 10 2 3 2 2 2 4" xfId="2740"/>
    <cellStyle name="Normal 10 2 3 2 2 2 4 2" xfId="2741"/>
    <cellStyle name="Normal 10 2 3 2 2 2 5" xfId="2742"/>
    <cellStyle name="Normal 10 2 3 2 2 3" xfId="2743"/>
    <cellStyle name="Normal 10 2 3 2 2 3 2" xfId="2744"/>
    <cellStyle name="Normal 10 2 3 2 2 3 2 2" xfId="2745"/>
    <cellStyle name="Normal 10 2 3 2 2 3 3" xfId="2746"/>
    <cellStyle name="Normal 10 2 3 2 2 4" xfId="2747"/>
    <cellStyle name="Normal 10 2 3 2 2 4 2" xfId="2748"/>
    <cellStyle name="Normal 10 2 3 2 2 4 2 2" xfId="2749"/>
    <cellStyle name="Normal 10 2 3 2 2 4 3" xfId="2750"/>
    <cellStyle name="Normal 10 2 3 2 2 5" xfId="2751"/>
    <cellStyle name="Normal 10 2 3 2 2 5 2" xfId="2752"/>
    <cellStyle name="Normal 10 2 3 2 2 5 2 2" xfId="2753"/>
    <cellStyle name="Normal 10 2 3 2 2 5 3" xfId="2754"/>
    <cellStyle name="Normal 10 2 3 2 2 6" xfId="2755"/>
    <cellStyle name="Normal 10 2 3 2 2 6 2" xfId="2756"/>
    <cellStyle name="Normal 10 2 3 2 2 7" xfId="2757"/>
    <cellStyle name="Normal 10 2 3 2 2 7 2" xfId="2758"/>
    <cellStyle name="Normal 10 2 3 2 2 8" xfId="2759"/>
    <cellStyle name="Normal 10 2 3 2 2 9" xfId="2760"/>
    <cellStyle name="Normal 10 2 3 2 3" xfId="2761"/>
    <cellStyle name="Normal 10 2 3 2 3 2" xfId="2762"/>
    <cellStyle name="Normal 10 2 3 2 3 2 2" xfId="2763"/>
    <cellStyle name="Normal 10 2 3 2 3 2 2 2" xfId="2764"/>
    <cellStyle name="Normal 10 2 3 2 3 2 2 2 2" xfId="2765"/>
    <cellStyle name="Normal 10 2 3 2 3 2 2 3" xfId="2766"/>
    <cellStyle name="Normal 10 2 3 2 3 2 3" xfId="2767"/>
    <cellStyle name="Normal 10 2 3 2 3 2 3 2" xfId="2768"/>
    <cellStyle name="Normal 10 2 3 2 3 2 3 2 2" xfId="2769"/>
    <cellStyle name="Normal 10 2 3 2 3 2 3 3" xfId="2770"/>
    <cellStyle name="Normal 10 2 3 2 3 2 4" xfId="2771"/>
    <cellStyle name="Normal 10 2 3 2 3 2 4 2" xfId="2772"/>
    <cellStyle name="Normal 10 2 3 2 3 2 5" xfId="2773"/>
    <cellStyle name="Normal 10 2 3 2 3 3" xfId="2774"/>
    <cellStyle name="Normal 10 2 3 2 3 3 2" xfId="2775"/>
    <cellStyle name="Normal 10 2 3 2 3 3 2 2" xfId="2776"/>
    <cellStyle name="Normal 10 2 3 2 3 3 3" xfId="2777"/>
    <cellStyle name="Normal 10 2 3 2 3 4" xfId="2778"/>
    <cellStyle name="Normal 10 2 3 2 3 4 2" xfId="2779"/>
    <cellStyle name="Normal 10 2 3 2 3 4 2 2" xfId="2780"/>
    <cellStyle name="Normal 10 2 3 2 3 4 3" xfId="2781"/>
    <cellStyle name="Normal 10 2 3 2 3 5" xfId="2782"/>
    <cellStyle name="Normal 10 2 3 2 3 5 2" xfId="2783"/>
    <cellStyle name="Normal 10 2 3 2 3 5 2 2" xfId="2784"/>
    <cellStyle name="Normal 10 2 3 2 3 5 3" xfId="2785"/>
    <cellStyle name="Normal 10 2 3 2 3 6" xfId="2786"/>
    <cellStyle name="Normal 10 2 3 2 3 6 2" xfId="2787"/>
    <cellStyle name="Normal 10 2 3 2 3 7" xfId="2788"/>
    <cellStyle name="Normal 10 2 3 2 3 7 2" xfId="2789"/>
    <cellStyle name="Normal 10 2 3 2 3 8" xfId="2790"/>
    <cellStyle name="Normal 10 2 3 2 3 9" xfId="2791"/>
    <cellStyle name="Normal 10 2 3 2 4" xfId="2792"/>
    <cellStyle name="Normal 10 2 3 2 4 2" xfId="2793"/>
    <cellStyle name="Normal 10 2 3 2 4 2 2" xfId="2794"/>
    <cellStyle name="Normal 10 2 3 2 4 2 2 2" xfId="2795"/>
    <cellStyle name="Normal 10 2 3 2 4 2 3" xfId="2796"/>
    <cellStyle name="Normal 10 2 3 2 4 3" xfId="2797"/>
    <cellStyle name="Normal 10 2 3 2 4 3 2" xfId="2798"/>
    <cellStyle name="Normal 10 2 3 2 4 3 2 2" xfId="2799"/>
    <cellStyle name="Normal 10 2 3 2 4 3 3" xfId="2800"/>
    <cellStyle name="Normal 10 2 3 2 4 4" xfId="2801"/>
    <cellStyle name="Normal 10 2 3 2 4 4 2" xfId="2802"/>
    <cellStyle name="Normal 10 2 3 2 4 4 2 2" xfId="2803"/>
    <cellStyle name="Normal 10 2 3 2 4 4 3" xfId="2804"/>
    <cellStyle name="Normal 10 2 3 2 4 5" xfId="2805"/>
    <cellStyle name="Normal 10 2 3 2 4 5 2" xfId="2806"/>
    <cellStyle name="Normal 10 2 3 2 4 6" xfId="2807"/>
    <cellStyle name="Normal 10 2 3 2 4 6 2" xfId="2808"/>
    <cellStyle name="Normal 10 2 3 2 4 7" xfId="2809"/>
    <cellStyle name="Normal 10 2 3 2 4 8" xfId="2810"/>
    <cellStyle name="Normal 10 2 3 2 5" xfId="2811"/>
    <cellStyle name="Normal 10 2 3 2 5 2" xfId="2812"/>
    <cellStyle name="Normal 10 2 3 2 5 2 2" xfId="2813"/>
    <cellStyle name="Normal 10 2 3 2 5 2 2 2" xfId="2814"/>
    <cellStyle name="Normal 10 2 3 2 5 2 3" xfId="2815"/>
    <cellStyle name="Normal 10 2 3 2 5 3" xfId="2816"/>
    <cellStyle name="Normal 10 2 3 2 5 3 2" xfId="2817"/>
    <cellStyle name="Normal 10 2 3 2 5 3 2 2" xfId="2818"/>
    <cellStyle name="Normal 10 2 3 2 5 3 3" xfId="2819"/>
    <cellStyle name="Normal 10 2 3 2 5 4" xfId="2820"/>
    <cellStyle name="Normal 10 2 3 2 5 4 2" xfId="2821"/>
    <cellStyle name="Normal 10 2 3 2 5 5" xfId="2822"/>
    <cellStyle name="Normal 10 2 3 2 6" xfId="2823"/>
    <cellStyle name="Normal 10 2 3 2 6 2" xfId="2824"/>
    <cellStyle name="Normal 10 2 3 2 6 2 2" xfId="2825"/>
    <cellStyle name="Normal 10 2 3 2 6 2 2 2" xfId="2826"/>
    <cellStyle name="Normal 10 2 3 2 6 2 3" xfId="2827"/>
    <cellStyle name="Normal 10 2 3 2 6 3" xfId="2828"/>
    <cellStyle name="Normal 10 2 3 2 6 3 2" xfId="2829"/>
    <cellStyle name="Normal 10 2 3 2 6 3 2 2" xfId="2830"/>
    <cellStyle name="Normal 10 2 3 2 6 3 3" xfId="2831"/>
    <cellStyle name="Normal 10 2 3 2 6 4" xfId="2832"/>
    <cellStyle name="Normal 10 2 3 2 6 4 2" xfId="2833"/>
    <cellStyle name="Normal 10 2 3 2 6 5" xfId="2834"/>
    <cellStyle name="Normal 10 2 3 2 7" xfId="2835"/>
    <cellStyle name="Normal 10 2 3 2 7 2" xfId="2836"/>
    <cellStyle name="Normal 10 2 3 2 7 2 2" xfId="2837"/>
    <cellStyle name="Normal 10 2 3 2 7 2 2 2" xfId="2838"/>
    <cellStyle name="Normal 10 2 3 2 7 2 3" xfId="2839"/>
    <cellStyle name="Normal 10 2 3 2 7 3" xfId="2840"/>
    <cellStyle name="Normal 10 2 3 2 7 3 2" xfId="2841"/>
    <cellStyle name="Normal 10 2 3 2 7 3 2 2" xfId="2842"/>
    <cellStyle name="Normal 10 2 3 2 7 3 3" xfId="2843"/>
    <cellStyle name="Normal 10 2 3 2 7 4" xfId="2844"/>
    <cellStyle name="Normal 10 2 3 2 7 4 2" xfId="2845"/>
    <cellStyle name="Normal 10 2 3 2 7 5" xfId="2846"/>
    <cellStyle name="Normal 10 2 3 2 8" xfId="2847"/>
    <cellStyle name="Normal 10 2 3 2 8 2" xfId="2848"/>
    <cellStyle name="Normal 10 2 3 2 8 2 2" xfId="2849"/>
    <cellStyle name="Normal 10 2 3 2 8 3" xfId="2850"/>
    <cellStyle name="Normal 10 2 3 2 9" xfId="2851"/>
    <cellStyle name="Normal 10 2 3 2 9 2" xfId="2852"/>
    <cellStyle name="Normal 10 2 3 2 9 2 2" xfId="2853"/>
    <cellStyle name="Normal 10 2 3 2 9 3" xfId="2854"/>
    <cellStyle name="Normal 10 2 3 3" xfId="2855"/>
    <cellStyle name="Normal 10 2 3 3 10" xfId="2856"/>
    <cellStyle name="Normal 10 2 3 3 10 2" xfId="2857"/>
    <cellStyle name="Normal 10 2 3 3 11" xfId="2858"/>
    <cellStyle name="Normal 10 2 3 3 11 2" xfId="2859"/>
    <cellStyle name="Normal 10 2 3 3 12" xfId="2860"/>
    <cellStyle name="Normal 10 2 3 3 13" xfId="2861"/>
    <cellStyle name="Normal 10 2 3 3 2" xfId="2862"/>
    <cellStyle name="Normal 10 2 3 3 2 2" xfId="2863"/>
    <cellStyle name="Normal 10 2 3 3 2 2 2" xfId="2864"/>
    <cellStyle name="Normal 10 2 3 3 2 2 2 2" xfId="2865"/>
    <cellStyle name="Normal 10 2 3 3 2 2 2 2 2" xfId="2866"/>
    <cellStyle name="Normal 10 2 3 3 2 2 2 3" xfId="2867"/>
    <cellStyle name="Normal 10 2 3 3 2 2 3" xfId="2868"/>
    <cellStyle name="Normal 10 2 3 3 2 2 3 2" xfId="2869"/>
    <cellStyle name="Normal 10 2 3 3 2 2 3 2 2" xfId="2870"/>
    <cellStyle name="Normal 10 2 3 3 2 2 3 3" xfId="2871"/>
    <cellStyle name="Normal 10 2 3 3 2 2 4" xfId="2872"/>
    <cellStyle name="Normal 10 2 3 3 2 2 4 2" xfId="2873"/>
    <cellStyle name="Normal 10 2 3 3 2 2 5" xfId="2874"/>
    <cellStyle name="Normal 10 2 3 3 2 3" xfId="2875"/>
    <cellStyle name="Normal 10 2 3 3 2 3 2" xfId="2876"/>
    <cellStyle name="Normal 10 2 3 3 2 3 2 2" xfId="2877"/>
    <cellStyle name="Normal 10 2 3 3 2 3 3" xfId="2878"/>
    <cellStyle name="Normal 10 2 3 3 2 4" xfId="2879"/>
    <cellStyle name="Normal 10 2 3 3 2 4 2" xfId="2880"/>
    <cellStyle name="Normal 10 2 3 3 2 4 2 2" xfId="2881"/>
    <cellStyle name="Normal 10 2 3 3 2 4 3" xfId="2882"/>
    <cellStyle name="Normal 10 2 3 3 2 5" xfId="2883"/>
    <cellStyle name="Normal 10 2 3 3 2 5 2" xfId="2884"/>
    <cellStyle name="Normal 10 2 3 3 2 5 2 2" xfId="2885"/>
    <cellStyle name="Normal 10 2 3 3 2 5 3" xfId="2886"/>
    <cellStyle name="Normal 10 2 3 3 2 6" xfId="2887"/>
    <cellStyle name="Normal 10 2 3 3 2 6 2" xfId="2888"/>
    <cellStyle name="Normal 10 2 3 3 2 7" xfId="2889"/>
    <cellStyle name="Normal 10 2 3 3 2 7 2" xfId="2890"/>
    <cellStyle name="Normal 10 2 3 3 2 8" xfId="2891"/>
    <cellStyle name="Normal 10 2 3 3 2 9" xfId="2892"/>
    <cellStyle name="Normal 10 2 3 3 3" xfId="2893"/>
    <cellStyle name="Normal 10 2 3 3 3 2" xfId="2894"/>
    <cellStyle name="Normal 10 2 3 3 3 2 2" xfId="2895"/>
    <cellStyle name="Normal 10 2 3 3 3 2 2 2" xfId="2896"/>
    <cellStyle name="Normal 10 2 3 3 3 2 3" xfId="2897"/>
    <cellStyle name="Normal 10 2 3 3 3 3" xfId="2898"/>
    <cellStyle name="Normal 10 2 3 3 3 3 2" xfId="2899"/>
    <cellStyle name="Normal 10 2 3 3 3 3 2 2" xfId="2900"/>
    <cellStyle name="Normal 10 2 3 3 3 3 3" xfId="2901"/>
    <cellStyle name="Normal 10 2 3 3 3 4" xfId="2902"/>
    <cellStyle name="Normal 10 2 3 3 3 4 2" xfId="2903"/>
    <cellStyle name="Normal 10 2 3 3 3 4 2 2" xfId="2904"/>
    <cellStyle name="Normal 10 2 3 3 3 4 3" xfId="2905"/>
    <cellStyle name="Normal 10 2 3 3 3 5" xfId="2906"/>
    <cellStyle name="Normal 10 2 3 3 3 5 2" xfId="2907"/>
    <cellStyle name="Normal 10 2 3 3 3 6" xfId="2908"/>
    <cellStyle name="Normal 10 2 3 3 3 6 2" xfId="2909"/>
    <cellStyle name="Normal 10 2 3 3 3 7" xfId="2910"/>
    <cellStyle name="Normal 10 2 3 3 3 8" xfId="2911"/>
    <cellStyle name="Normal 10 2 3 3 4" xfId="2912"/>
    <cellStyle name="Normal 10 2 3 3 4 2" xfId="2913"/>
    <cellStyle name="Normal 10 2 3 3 4 2 2" xfId="2914"/>
    <cellStyle name="Normal 10 2 3 3 4 2 2 2" xfId="2915"/>
    <cellStyle name="Normal 10 2 3 3 4 2 3" xfId="2916"/>
    <cellStyle name="Normal 10 2 3 3 4 3" xfId="2917"/>
    <cellStyle name="Normal 10 2 3 3 4 3 2" xfId="2918"/>
    <cellStyle name="Normal 10 2 3 3 4 3 2 2" xfId="2919"/>
    <cellStyle name="Normal 10 2 3 3 4 3 3" xfId="2920"/>
    <cellStyle name="Normal 10 2 3 3 4 4" xfId="2921"/>
    <cellStyle name="Normal 10 2 3 3 4 4 2" xfId="2922"/>
    <cellStyle name="Normal 10 2 3 3 4 5" xfId="2923"/>
    <cellStyle name="Normal 10 2 3 3 5" xfId="2924"/>
    <cellStyle name="Normal 10 2 3 3 5 2" xfId="2925"/>
    <cellStyle name="Normal 10 2 3 3 5 2 2" xfId="2926"/>
    <cellStyle name="Normal 10 2 3 3 5 2 2 2" xfId="2927"/>
    <cellStyle name="Normal 10 2 3 3 5 2 3" xfId="2928"/>
    <cellStyle name="Normal 10 2 3 3 5 3" xfId="2929"/>
    <cellStyle name="Normal 10 2 3 3 5 3 2" xfId="2930"/>
    <cellStyle name="Normal 10 2 3 3 5 3 2 2" xfId="2931"/>
    <cellStyle name="Normal 10 2 3 3 5 3 3" xfId="2932"/>
    <cellStyle name="Normal 10 2 3 3 5 4" xfId="2933"/>
    <cellStyle name="Normal 10 2 3 3 5 4 2" xfId="2934"/>
    <cellStyle name="Normal 10 2 3 3 5 5" xfId="2935"/>
    <cellStyle name="Normal 10 2 3 3 6" xfId="2936"/>
    <cellStyle name="Normal 10 2 3 3 6 2" xfId="2937"/>
    <cellStyle name="Normal 10 2 3 3 6 2 2" xfId="2938"/>
    <cellStyle name="Normal 10 2 3 3 6 2 2 2" xfId="2939"/>
    <cellStyle name="Normal 10 2 3 3 6 2 3" xfId="2940"/>
    <cellStyle name="Normal 10 2 3 3 6 3" xfId="2941"/>
    <cellStyle name="Normal 10 2 3 3 6 3 2" xfId="2942"/>
    <cellStyle name="Normal 10 2 3 3 6 3 2 2" xfId="2943"/>
    <cellStyle name="Normal 10 2 3 3 6 3 3" xfId="2944"/>
    <cellStyle name="Normal 10 2 3 3 6 4" xfId="2945"/>
    <cellStyle name="Normal 10 2 3 3 6 4 2" xfId="2946"/>
    <cellStyle name="Normal 10 2 3 3 6 5" xfId="2947"/>
    <cellStyle name="Normal 10 2 3 3 7" xfId="2948"/>
    <cellStyle name="Normal 10 2 3 3 7 2" xfId="2949"/>
    <cellStyle name="Normal 10 2 3 3 7 2 2" xfId="2950"/>
    <cellStyle name="Normal 10 2 3 3 7 3" xfId="2951"/>
    <cellStyle name="Normal 10 2 3 3 8" xfId="2952"/>
    <cellStyle name="Normal 10 2 3 3 8 2" xfId="2953"/>
    <cellStyle name="Normal 10 2 3 3 8 2 2" xfId="2954"/>
    <cellStyle name="Normal 10 2 3 3 8 3" xfId="2955"/>
    <cellStyle name="Normal 10 2 3 3 9" xfId="2956"/>
    <cellStyle name="Normal 10 2 3 3 9 2" xfId="2957"/>
    <cellStyle name="Normal 10 2 3 3 9 2 2" xfId="2958"/>
    <cellStyle name="Normal 10 2 3 3 9 3" xfId="2959"/>
    <cellStyle name="Normal 10 2 3 4" xfId="2960"/>
    <cellStyle name="Normal 10 2 3 4 10" xfId="2961"/>
    <cellStyle name="Normal 10 2 3 4 2" xfId="2962"/>
    <cellStyle name="Normal 10 2 3 4 2 2" xfId="2963"/>
    <cellStyle name="Normal 10 2 3 4 2 2 2" xfId="2964"/>
    <cellStyle name="Normal 10 2 3 4 2 2 2 2" xfId="2965"/>
    <cellStyle name="Normal 10 2 3 4 2 2 3" xfId="2966"/>
    <cellStyle name="Normal 10 2 3 4 2 3" xfId="2967"/>
    <cellStyle name="Normal 10 2 3 4 2 3 2" xfId="2968"/>
    <cellStyle name="Normal 10 2 3 4 2 3 2 2" xfId="2969"/>
    <cellStyle name="Normal 10 2 3 4 2 3 3" xfId="2970"/>
    <cellStyle name="Normal 10 2 3 4 2 4" xfId="2971"/>
    <cellStyle name="Normal 10 2 3 4 2 4 2" xfId="2972"/>
    <cellStyle name="Normal 10 2 3 4 2 5" xfId="2973"/>
    <cellStyle name="Normal 10 2 3 4 3" xfId="2974"/>
    <cellStyle name="Normal 10 2 3 4 3 2" xfId="2975"/>
    <cellStyle name="Normal 10 2 3 4 3 2 2" xfId="2976"/>
    <cellStyle name="Normal 10 2 3 4 3 2 2 2" xfId="2977"/>
    <cellStyle name="Normal 10 2 3 4 3 2 3" xfId="2978"/>
    <cellStyle name="Normal 10 2 3 4 3 3" xfId="2979"/>
    <cellStyle name="Normal 10 2 3 4 3 3 2" xfId="2980"/>
    <cellStyle name="Normal 10 2 3 4 3 3 2 2" xfId="2981"/>
    <cellStyle name="Normal 10 2 3 4 3 3 3" xfId="2982"/>
    <cellStyle name="Normal 10 2 3 4 3 4" xfId="2983"/>
    <cellStyle name="Normal 10 2 3 4 3 4 2" xfId="2984"/>
    <cellStyle name="Normal 10 2 3 4 3 5" xfId="2985"/>
    <cellStyle name="Normal 10 2 3 4 4" xfId="2986"/>
    <cellStyle name="Normal 10 2 3 4 4 2" xfId="2987"/>
    <cellStyle name="Normal 10 2 3 4 4 2 2" xfId="2988"/>
    <cellStyle name="Normal 10 2 3 4 4 3" xfId="2989"/>
    <cellStyle name="Normal 10 2 3 4 5" xfId="2990"/>
    <cellStyle name="Normal 10 2 3 4 5 2" xfId="2991"/>
    <cellStyle name="Normal 10 2 3 4 5 2 2" xfId="2992"/>
    <cellStyle name="Normal 10 2 3 4 5 3" xfId="2993"/>
    <cellStyle name="Normal 10 2 3 4 6" xfId="2994"/>
    <cellStyle name="Normal 10 2 3 4 6 2" xfId="2995"/>
    <cellStyle name="Normal 10 2 3 4 6 2 2" xfId="2996"/>
    <cellStyle name="Normal 10 2 3 4 6 3" xfId="2997"/>
    <cellStyle name="Normal 10 2 3 4 7" xfId="2998"/>
    <cellStyle name="Normal 10 2 3 4 7 2" xfId="2999"/>
    <cellStyle name="Normal 10 2 3 4 8" xfId="3000"/>
    <cellStyle name="Normal 10 2 3 4 8 2" xfId="3001"/>
    <cellStyle name="Normal 10 2 3 4 9" xfId="3002"/>
    <cellStyle name="Normal 10 2 3 5" xfId="3003"/>
    <cellStyle name="Normal 10 2 3 5 2" xfId="3004"/>
    <cellStyle name="Normal 10 2 3 5 2 2" xfId="3005"/>
    <cellStyle name="Normal 10 2 3 5 2 2 2" xfId="3006"/>
    <cellStyle name="Normal 10 2 3 5 2 2 2 2" xfId="3007"/>
    <cellStyle name="Normal 10 2 3 5 2 2 3" xfId="3008"/>
    <cellStyle name="Normal 10 2 3 5 2 3" xfId="3009"/>
    <cellStyle name="Normal 10 2 3 5 2 3 2" xfId="3010"/>
    <cellStyle name="Normal 10 2 3 5 2 3 2 2" xfId="3011"/>
    <cellStyle name="Normal 10 2 3 5 2 3 3" xfId="3012"/>
    <cellStyle name="Normal 10 2 3 5 2 4" xfId="3013"/>
    <cellStyle name="Normal 10 2 3 5 2 4 2" xfId="3014"/>
    <cellStyle name="Normal 10 2 3 5 2 5" xfId="3015"/>
    <cellStyle name="Normal 10 2 3 5 3" xfId="3016"/>
    <cellStyle name="Normal 10 2 3 5 3 2" xfId="3017"/>
    <cellStyle name="Normal 10 2 3 5 3 2 2" xfId="3018"/>
    <cellStyle name="Normal 10 2 3 5 3 3" xfId="3019"/>
    <cellStyle name="Normal 10 2 3 5 4" xfId="3020"/>
    <cellStyle name="Normal 10 2 3 5 4 2" xfId="3021"/>
    <cellStyle name="Normal 10 2 3 5 4 2 2" xfId="3022"/>
    <cellStyle name="Normal 10 2 3 5 4 3" xfId="3023"/>
    <cellStyle name="Normal 10 2 3 5 5" xfId="3024"/>
    <cellStyle name="Normal 10 2 3 5 5 2" xfId="3025"/>
    <cellStyle name="Normal 10 2 3 5 5 2 2" xfId="3026"/>
    <cellStyle name="Normal 10 2 3 5 5 3" xfId="3027"/>
    <cellStyle name="Normal 10 2 3 5 6" xfId="3028"/>
    <cellStyle name="Normal 10 2 3 5 6 2" xfId="3029"/>
    <cellStyle name="Normal 10 2 3 5 7" xfId="3030"/>
    <cellStyle name="Normal 10 2 3 5 7 2" xfId="3031"/>
    <cellStyle name="Normal 10 2 3 5 8" xfId="3032"/>
    <cellStyle name="Normal 10 2 3 5 9" xfId="3033"/>
    <cellStyle name="Normal 10 2 3 6" xfId="3034"/>
    <cellStyle name="Normal 10 2 3 6 2" xfId="3035"/>
    <cellStyle name="Normal 10 2 3 6 2 2" xfId="3036"/>
    <cellStyle name="Normal 10 2 3 6 2 2 2" xfId="3037"/>
    <cellStyle name="Normal 10 2 3 6 2 2 2 2" xfId="3038"/>
    <cellStyle name="Normal 10 2 3 6 2 2 3" xfId="3039"/>
    <cellStyle name="Normal 10 2 3 6 2 3" xfId="3040"/>
    <cellStyle name="Normal 10 2 3 6 2 3 2" xfId="3041"/>
    <cellStyle name="Normal 10 2 3 6 2 3 2 2" xfId="3042"/>
    <cellStyle name="Normal 10 2 3 6 2 3 3" xfId="3043"/>
    <cellStyle name="Normal 10 2 3 6 2 4" xfId="3044"/>
    <cellStyle name="Normal 10 2 3 6 2 4 2" xfId="3045"/>
    <cellStyle name="Normal 10 2 3 6 2 5" xfId="3046"/>
    <cellStyle name="Normal 10 2 3 6 3" xfId="3047"/>
    <cellStyle name="Normal 10 2 3 6 3 2" xfId="3048"/>
    <cellStyle name="Normal 10 2 3 6 3 2 2" xfId="3049"/>
    <cellStyle name="Normal 10 2 3 6 3 3" xfId="3050"/>
    <cellStyle name="Normal 10 2 3 6 4" xfId="3051"/>
    <cellStyle name="Normal 10 2 3 6 4 2" xfId="3052"/>
    <cellStyle name="Normal 10 2 3 6 4 2 2" xfId="3053"/>
    <cellStyle name="Normal 10 2 3 6 4 3" xfId="3054"/>
    <cellStyle name="Normal 10 2 3 6 5" xfId="3055"/>
    <cellStyle name="Normal 10 2 3 6 5 2" xfId="3056"/>
    <cellStyle name="Normal 10 2 3 6 5 2 2" xfId="3057"/>
    <cellStyle name="Normal 10 2 3 6 5 3" xfId="3058"/>
    <cellStyle name="Normal 10 2 3 6 6" xfId="3059"/>
    <cellStyle name="Normal 10 2 3 6 6 2" xfId="3060"/>
    <cellStyle name="Normal 10 2 3 6 7" xfId="3061"/>
    <cellStyle name="Normal 10 2 3 6 7 2" xfId="3062"/>
    <cellStyle name="Normal 10 2 3 6 8" xfId="3063"/>
    <cellStyle name="Normal 10 2 3 6 9" xfId="3064"/>
    <cellStyle name="Normal 10 2 3 7" xfId="3065"/>
    <cellStyle name="Normal 10 2 3 7 2" xfId="3066"/>
    <cellStyle name="Normal 10 2 3 7 2 2" xfId="3067"/>
    <cellStyle name="Normal 10 2 3 7 2 2 2" xfId="3068"/>
    <cellStyle name="Normal 10 2 3 7 2 3" xfId="3069"/>
    <cellStyle name="Normal 10 2 3 7 3" xfId="3070"/>
    <cellStyle name="Normal 10 2 3 7 3 2" xfId="3071"/>
    <cellStyle name="Normal 10 2 3 7 3 2 2" xfId="3072"/>
    <cellStyle name="Normal 10 2 3 7 3 3" xfId="3073"/>
    <cellStyle name="Normal 10 2 3 7 4" xfId="3074"/>
    <cellStyle name="Normal 10 2 3 7 4 2" xfId="3075"/>
    <cellStyle name="Normal 10 2 3 7 4 2 2" xfId="3076"/>
    <cellStyle name="Normal 10 2 3 7 4 3" xfId="3077"/>
    <cellStyle name="Normal 10 2 3 7 5" xfId="3078"/>
    <cellStyle name="Normal 10 2 3 7 5 2" xfId="3079"/>
    <cellStyle name="Normal 10 2 3 7 6" xfId="3080"/>
    <cellStyle name="Normal 10 2 3 7 6 2" xfId="3081"/>
    <cellStyle name="Normal 10 2 3 7 7" xfId="3082"/>
    <cellStyle name="Normal 10 2 3 7 8" xfId="3083"/>
    <cellStyle name="Normal 10 2 3 8" xfId="3084"/>
    <cellStyle name="Normal 10 2 3 8 2" xfId="3085"/>
    <cellStyle name="Normal 10 2 3 8 2 2" xfId="3086"/>
    <cellStyle name="Normal 10 2 3 8 2 2 2" xfId="3087"/>
    <cellStyle name="Normal 10 2 3 8 2 3" xfId="3088"/>
    <cellStyle name="Normal 10 2 3 8 3" xfId="3089"/>
    <cellStyle name="Normal 10 2 3 8 3 2" xfId="3090"/>
    <cellStyle name="Normal 10 2 3 8 3 2 2" xfId="3091"/>
    <cellStyle name="Normal 10 2 3 8 3 3" xfId="3092"/>
    <cellStyle name="Normal 10 2 3 8 4" xfId="3093"/>
    <cellStyle name="Normal 10 2 3 8 4 2" xfId="3094"/>
    <cellStyle name="Normal 10 2 3 8 4 2 2" xfId="3095"/>
    <cellStyle name="Normal 10 2 3 8 4 3" xfId="3096"/>
    <cellStyle name="Normal 10 2 3 8 5" xfId="3097"/>
    <cellStyle name="Normal 10 2 3 8 5 2" xfId="3098"/>
    <cellStyle name="Normal 10 2 3 8 6" xfId="3099"/>
    <cellStyle name="Normal 10 2 3 8 6 2" xfId="3100"/>
    <cellStyle name="Normal 10 2 3 8 7" xfId="3101"/>
    <cellStyle name="Normal 10 2 3 8 8" xfId="3102"/>
    <cellStyle name="Normal 10 2 3 9" xfId="3103"/>
    <cellStyle name="Normal 10 2 3 9 2" xfId="3104"/>
    <cellStyle name="Normal 10 2 3 9 2 2" xfId="3105"/>
    <cellStyle name="Normal 10 2 3 9 2 2 2" xfId="3106"/>
    <cellStyle name="Normal 10 2 3 9 2 3" xfId="3107"/>
    <cellStyle name="Normal 10 2 3 9 3" xfId="3108"/>
    <cellStyle name="Normal 10 2 3 9 3 2" xfId="3109"/>
    <cellStyle name="Normal 10 2 3 9 3 2 2" xfId="3110"/>
    <cellStyle name="Normal 10 2 3 9 3 3" xfId="3111"/>
    <cellStyle name="Normal 10 2 3 9 4" xfId="3112"/>
    <cellStyle name="Normal 10 2 3 9 4 2" xfId="3113"/>
    <cellStyle name="Normal 10 2 3 9 5" xfId="3114"/>
    <cellStyle name="Normal 10 2 3 9 6" xfId="3115"/>
    <cellStyle name="Normal 10 2 4" xfId="20"/>
    <cellStyle name="Normal 10 2 4 10" xfId="3116"/>
    <cellStyle name="Normal 10 2 4 10 2" xfId="3117"/>
    <cellStyle name="Normal 10 2 4 10 2 2" xfId="3118"/>
    <cellStyle name="Normal 10 2 4 10 3" xfId="3119"/>
    <cellStyle name="Normal 10 2 4 11" xfId="3120"/>
    <cellStyle name="Normal 10 2 4 11 2" xfId="3121"/>
    <cellStyle name="Normal 10 2 4 12" xfId="3122"/>
    <cellStyle name="Normal 10 2 4 12 2" xfId="3123"/>
    <cellStyle name="Normal 10 2 4 13" xfId="3124"/>
    <cellStyle name="Normal 10 2 4 14" xfId="3125"/>
    <cellStyle name="Normal 10 2 4 2" xfId="21"/>
    <cellStyle name="Normal 10 2 4 2 10" xfId="3126"/>
    <cellStyle name="Normal 10 2 4 2 10 2" xfId="3127"/>
    <cellStyle name="Normal 10 2 4 2 11" xfId="3128"/>
    <cellStyle name="Normal 10 2 4 2 11 2" xfId="3129"/>
    <cellStyle name="Normal 10 2 4 2 12" xfId="3130"/>
    <cellStyle name="Normal 10 2 4 2 13" xfId="3131"/>
    <cellStyle name="Normal 10 2 4 2 2" xfId="3132"/>
    <cellStyle name="Normal 10 2 4 2 2 2" xfId="3133"/>
    <cellStyle name="Normal 10 2 4 2 2 2 2" xfId="3134"/>
    <cellStyle name="Normal 10 2 4 2 2 2 2 2" xfId="3135"/>
    <cellStyle name="Normal 10 2 4 2 2 2 2 2 2" xfId="3136"/>
    <cellStyle name="Normal 10 2 4 2 2 2 2 3" xfId="3137"/>
    <cellStyle name="Normal 10 2 4 2 2 2 3" xfId="3138"/>
    <cellStyle name="Normal 10 2 4 2 2 2 3 2" xfId="3139"/>
    <cellStyle name="Normal 10 2 4 2 2 2 3 2 2" xfId="3140"/>
    <cellStyle name="Normal 10 2 4 2 2 2 3 3" xfId="3141"/>
    <cellStyle name="Normal 10 2 4 2 2 2 4" xfId="3142"/>
    <cellStyle name="Normal 10 2 4 2 2 2 4 2" xfId="3143"/>
    <cellStyle name="Normal 10 2 4 2 2 2 5" xfId="3144"/>
    <cellStyle name="Normal 10 2 4 2 2 3" xfId="3145"/>
    <cellStyle name="Normal 10 2 4 2 2 3 2" xfId="3146"/>
    <cellStyle name="Normal 10 2 4 2 2 3 2 2" xfId="3147"/>
    <cellStyle name="Normal 10 2 4 2 2 3 3" xfId="3148"/>
    <cellStyle name="Normal 10 2 4 2 2 4" xfId="3149"/>
    <cellStyle name="Normal 10 2 4 2 2 4 2" xfId="3150"/>
    <cellStyle name="Normal 10 2 4 2 2 4 2 2" xfId="3151"/>
    <cellStyle name="Normal 10 2 4 2 2 4 3" xfId="3152"/>
    <cellStyle name="Normal 10 2 4 2 2 5" xfId="3153"/>
    <cellStyle name="Normal 10 2 4 2 2 5 2" xfId="3154"/>
    <cellStyle name="Normal 10 2 4 2 2 5 2 2" xfId="3155"/>
    <cellStyle name="Normal 10 2 4 2 2 5 3" xfId="3156"/>
    <cellStyle name="Normal 10 2 4 2 2 6" xfId="3157"/>
    <cellStyle name="Normal 10 2 4 2 2 6 2" xfId="3158"/>
    <cellStyle name="Normal 10 2 4 2 2 7" xfId="3159"/>
    <cellStyle name="Normal 10 2 4 2 2 7 2" xfId="3160"/>
    <cellStyle name="Normal 10 2 4 2 2 8" xfId="3161"/>
    <cellStyle name="Normal 10 2 4 2 2 9" xfId="3162"/>
    <cellStyle name="Normal 10 2 4 2 3" xfId="3163"/>
    <cellStyle name="Normal 10 2 4 2 3 2" xfId="3164"/>
    <cellStyle name="Normal 10 2 4 2 3 2 2" xfId="3165"/>
    <cellStyle name="Normal 10 2 4 2 3 2 2 2" xfId="3166"/>
    <cellStyle name="Normal 10 2 4 2 3 2 3" xfId="3167"/>
    <cellStyle name="Normal 10 2 4 2 3 3" xfId="3168"/>
    <cellStyle name="Normal 10 2 4 2 3 3 2" xfId="3169"/>
    <cellStyle name="Normal 10 2 4 2 3 3 2 2" xfId="3170"/>
    <cellStyle name="Normal 10 2 4 2 3 3 3" xfId="3171"/>
    <cellStyle name="Normal 10 2 4 2 3 4" xfId="3172"/>
    <cellStyle name="Normal 10 2 4 2 3 4 2" xfId="3173"/>
    <cellStyle name="Normal 10 2 4 2 3 4 2 2" xfId="3174"/>
    <cellStyle name="Normal 10 2 4 2 3 4 3" xfId="3175"/>
    <cellStyle name="Normal 10 2 4 2 3 5" xfId="3176"/>
    <cellStyle name="Normal 10 2 4 2 3 5 2" xfId="3177"/>
    <cellStyle name="Normal 10 2 4 2 3 6" xfId="3178"/>
    <cellStyle name="Normal 10 2 4 2 3 6 2" xfId="3179"/>
    <cellStyle name="Normal 10 2 4 2 3 7" xfId="3180"/>
    <cellStyle name="Normal 10 2 4 2 3 8" xfId="3181"/>
    <cellStyle name="Normal 10 2 4 2 4" xfId="3182"/>
    <cellStyle name="Normal 10 2 4 2 4 2" xfId="3183"/>
    <cellStyle name="Normal 10 2 4 2 4 2 2" xfId="3184"/>
    <cellStyle name="Normal 10 2 4 2 4 2 2 2" xfId="3185"/>
    <cellStyle name="Normal 10 2 4 2 4 2 3" xfId="3186"/>
    <cellStyle name="Normal 10 2 4 2 4 3" xfId="3187"/>
    <cellStyle name="Normal 10 2 4 2 4 3 2" xfId="3188"/>
    <cellStyle name="Normal 10 2 4 2 4 3 2 2" xfId="3189"/>
    <cellStyle name="Normal 10 2 4 2 4 3 3" xfId="3190"/>
    <cellStyle name="Normal 10 2 4 2 4 4" xfId="3191"/>
    <cellStyle name="Normal 10 2 4 2 4 4 2" xfId="3192"/>
    <cellStyle name="Normal 10 2 4 2 4 5" xfId="3193"/>
    <cellStyle name="Normal 10 2 4 2 5" xfId="3194"/>
    <cellStyle name="Normal 10 2 4 2 5 2" xfId="3195"/>
    <cellStyle name="Normal 10 2 4 2 5 2 2" xfId="3196"/>
    <cellStyle name="Normal 10 2 4 2 5 2 2 2" xfId="3197"/>
    <cellStyle name="Normal 10 2 4 2 5 2 3" xfId="3198"/>
    <cellStyle name="Normal 10 2 4 2 5 3" xfId="3199"/>
    <cellStyle name="Normal 10 2 4 2 5 3 2" xfId="3200"/>
    <cellStyle name="Normal 10 2 4 2 5 3 2 2" xfId="3201"/>
    <cellStyle name="Normal 10 2 4 2 5 3 3" xfId="3202"/>
    <cellStyle name="Normal 10 2 4 2 5 4" xfId="3203"/>
    <cellStyle name="Normal 10 2 4 2 5 4 2" xfId="3204"/>
    <cellStyle name="Normal 10 2 4 2 5 5" xfId="3205"/>
    <cellStyle name="Normal 10 2 4 2 6" xfId="3206"/>
    <cellStyle name="Normal 10 2 4 2 6 2" xfId="3207"/>
    <cellStyle name="Normal 10 2 4 2 6 2 2" xfId="3208"/>
    <cellStyle name="Normal 10 2 4 2 6 2 2 2" xfId="3209"/>
    <cellStyle name="Normal 10 2 4 2 6 2 3" xfId="3210"/>
    <cellStyle name="Normal 10 2 4 2 6 3" xfId="3211"/>
    <cellStyle name="Normal 10 2 4 2 6 3 2" xfId="3212"/>
    <cellStyle name="Normal 10 2 4 2 6 3 2 2" xfId="3213"/>
    <cellStyle name="Normal 10 2 4 2 6 3 3" xfId="3214"/>
    <cellStyle name="Normal 10 2 4 2 6 4" xfId="3215"/>
    <cellStyle name="Normal 10 2 4 2 6 4 2" xfId="3216"/>
    <cellStyle name="Normal 10 2 4 2 6 5" xfId="3217"/>
    <cellStyle name="Normal 10 2 4 2 7" xfId="3218"/>
    <cellStyle name="Normal 10 2 4 2 7 2" xfId="3219"/>
    <cellStyle name="Normal 10 2 4 2 7 2 2" xfId="3220"/>
    <cellStyle name="Normal 10 2 4 2 7 3" xfId="3221"/>
    <cellStyle name="Normal 10 2 4 2 8" xfId="3222"/>
    <cellStyle name="Normal 10 2 4 2 8 2" xfId="3223"/>
    <cellStyle name="Normal 10 2 4 2 8 2 2" xfId="3224"/>
    <cellStyle name="Normal 10 2 4 2 8 3" xfId="3225"/>
    <cellStyle name="Normal 10 2 4 2 9" xfId="3226"/>
    <cellStyle name="Normal 10 2 4 2 9 2" xfId="3227"/>
    <cellStyle name="Normal 10 2 4 2 9 2 2" xfId="3228"/>
    <cellStyle name="Normal 10 2 4 2 9 3" xfId="3229"/>
    <cellStyle name="Normal 10 2 4 3" xfId="3230"/>
    <cellStyle name="Normal 10 2 4 3 10" xfId="3231"/>
    <cellStyle name="Normal 10 2 4 3 10 2" xfId="3232"/>
    <cellStyle name="Normal 10 2 4 3 11" xfId="3233"/>
    <cellStyle name="Normal 10 2 4 3 12" xfId="3234"/>
    <cellStyle name="Normal 10 2 4 3 2" xfId="3235"/>
    <cellStyle name="Normal 10 2 4 3 2 2" xfId="3236"/>
    <cellStyle name="Normal 10 2 4 3 2 2 2" xfId="3237"/>
    <cellStyle name="Normal 10 2 4 3 2 2 2 2" xfId="3238"/>
    <cellStyle name="Normal 10 2 4 3 2 2 3" xfId="3239"/>
    <cellStyle name="Normal 10 2 4 3 2 3" xfId="3240"/>
    <cellStyle name="Normal 10 2 4 3 2 3 2" xfId="3241"/>
    <cellStyle name="Normal 10 2 4 3 2 3 2 2" xfId="3242"/>
    <cellStyle name="Normal 10 2 4 3 2 3 3" xfId="3243"/>
    <cellStyle name="Normal 10 2 4 3 2 4" xfId="3244"/>
    <cellStyle name="Normal 10 2 4 3 2 4 2" xfId="3245"/>
    <cellStyle name="Normal 10 2 4 3 2 4 2 2" xfId="3246"/>
    <cellStyle name="Normal 10 2 4 3 2 4 3" xfId="3247"/>
    <cellStyle name="Normal 10 2 4 3 2 5" xfId="3248"/>
    <cellStyle name="Normal 10 2 4 3 2 5 2" xfId="3249"/>
    <cellStyle name="Normal 10 2 4 3 2 6" xfId="3250"/>
    <cellStyle name="Normal 10 2 4 3 2 6 2" xfId="3251"/>
    <cellStyle name="Normal 10 2 4 3 2 7" xfId="3252"/>
    <cellStyle name="Normal 10 2 4 3 2 8" xfId="3253"/>
    <cellStyle name="Normal 10 2 4 3 3" xfId="3254"/>
    <cellStyle name="Normal 10 2 4 3 3 2" xfId="3255"/>
    <cellStyle name="Normal 10 2 4 3 3 2 2" xfId="3256"/>
    <cellStyle name="Normal 10 2 4 3 3 2 2 2" xfId="3257"/>
    <cellStyle name="Normal 10 2 4 3 3 2 3" xfId="3258"/>
    <cellStyle name="Normal 10 2 4 3 3 3" xfId="3259"/>
    <cellStyle name="Normal 10 2 4 3 3 3 2" xfId="3260"/>
    <cellStyle name="Normal 10 2 4 3 3 3 2 2" xfId="3261"/>
    <cellStyle name="Normal 10 2 4 3 3 3 3" xfId="3262"/>
    <cellStyle name="Normal 10 2 4 3 3 4" xfId="3263"/>
    <cellStyle name="Normal 10 2 4 3 3 4 2" xfId="3264"/>
    <cellStyle name="Normal 10 2 4 3 3 5" xfId="3265"/>
    <cellStyle name="Normal 10 2 4 3 4" xfId="3266"/>
    <cellStyle name="Normal 10 2 4 3 4 2" xfId="3267"/>
    <cellStyle name="Normal 10 2 4 3 4 2 2" xfId="3268"/>
    <cellStyle name="Normal 10 2 4 3 4 2 2 2" xfId="3269"/>
    <cellStyle name="Normal 10 2 4 3 4 2 3" xfId="3270"/>
    <cellStyle name="Normal 10 2 4 3 4 3" xfId="3271"/>
    <cellStyle name="Normal 10 2 4 3 4 3 2" xfId="3272"/>
    <cellStyle name="Normal 10 2 4 3 4 3 2 2" xfId="3273"/>
    <cellStyle name="Normal 10 2 4 3 4 3 3" xfId="3274"/>
    <cellStyle name="Normal 10 2 4 3 4 4" xfId="3275"/>
    <cellStyle name="Normal 10 2 4 3 4 4 2" xfId="3276"/>
    <cellStyle name="Normal 10 2 4 3 4 5" xfId="3277"/>
    <cellStyle name="Normal 10 2 4 3 5" xfId="3278"/>
    <cellStyle name="Normal 10 2 4 3 5 2" xfId="3279"/>
    <cellStyle name="Normal 10 2 4 3 5 2 2" xfId="3280"/>
    <cellStyle name="Normal 10 2 4 3 5 2 2 2" xfId="3281"/>
    <cellStyle name="Normal 10 2 4 3 5 2 3" xfId="3282"/>
    <cellStyle name="Normal 10 2 4 3 5 3" xfId="3283"/>
    <cellStyle name="Normal 10 2 4 3 5 3 2" xfId="3284"/>
    <cellStyle name="Normal 10 2 4 3 5 3 2 2" xfId="3285"/>
    <cellStyle name="Normal 10 2 4 3 5 3 3" xfId="3286"/>
    <cellStyle name="Normal 10 2 4 3 5 4" xfId="3287"/>
    <cellStyle name="Normal 10 2 4 3 5 4 2" xfId="3288"/>
    <cellStyle name="Normal 10 2 4 3 5 5" xfId="3289"/>
    <cellStyle name="Normal 10 2 4 3 6" xfId="3290"/>
    <cellStyle name="Normal 10 2 4 3 6 2" xfId="3291"/>
    <cellStyle name="Normal 10 2 4 3 6 2 2" xfId="3292"/>
    <cellStyle name="Normal 10 2 4 3 6 3" xfId="3293"/>
    <cellStyle name="Normal 10 2 4 3 7" xfId="3294"/>
    <cellStyle name="Normal 10 2 4 3 7 2" xfId="3295"/>
    <cellStyle name="Normal 10 2 4 3 7 2 2" xfId="3296"/>
    <cellStyle name="Normal 10 2 4 3 7 3" xfId="3297"/>
    <cellStyle name="Normal 10 2 4 3 8" xfId="3298"/>
    <cellStyle name="Normal 10 2 4 3 8 2" xfId="3299"/>
    <cellStyle name="Normal 10 2 4 3 8 2 2" xfId="3300"/>
    <cellStyle name="Normal 10 2 4 3 8 3" xfId="3301"/>
    <cellStyle name="Normal 10 2 4 3 9" xfId="3302"/>
    <cellStyle name="Normal 10 2 4 3 9 2" xfId="3303"/>
    <cellStyle name="Normal 10 2 4 4" xfId="3304"/>
    <cellStyle name="Normal 10 2 4 4 2" xfId="3305"/>
    <cellStyle name="Normal 10 2 4 4 2 2" xfId="3306"/>
    <cellStyle name="Normal 10 2 4 4 2 2 2" xfId="3307"/>
    <cellStyle name="Normal 10 2 4 4 2 2 2 2" xfId="3308"/>
    <cellStyle name="Normal 10 2 4 4 2 2 3" xfId="3309"/>
    <cellStyle name="Normal 10 2 4 4 2 3" xfId="3310"/>
    <cellStyle name="Normal 10 2 4 4 2 3 2" xfId="3311"/>
    <cellStyle name="Normal 10 2 4 4 2 3 2 2" xfId="3312"/>
    <cellStyle name="Normal 10 2 4 4 2 3 3" xfId="3313"/>
    <cellStyle name="Normal 10 2 4 4 2 4" xfId="3314"/>
    <cellStyle name="Normal 10 2 4 4 2 4 2" xfId="3315"/>
    <cellStyle name="Normal 10 2 4 4 2 5" xfId="3316"/>
    <cellStyle name="Normal 10 2 4 4 3" xfId="3317"/>
    <cellStyle name="Normal 10 2 4 4 3 2" xfId="3318"/>
    <cellStyle name="Normal 10 2 4 4 3 2 2" xfId="3319"/>
    <cellStyle name="Normal 10 2 4 4 3 3" xfId="3320"/>
    <cellStyle name="Normal 10 2 4 4 4" xfId="3321"/>
    <cellStyle name="Normal 10 2 4 4 4 2" xfId="3322"/>
    <cellStyle name="Normal 10 2 4 4 4 2 2" xfId="3323"/>
    <cellStyle name="Normal 10 2 4 4 4 3" xfId="3324"/>
    <cellStyle name="Normal 10 2 4 4 5" xfId="3325"/>
    <cellStyle name="Normal 10 2 4 4 5 2" xfId="3326"/>
    <cellStyle name="Normal 10 2 4 4 5 2 2" xfId="3327"/>
    <cellStyle name="Normal 10 2 4 4 5 3" xfId="3328"/>
    <cellStyle name="Normal 10 2 4 4 6" xfId="3329"/>
    <cellStyle name="Normal 10 2 4 4 6 2" xfId="3330"/>
    <cellStyle name="Normal 10 2 4 4 7" xfId="3331"/>
    <cellStyle name="Normal 10 2 4 4 7 2" xfId="3332"/>
    <cellStyle name="Normal 10 2 4 4 8" xfId="3333"/>
    <cellStyle name="Normal 10 2 4 4 9" xfId="3334"/>
    <cellStyle name="Normal 10 2 4 5" xfId="3335"/>
    <cellStyle name="Normal 10 2 4 5 2" xfId="3336"/>
    <cellStyle name="Normal 10 2 4 5 2 2" xfId="3337"/>
    <cellStyle name="Normal 10 2 4 5 2 2 2" xfId="3338"/>
    <cellStyle name="Normal 10 2 4 5 2 3" xfId="3339"/>
    <cellStyle name="Normal 10 2 4 5 3" xfId="3340"/>
    <cellStyle name="Normal 10 2 4 5 3 2" xfId="3341"/>
    <cellStyle name="Normal 10 2 4 5 3 2 2" xfId="3342"/>
    <cellStyle name="Normal 10 2 4 5 3 3" xfId="3343"/>
    <cellStyle name="Normal 10 2 4 5 4" xfId="3344"/>
    <cellStyle name="Normal 10 2 4 5 4 2" xfId="3345"/>
    <cellStyle name="Normal 10 2 4 5 4 2 2" xfId="3346"/>
    <cellStyle name="Normal 10 2 4 5 4 3" xfId="3347"/>
    <cellStyle name="Normal 10 2 4 5 5" xfId="3348"/>
    <cellStyle name="Normal 10 2 4 5 5 2" xfId="3349"/>
    <cellStyle name="Normal 10 2 4 5 6" xfId="3350"/>
    <cellStyle name="Normal 10 2 4 5 6 2" xfId="3351"/>
    <cellStyle name="Normal 10 2 4 5 7" xfId="3352"/>
    <cellStyle name="Normal 10 2 4 5 8" xfId="3353"/>
    <cellStyle name="Normal 10 2 4 6" xfId="3354"/>
    <cellStyle name="Normal 10 2 4 6 2" xfId="3355"/>
    <cellStyle name="Normal 10 2 4 6 2 2" xfId="3356"/>
    <cellStyle name="Normal 10 2 4 6 2 2 2" xfId="3357"/>
    <cellStyle name="Normal 10 2 4 6 2 3" xfId="3358"/>
    <cellStyle name="Normal 10 2 4 6 3" xfId="3359"/>
    <cellStyle name="Normal 10 2 4 6 3 2" xfId="3360"/>
    <cellStyle name="Normal 10 2 4 6 3 2 2" xfId="3361"/>
    <cellStyle name="Normal 10 2 4 6 3 3" xfId="3362"/>
    <cellStyle name="Normal 10 2 4 6 4" xfId="3363"/>
    <cellStyle name="Normal 10 2 4 6 4 2" xfId="3364"/>
    <cellStyle name="Normal 10 2 4 6 5" xfId="3365"/>
    <cellStyle name="Normal 10 2 4 7" xfId="3366"/>
    <cellStyle name="Normal 10 2 4 7 2" xfId="3367"/>
    <cellStyle name="Normal 10 2 4 7 2 2" xfId="3368"/>
    <cellStyle name="Normal 10 2 4 7 2 2 2" xfId="3369"/>
    <cellStyle name="Normal 10 2 4 7 2 3" xfId="3370"/>
    <cellStyle name="Normal 10 2 4 7 3" xfId="3371"/>
    <cellStyle name="Normal 10 2 4 7 3 2" xfId="3372"/>
    <cellStyle name="Normal 10 2 4 7 3 2 2" xfId="3373"/>
    <cellStyle name="Normal 10 2 4 7 3 3" xfId="3374"/>
    <cellStyle name="Normal 10 2 4 7 4" xfId="3375"/>
    <cellStyle name="Normal 10 2 4 7 4 2" xfId="3376"/>
    <cellStyle name="Normal 10 2 4 7 5" xfId="3377"/>
    <cellStyle name="Normal 10 2 4 8" xfId="3378"/>
    <cellStyle name="Normal 10 2 4 8 2" xfId="3379"/>
    <cellStyle name="Normal 10 2 4 8 2 2" xfId="3380"/>
    <cellStyle name="Normal 10 2 4 8 3" xfId="3381"/>
    <cellStyle name="Normal 10 2 4 9" xfId="3382"/>
    <cellStyle name="Normal 10 2 4 9 2" xfId="3383"/>
    <cellStyle name="Normal 10 2 4 9 2 2" xfId="3384"/>
    <cellStyle name="Normal 10 2 4 9 3" xfId="3385"/>
    <cellStyle name="Normal 10 2 5" xfId="22"/>
    <cellStyle name="Normal 10 2 5 10" xfId="3386"/>
    <cellStyle name="Normal 10 2 5 10 2" xfId="3387"/>
    <cellStyle name="Normal 10 2 5 11" xfId="3388"/>
    <cellStyle name="Normal 10 2 5 11 2" xfId="3389"/>
    <cellStyle name="Normal 10 2 5 12" xfId="3390"/>
    <cellStyle name="Normal 10 2 5 13" xfId="3391"/>
    <cellStyle name="Normal 10 2 5 2" xfId="3392"/>
    <cellStyle name="Normal 10 2 5 2 2" xfId="3393"/>
    <cellStyle name="Normal 10 2 5 2 2 2" xfId="3394"/>
    <cellStyle name="Normal 10 2 5 2 2 2 2" xfId="3395"/>
    <cellStyle name="Normal 10 2 5 2 2 2 2 2" xfId="3396"/>
    <cellStyle name="Normal 10 2 5 2 2 2 3" xfId="3397"/>
    <cellStyle name="Normal 10 2 5 2 2 3" xfId="3398"/>
    <cellStyle name="Normal 10 2 5 2 2 3 2" xfId="3399"/>
    <cellStyle name="Normal 10 2 5 2 2 3 2 2" xfId="3400"/>
    <cellStyle name="Normal 10 2 5 2 2 3 3" xfId="3401"/>
    <cellStyle name="Normal 10 2 5 2 2 4" xfId="3402"/>
    <cellStyle name="Normal 10 2 5 2 2 4 2" xfId="3403"/>
    <cellStyle name="Normal 10 2 5 2 2 5" xfId="3404"/>
    <cellStyle name="Normal 10 2 5 2 3" xfId="3405"/>
    <cellStyle name="Normal 10 2 5 2 3 2" xfId="3406"/>
    <cellStyle name="Normal 10 2 5 2 3 2 2" xfId="3407"/>
    <cellStyle name="Normal 10 2 5 2 3 3" xfId="3408"/>
    <cellStyle name="Normal 10 2 5 2 4" xfId="3409"/>
    <cellStyle name="Normal 10 2 5 2 4 2" xfId="3410"/>
    <cellStyle name="Normal 10 2 5 2 4 2 2" xfId="3411"/>
    <cellStyle name="Normal 10 2 5 2 4 3" xfId="3412"/>
    <cellStyle name="Normal 10 2 5 2 5" xfId="3413"/>
    <cellStyle name="Normal 10 2 5 2 5 2" xfId="3414"/>
    <cellStyle name="Normal 10 2 5 2 5 2 2" xfId="3415"/>
    <cellStyle name="Normal 10 2 5 2 5 3" xfId="3416"/>
    <cellStyle name="Normal 10 2 5 2 6" xfId="3417"/>
    <cellStyle name="Normal 10 2 5 2 6 2" xfId="3418"/>
    <cellStyle name="Normal 10 2 5 2 7" xfId="3419"/>
    <cellStyle name="Normal 10 2 5 2 7 2" xfId="3420"/>
    <cellStyle name="Normal 10 2 5 2 8" xfId="3421"/>
    <cellStyle name="Normal 10 2 5 2 9" xfId="3422"/>
    <cellStyle name="Normal 10 2 5 3" xfId="3423"/>
    <cellStyle name="Normal 10 2 5 3 2" xfId="3424"/>
    <cellStyle name="Normal 10 2 5 3 2 2" xfId="3425"/>
    <cellStyle name="Normal 10 2 5 3 2 2 2" xfId="3426"/>
    <cellStyle name="Normal 10 2 5 3 2 3" xfId="3427"/>
    <cellStyle name="Normal 10 2 5 3 3" xfId="3428"/>
    <cellStyle name="Normal 10 2 5 3 3 2" xfId="3429"/>
    <cellStyle name="Normal 10 2 5 3 3 2 2" xfId="3430"/>
    <cellStyle name="Normal 10 2 5 3 3 3" xfId="3431"/>
    <cellStyle name="Normal 10 2 5 3 4" xfId="3432"/>
    <cellStyle name="Normal 10 2 5 3 4 2" xfId="3433"/>
    <cellStyle name="Normal 10 2 5 3 4 2 2" xfId="3434"/>
    <cellStyle name="Normal 10 2 5 3 4 3" xfId="3435"/>
    <cellStyle name="Normal 10 2 5 3 5" xfId="3436"/>
    <cellStyle name="Normal 10 2 5 3 5 2" xfId="3437"/>
    <cellStyle name="Normal 10 2 5 3 6" xfId="3438"/>
    <cellStyle name="Normal 10 2 5 3 6 2" xfId="3439"/>
    <cellStyle name="Normal 10 2 5 3 7" xfId="3440"/>
    <cellStyle name="Normal 10 2 5 3 8" xfId="3441"/>
    <cellStyle name="Normal 10 2 5 4" xfId="3442"/>
    <cellStyle name="Normal 10 2 5 4 2" xfId="3443"/>
    <cellStyle name="Normal 10 2 5 4 2 2" xfId="3444"/>
    <cellStyle name="Normal 10 2 5 4 2 2 2" xfId="3445"/>
    <cellStyle name="Normal 10 2 5 4 2 3" xfId="3446"/>
    <cellStyle name="Normal 10 2 5 4 3" xfId="3447"/>
    <cellStyle name="Normal 10 2 5 4 3 2" xfId="3448"/>
    <cellStyle name="Normal 10 2 5 4 3 2 2" xfId="3449"/>
    <cellStyle name="Normal 10 2 5 4 3 3" xfId="3450"/>
    <cellStyle name="Normal 10 2 5 4 4" xfId="3451"/>
    <cellStyle name="Normal 10 2 5 4 4 2" xfId="3452"/>
    <cellStyle name="Normal 10 2 5 4 5" xfId="3453"/>
    <cellStyle name="Normal 10 2 5 5" xfId="3454"/>
    <cellStyle name="Normal 10 2 5 5 2" xfId="3455"/>
    <cellStyle name="Normal 10 2 5 5 2 2" xfId="3456"/>
    <cellStyle name="Normal 10 2 5 5 2 2 2" xfId="3457"/>
    <cellStyle name="Normal 10 2 5 5 2 3" xfId="3458"/>
    <cellStyle name="Normal 10 2 5 5 3" xfId="3459"/>
    <cellStyle name="Normal 10 2 5 5 3 2" xfId="3460"/>
    <cellStyle name="Normal 10 2 5 5 3 2 2" xfId="3461"/>
    <cellStyle name="Normal 10 2 5 5 3 3" xfId="3462"/>
    <cellStyle name="Normal 10 2 5 5 4" xfId="3463"/>
    <cellStyle name="Normal 10 2 5 5 4 2" xfId="3464"/>
    <cellStyle name="Normal 10 2 5 5 5" xfId="3465"/>
    <cellStyle name="Normal 10 2 5 6" xfId="3466"/>
    <cellStyle name="Normal 10 2 5 6 2" xfId="3467"/>
    <cellStyle name="Normal 10 2 5 6 2 2" xfId="3468"/>
    <cellStyle name="Normal 10 2 5 6 2 2 2" xfId="3469"/>
    <cellStyle name="Normal 10 2 5 6 2 3" xfId="3470"/>
    <cellStyle name="Normal 10 2 5 6 3" xfId="3471"/>
    <cellStyle name="Normal 10 2 5 6 3 2" xfId="3472"/>
    <cellStyle name="Normal 10 2 5 6 3 2 2" xfId="3473"/>
    <cellStyle name="Normal 10 2 5 6 3 3" xfId="3474"/>
    <cellStyle name="Normal 10 2 5 6 4" xfId="3475"/>
    <cellStyle name="Normal 10 2 5 6 4 2" xfId="3476"/>
    <cellStyle name="Normal 10 2 5 6 5" xfId="3477"/>
    <cellStyle name="Normal 10 2 5 7" xfId="3478"/>
    <cellStyle name="Normal 10 2 5 7 2" xfId="3479"/>
    <cellStyle name="Normal 10 2 5 7 2 2" xfId="3480"/>
    <cellStyle name="Normal 10 2 5 7 3" xfId="3481"/>
    <cellStyle name="Normal 10 2 5 8" xfId="3482"/>
    <cellStyle name="Normal 10 2 5 8 2" xfId="3483"/>
    <cellStyle name="Normal 10 2 5 8 2 2" xfId="3484"/>
    <cellStyle name="Normal 10 2 5 8 3" xfId="3485"/>
    <cellStyle name="Normal 10 2 5 9" xfId="3486"/>
    <cellStyle name="Normal 10 2 5 9 2" xfId="3487"/>
    <cellStyle name="Normal 10 2 5 9 2 2" xfId="3488"/>
    <cellStyle name="Normal 10 2 5 9 3" xfId="3489"/>
    <cellStyle name="Normal 10 2 6" xfId="3490"/>
    <cellStyle name="Normal 10 2 6 10" xfId="3491"/>
    <cellStyle name="Normal 10 2 6 10 2" xfId="3492"/>
    <cellStyle name="Normal 10 2 6 11" xfId="3493"/>
    <cellStyle name="Normal 10 2 6 12" xfId="3494"/>
    <cellStyle name="Normal 10 2 6 2" xfId="3495"/>
    <cellStyle name="Normal 10 2 6 2 2" xfId="3496"/>
    <cellStyle name="Normal 10 2 6 2 2 2" xfId="3497"/>
    <cellStyle name="Normal 10 2 6 2 2 2 2" xfId="3498"/>
    <cellStyle name="Normal 10 2 6 2 2 3" xfId="3499"/>
    <cellStyle name="Normal 10 2 6 2 3" xfId="3500"/>
    <cellStyle name="Normal 10 2 6 2 3 2" xfId="3501"/>
    <cellStyle name="Normal 10 2 6 2 3 2 2" xfId="3502"/>
    <cellStyle name="Normal 10 2 6 2 3 3" xfId="3503"/>
    <cellStyle name="Normal 10 2 6 2 4" xfId="3504"/>
    <cellStyle name="Normal 10 2 6 2 4 2" xfId="3505"/>
    <cellStyle name="Normal 10 2 6 2 4 2 2" xfId="3506"/>
    <cellStyle name="Normal 10 2 6 2 4 3" xfId="3507"/>
    <cellStyle name="Normal 10 2 6 2 5" xfId="3508"/>
    <cellStyle name="Normal 10 2 6 2 5 2" xfId="3509"/>
    <cellStyle name="Normal 10 2 6 2 6" xfId="3510"/>
    <cellStyle name="Normal 10 2 6 2 6 2" xfId="3511"/>
    <cellStyle name="Normal 10 2 6 2 7" xfId="3512"/>
    <cellStyle name="Normal 10 2 6 2 8" xfId="3513"/>
    <cellStyle name="Normal 10 2 6 3" xfId="3514"/>
    <cellStyle name="Normal 10 2 6 3 2" xfId="3515"/>
    <cellStyle name="Normal 10 2 6 3 2 2" xfId="3516"/>
    <cellStyle name="Normal 10 2 6 3 2 2 2" xfId="3517"/>
    <cellStyle name="Normal 10 2 6 3 2 3" xfId="3518"/>
    <cellStyle name="Normal 10 2 6 3 3" xfId="3519"/>
    <cellStyle name="Normal 10 2 6 3 3 2" xfId="3520"/>
    <cellStyle name="Normal 10 2 6 3 3 2 2" xfId="3521"/>
    <cellStyle name="Normal 10 2 6 3 3 3" xfId="3522"/>
    <cellStyle name="Normal 10 2 6 3 4" xfId="3523"/>
    <cellStyle name="Normal 10 2 6 3 4 2" xfId="3524"/>
    <cellStyle name="Normal 10 2 6 3 5" xfId="3525"/>
    <cellStyle name="Normal 10 2 6 4" xfId="3526"/>
    <cellStyle name="Normal 10 2 6 4 2" xfId="3527"/>
    <cellStyle name="Normal 10 2 6 4 2 2" xfId="3528"/>
    <cellStyle name="Normal 10 2 6 4 2 2 2" xfId="3529"/>
    <cellStyle name="Normal 10 2 6 4 2 3" xfId="3530"/>
    <cellStyle name="Normal 10 2 6 4 3" xfId="3531"/>
    <cellStyle name="Normal 10 2 6 4 3 2" xfId="3532"/>
    <cellStyle name="Normal 10 2 6 4 3 2 2" xfId="3533"/>
    <cellStyle name="Normal 10 2 6 4 3 3" xfId="3534"/>
    <cellStyle name="Normal 10 2 6 4 4" xfId="3535"/>
    <cellStyle name="Normal 10 2 6 4 4 2" xfId="3536"/>
    <cellStyle name="Normal 10 2 6 4 5" xfId="3537"/>
    <cellStyle name="Normal 10 2 6 5" xfId="3538"/>
    <cellStyle name="Normal 10 2 6 5 2" xfId="3539"/>
    <cellStyle name="Normal 10 2 6 5 2 2" xfId="3540"/>
    <cellStyle name="Normal 10 2 6 5 2 2 2" xfId="3541"/>
    <cellStyle name="Normal 10 2 6 5 2 3" xfId="3542"/>
    <cellStyle name="Normal 10 2 6 5 3" xfId="3543"/>
    <cellStyle name="Normal 10 2 6 5 3 2" xfId="3544"/>
    <cellStyle name="Normal 10 2 6 5 3 2 2" xfId="3545"/>
    <cellStyle name="Normal 10 2 6 5 3 3" xfId="3546"/>
    <cellStyle name="Normal 10 2 6 5 4" xfId="3547"/>
    <cellStyle name="Normal 10 2 6 5 4 2" xfId="3548"/>
    <cellStyle name="Normal 10 2 6 5 5" xfId="3549"/>
    <cellStyle name="Normal 10 2 6 6" xfId="3550"/>
    <cellStyle name="Normal 10 2 6 6 2" xfId="3551"/>
    <cellStyle name="Normal 10 2 6 6 2 2" xfId="3552"/>
    <cellStyle name="Normal 10 2 6 6 3" xfId="3553"/>
    <cellStyle name="Normal 10 2 6 7" xfId="3554"/>
    <cellStyle name="Normal 10 2 6 7 2" xfId="3555"/>
    <cellStyle name="Normal 10 2 6 7 2 2" xfId="3556"/>
    <cellStyle name="Normal 10 2 6 7 3" xfId="3557"/>
    <cellStyle name="Normal 10 2 6 8" xfId="3558"/>
    <cellStyle name="Normal 10 2 6 8 2" xfId="3559"/>
    <cellStyle name="Normal 10 2 6 8 2 2" xfId="3560"/>
    <cellStyle name="Normal 10 2 6 8 3" xfId="3561"/>
    <cellStyle name="Normal 10 2 6 9" xfId="3562"/>
    <cellStyle name="Normal 10 2 6 9 2" xfId="3563"/>
    <cellStyle name="Normal 10 2 7" xfId="3564"/>
    <cellStyle name="Normal 10 2 7 10" xfId="3565"/>
    <cellStyle name="Normal 10 2 7 2" xfId="3566"/>
    <cellStyle name="Normal 10 2 7 2 2" xfId="3567"/>
    <cellStyle name="Normal 10 2 7 2 2 2" xfId="3568"/>
    <cellStyle name="Normal 10 2 7 2 2 2 2" xfId="3569"/>
    <cellStyle name="Normal 10 2 7 2 2 3" xfId="3570"/>
    <cellStyle name="Normal 10 2 7 2 3" xfId="3571"/>
    <cellStyle name="Normal 10 2 7 2 3 2" xfId="3572"/>
    <cellStyle name="Normal 10 2 7 2 3 2 2" xfId="3573"/>
    <cellStyle name="Normal 10 2 7 2 3 3" xfId="3574"/>
    <cellStyle name="Normal 10 2 7 2 4" xfId="3575"/>
    <cellStyle name="Normal 10 2 7 2 4 2" xfId="3576"/>
    <cellStyle name="Normal 10 2 7 2 5" xfId="3577"/>
    <cellStyle name="Normal 10 2 7 3" xfId="3578"/>
    <cellStyle name="Normal 10 2 7 3 2" xfId="3579"/>
    <cellStyle name="Normal 10 2 7 3 2 2" xfId="3580"/>
    <cellStyle name="Normal 10 2 7 3 2 2 2" xfId="3581"/>
    <cellStyle name="Normal 10 2 7 3 2 3" xfId="3582"/>
    <cellStyle name="Normal 10 2 7 3 3" xfId="3583"/>
    <cellStyle name="Normal 10 2 7 3 3 2" xfId="3584"/>
    <cellStyle name="Normal 10 2 7 3 3 2 2" xfId="3585"/>
    <cellStyle name="Normal 10 2 7 3 3 3" xfId="3586"/>
    <cellStyle name="Normal 10 2 7 3 4" xfId="3587"/>
    <cellStyle name="Normal 10 2 7 3 4 2" xfId="3588"/>
    <cellStyle name="Normal 10 2 7 3 5" xfId="3589"/>
    <cellStyle name="Normal 10 2 7 4" xfId="3590"/>
    <cellStyle name="Normal 10 2 7 4 2" xfId="3591"/>
    <cellStyle name="Normal 10 2 7 4 2 2" xfId="3592"/>
    <cellStyle name="Normal 10 2 7 4 3" xfId="3593"/>
    <cellStyle name="Normal 10 2 7 5" xfId="3594"/>
    <cellStyle name="Normal 10 2 7 5 2" xfId="3595"/>
    <cellStyle name="Normal 10 2 7 5 2 2" xfId="3596"/>
    <cellStyle name="Normal 10 2 7 5 3" xfId="3597"/>
    <cellStyle name="Normal 10 2 7 6" xfId="3598"/>
    <cellStyle name="Normal 10 2 7 6 2" xfId="3599"/>
    <cellStyle name="Normal 10 2 7 6 2 2" xfId="3600"/>
    <cellStyle name="Normal 10 2 7 6 3" xfId="3601"/>
    <cellStyle name="Normal 10 2 7 7" xfId="3602"/>
    <cellStyle name="Normal 10 2 7 7 2" xfId="3603"/>
    <cellStyle name="Normal 10 2 7 8" xfId="3604"/>
    <cellStyle name="Normal 10 2 7 8 2" xfId="3605"/>
    <cellStyle name="Normal 10 2 7 9" xfId="3606"/>
    <cellStyle name="Normal 10 2 8" xfId="3607"/>
    <cellStyle name="Normal 10 2 8 2" xfId="3608"/>
    <cellStyle name="Normal 10 2 8 2 2" xfId="3609"/>
    <cellStyle name="Normal 10 2 8 2 2 2" xfId="3610"/>
    <cellStyle name="Normal 10 2 8 2 2 2 2" xfId="3611"/>
    <cellStyle name="Normal 10 2 8 2 2 3" xfId="3612"/>
    <cellStyle name="Normal 10 2 8 2 3" xfId="3613"/>
    <cellStyle name="Normal 10 2 8 2 3 2" xfId="3614"/>
    <cellStyle name="Normal 10 2 8 2 3 2 2" xfId="3615"/>
    <cellStyle name="Normal 10 2 8 2 3 3" xfId="3616"/>
    <cellStyle name="Normal 10 2 8 2 4" xfId="3617"/>
    <cellStyle name="Normal 10 2 8 2 4 2" xfId="3618"/>
    <cellStyle name="Normal 10 2 8 2 5" xfId="3619"/>
    <cellStyle name="Normal 10 2 8 3" xfId="3620"/>
    <cellStyle name="Normal 10 2 8 3 2" xfId="3621"/>
    <cellStyle name="Normal 10 2 8 3 2 2" xfId="3622"/>
    <cellStyle name="Normal 10 2 8 3 3" xfId="3623"/>
    <cellStyle name="Normal 10 2 8 4" xfId="3624"/>
    <cellStyle name="Normal 10 2 8 4 2" xfId="3625"/>
    <cellStyle name="Normal 10 2 8 4 2 2" xfId="3626"/>
    <cellStyle name="Normal 10 2 8 4 3" xfId="3627"/>
    <cellStyle name="Normal 10 2 8 5" xfId="3628"/>
    <cellStyle name="Normal 10 2 8 5 2" xfId="3629"/>
    <cellStyle name="Normal 10 2 8 5 2 2" xfId="3630"/>
    <cellStyle name="Normal 10 2 8 5 3" xfId="3631"/>
    <cellStyle name="Normal 10 2 8 6" xfId="3632"/>
    <cellStyle name="Normal 10 2 8 6 2" xfId="3633"/>
    <cellStyle name="Normal 10 2 8 7" xfId="3634"/>
    <cellStyle name="Normal 10 2 8 7 2" xfId="3635"/>
    <cellStyle name="Normal 10 2 8 8" xfId="3636"/>
    <cellStyle name="Normal 10 2 8 9" xfId="3637"/>
    <cellStyle name="Normal 10 2 9" xfId="3638"/>
    <cellStyle name="Normal 10 2 9 2" xfId="3639"/>
    <cellStyle name="Normal 10 2 9 2 2" xfId="3640"/>
    <cellStyle name="Normal 10 2 9 2 2 2" xfId="3641"/>
    <cellStyle name="Normal 10 2 9 2 3" xfId="3642"/>
    <cellStyle name="Normal 10 2 9 3" xfId="3643"/>
    <cellStyle name="Normal 10 2 9 3 2" xfId="3644"/>
    <cellStyle name="Normal 10 2 9 3 2 2" xfId="3645"/>
    <cellStyle name="Normal 10 2 9 3 3" xfId="3646"/>
    <cellStyle name="Normal 10 2 9 4" xfId="3647"/>
    <cellStyle name="Normal 10 2 9 4 2" xfId="3648"/>
    <cellStyle name="Normal 10 2 9 4 2 2" xfId="3649"/>
    <cellStyle name="Normal 10 2 9 4 3" xfId="3650"/>
    <cellStyle name="Normal 10 2 9 5" xfId="3651"/>
    <cellStyle name="Normal 10 2 9 5 2" xfId="3652"/>
    <cellStyle name="Normal 10 2 9 6" xfId="3653"/>
    <cellStyle name="Normal 10 2 9 6 2" xfId="3654"/>
    <cellStyle name="Normal 10 2 9 7" xfId="3655"/>
    <cellStyle name="Normal 10 2 9 8" xfId="3656"/>
    <cellStyle name="Normal 10 20" xfId="3657"/>
    <cellStyle name="Normal 10 20 2" xfId="3658"/>
    <cellStyle name="Normal 10 21" xfId="3659"/>
    <cellStyle name="Normal 10 21 2" xfId="3660"/>
    <cellStyle name="Normal 10 22" xfId="3661"/>
    <cellStyle name="Normal 10 23" xfId="3662"/>
    <cellStyle name="Normal 10 3" xfId="23"/>
    <cellStyle name="Normal 10 3 10" xfId="3663"/>
    <cellStyle name="Normal 10 3 10 2" xfId="3664"/>
    <cellStyle name="Normal 10 3 10 2 2" xfId="3665"/>
    <cellStyle name="Normal 10 3 10 2 2 2" xfId="3666"/>
    <cellStyle name="Normal 10 3 10 2 3" xfId="3667"/>
    <cellStyle name="Normal 10 3 10 3" xfId="3668"/>
    <cellStyle name="Normal 10 3 10 3 2" xfId="3669"/>
    <cellStyle name="Normal 10 3 10 3 2 2" xfId="3670"/>
    <cellStyle name="Normal 10 3 10 3 3" xfId="3671"/>
    <cellStyle name="Normal 10 3 10 4" xfId="3672"/>
    <cellStyle name="Normal 10 3 10 4 2" xfId="3673"/>
    <cellStyle name="Normal 10 3 10 5" xfId="3674"/>
    <cellStyle name="Normal 10 3 10 6" xfId="3675"/>
    <cellStyle name="Normal 10 3 11" xfId="3676"/>
    <cellStyle name="Normal 10 3 11 2" xfId="3677"/>
    <cellStyle name="Normal 10 3 11 2 2" xfId="3678"/>
    <cellStyle name="Normal 10 3 11 2 2 2" xfId="3679"/>
    <cellStyle name="Normal 10 3 11 2 3" xfId="3680"/>
    <cellStyle name="Normal 10 3 11 3" xfId="3681"/>
    <cellStyle name="Normal 10 3 11 3 2" xfId="3682"/>
    <cellStyle name="Normal 10 3 11 3 2 2" xfId="3683"/>
    <cellStyle name="Normal 10 3 11 3 3" xfId="3684"/>
    <cellStyle name="Normal 10 3 11 4" xfId="3685"/>
    <cellStyle name="Normal 10 3 11 4 2" xfId="3686"/>
    <cellStyle name="Normal 10 3 11 5" xfId="3687"/>
    <cellStyle name="Normal 10 3 12" xfId="3688"/>
    <cellStyle name="Normal 10 3 12 2" xfId="3689"/>
    <cellStyle name="Normal 10 3 12 2 2" xfId="3690"/>
    <cellStyle name="Normal 10 3 12 3" xfId="3691"/>
    <cellStyle name="Normal 10 3 13" xfId="3692"/>
    <cellStyle name="Normal 10 3 13 2" xfId="3693"/>
    <cellStyle name="Normal 10 3 13 2 2" xfId="3694"/>
    <cellStyle name="Normal 10 3 13 3" xfId="3695"/>
    <cellStyle name="Normal 10 3 14" xfId="3696"/>
    <cellStyle name="Normal 10 3 14 2" xfId="3697"/>
    <cellStyle name="Normal 10 3 14 2 2" xfId="3698"/>
    <cellStyle name="Normal 10 3 14 3" xfId="3699"/>
    <cellStyle name="Normal 10 3 15" xfId="3700"/>
    <cellStyle name="Normal 10 3 15 2" xfId="3701"/>
    <cellStyle name="Normal 10 3 16" xfId="3702"/>
    <cellStyle name="Normal 10 3 16 2" xfId="3703"/>
    <cellStyle name="Normal 10 3 17" xfId="3704"/>
    <cellStyle name="Normal 10 3 18" xfId="3705"/>
    <cellStyle name="Normal 10 3 2" xfId="24"/>
    <cellStyle name="Normal 10 3 2 10" xfId="3706"/>
    <cellStyle name="Normal 10 3 2 10 2" xfId="3707"/>
    <cellStyle name="Normal 10 3 2 10 2 2" xfId="3708"/>
    <cellStyle name="Normal 10 3 2 10 2 2 2" xfId="3709"/>
    <cellStyle name="Normal 10 3 2 10 2 3" xfId="3710"/>
    <cellStyle name="Normal 10 3 2 10 3" xfId="3711"/>
    <cellStyle name="Normal 10 3 2 10 3 2" xfId="3712"/>
    <cellStyle name="Normal 10 3 2 10 3 2 2" xfId="3713"/>
    <cellStyle name="Normal 10 3 2 10 3 3" xfId="3714"/>
    <cellStyle name="Normal 10 3 2 10 4" xfId="3715"/>
    <cellStyle name="Normal 10 3 2 10 4 2" xfId="3716"/>
    <cellStyle name="Normal 10 3 2 10 5" xfId="3717"/>
    <cellStyle name="Normal 10 3 2 11" xfId="3718"/>
    <cellStyle name="Normal 10 3 2 11 2" xfId="3719"/>
    <cellStyle name="Normal 10 3 2 11 2 2" xfId="3720"/>
    <cellStyle name="Normal 10 3 2 11 3" xfId="3721"/>
    <cellStyle name="Normal 10 3 2 12" xfId="3722"/>
    <cellStyle name="Normal 10 3 2 12 2" xfId="3723"/>
    <cellStyle name="Normal 10 3 2 12 2 2" xfId="3724"/>
    <cellStyle name="Normal 10 3 2 12 3" xfId="3725"/>
    <cellStyle name="Normal 10 3 2 13" xfId="3726"/>
    <cellStyle name="Normal 10 3 2 13 2" xfId="3727"/>
    <cellStyle name="Normal 10 3 2 13 2 2" xfId="3728"/>
    <cellStyle name="Normal 10 3 2 13 3" xfId="3729"/>
    <cellStyle name="Normal 10 3 2 14" xfId="3730"/>
    <cellStyle name="Normal 10 3 2 14 2" xfId="3731"/>
    <cellStyle name="Normal 10 3 2 15" xfId="3732"/>
    <cellStyle name="Normal 10 3 2 15 2" xfId="3733"/>
    <cellStyle name="Normal 10 3 2 16" xfId="3734"/>
    <cellStyle name="Normal 10 3 2 17" xfId="3735"/>
    <cellStyle name="Normal 10 3 2 2" xfId="25"/>
    <cellStyle name="Normal 10 3 2 2 10" xfId="3736"/>
    <cellStyle name="Normal 10 3 2 2 10 2" xfId="3737"/>
    <cellStyle name="Normal 10 3 2 2 10 2 2" xfId="3738"/>
    <cellStyle name="Normal 10 3 2 2 10 3" xfId="3739"/>
    <cellStyle name="Normal 10 3 2 2 11" xfId="3740"/>
    <cellStyle name="Normal 10 3 2 2 11 2" xfId="3741"/>
    <cellStyle name="Normal 10 3 2 2 12" xfId="3742"/>
    <cellStyle name="Normal 10 3 2 2 12 2" xfId="3743"/>
    <cellStyle name="Normal 10 3 2 2 13" xfId="3744"/>
    <cellStyle name="Normal 10 3 2 2 14" xfId="3745"/>
    <cellStyle name="Normal 10 3 2 2 2" xfId="3746"/>
    <cellStyle name="Normal 10 3 2 2 2 2" xfId="3747"/>
    <cellStyle name="Normal 10 3 2 2 2 2 2" xfId="3748"/>
    <cellStyle name="Normal 10 3 2 2 2 2 2 2" xfId="3749"/>
    <cellStyle name="Normal 10 3 2 2 2 2 2 2 2" xfId="3750"/>
    <cellStyle name="Normal 10 3 2 2 2 2 2 3" xfId="3751"/>
    <cellStyle name="Normal 10 3 2 2 2 2 3" xfId="3752"/>
    <cellStyle name="Normal 10 3 2 2 2 2 3 2" xfId="3753"/>
    <cellStyle name="Normal 10 3 2 2 2 2 3 2 2" xfId="3754"/>
    <cellStyle name="Normal 10 3 2 2 2 2 3 3" xfId="3755"/>
    <cellStyle name="Normal 10 3 2 2 2 2 4" xfId="3756"/>
    <cellStyle name="Normal 10 3 2 2 2 2 4 2" xfId="3757"/>
    <cellStyle name="Normal 10 3 2 2 2 2 5" xfId="3758"/>
    <cellStyle name="Normal 10 3 2 2 2 3" xfId="3759"/>
    <cellStyle name="Normal 10 3 2 2 2 3 2" xfId="3760"/>
    <cellStyle name="Normal 10 3 2 2 2 3 2 2" xfId="3761"/>
    <cellStyle name="Normal 10 3 2 2 2 3 3" xfId="3762"/>
    <cellStyle name="Normal 10 3 2 2 2 4" xfId="3763"/>
    <cellStyle name="Normal 10 3 2 2 2 4 2" xfId="3764"/>
    <cellStyle name="Normal 10 3 2 2 2 4 2 2" xfId="3765"/>
    <cellStyle name="Normal 10 3 2 2 2 4 3" xfId="3766"/>
    <cellStyle name="Normal 10 3 2 2 2 5" xfId="3767"/>
    <cellStyle name="Normal 10 3 2 2 2 5 2" xfId="3768"/>
    <cellStyle name="Normal 10 3 2 2 2 5 2 2" xfId="3769"/>
    <cellStyle name="Normal 10 3 2 2 2 5 3" xfId="3770"/>
    <cellStyle name="Normal 10 3 2 2 2 6" xfId="3771"/>
    <cellStyle name="Normal 10 3 2 2 2 6 2" xfId="3772"/>
    <cellStyle name="Normal 10 3 2 2 2 7" xfId="3773"/>
    <cellStyle name="Normal 10 3 2 2 2 7 2" xfId="3774"/>
    <cellStyle name="Normal 10 3 2 2 2 8" xfId="3775"/>
    <cellStyle name="Normal 10 3 2 2 2 9" xfId="3776"/>
    <cellStyle name="Normal 10 3 2 2 3" xfId="3777"/>
    <cellStyle name="Normal 10 3 2 2 3 2" xfId="3778"/>
    <cellStyle name="Normal 10 3 2 2 3 2 2" xfId="3779"/>
    <cellStyle name="Normal 10 3 2 2 3 2 2 2" xfId="3780"/>
    <cellStyle name="Normal 10 3 2 2 3 2 2 2 2" xfId="3781"/>
    <cellStyle name="Normal 10 3 2 2 3 2 2 3" xfId="3782"/>
    <cellStyle name="Normal 10 3 2 2 3 2 3" xfId="3783"/>
    <cellStyle name="Normal 10 3 2 2 3 2 3 2" xfId="3784"/>
    <cellStyle name="Normal 10 3 2 2 3 2 3 2 2" xfId="3785"/>
    <cellStyle name="Normal 10 3 2 2 3 2 3 3" xfId="3786"/>
    <cellStyle name="Normal 10 3 2 2 3 2 4" xfId="3787"/>
    <cellStyle name="Normal 10 3 2 2 3 2 4 2" xfId="3788"/>
    <cellStyle name="Normal 10 3 2 2 3 2 5" xfId="3789"/>
    <cellStyle name="Normal 10 3 2 2 3 3" xfId="3790"/>
    <cellStyle name="Normal 10 3 2 2 3 3 2" xfId="3791"/>
    <cellStyle name="Normal 10 3 2 2 3 3 2 2" xfId="3792"/>
    <cellStyle name="Normal 10 3 2 2 3 3 3" xfId="3793"/>
    <cellStyle name="Normal 10 3 2 2 3 4" xfId="3794"/>
    <cellStyle name="Normal 10 3 2 2 3 4 2" xfId="3795"/>
    <cellStyle name="Normal 10 3 2 2 3 4 2 2" xfId="3796"/>
    <cellStyle name="Normal 10 3 2 2 3 4 3" xfId="3797"/>
    <cellStyle name="Normal 10 3 2 2 3 5" xfId="3798"/>
    <cellStyle name="Normal 10 3 2 2 3 5 2" xfId="3799"/>
    <cellStyle name="Normal 10 3 2 2 3 5 2 2" xfId="3800"/>
    <cellStyle name="Normal 10 3 2 2 3 5 3" xfId="3801"/>
    <cellStyle name="Normal 10 3 2 2 3 6" xfId="3802"/>
    <cellStyle name="Normal 10 3 2 2 3 6 2" xfId="3803"/>
    <cellStyle name="Normal 10 3 2 2 3 7" xfId="3804"/>
    <cellStyle name="Normal 10 3 2 2 3 7 2" xfId="3805"/>
    <cellStyle name="Normal 10 3 2 2 3 8" xfId="3806"/>
    <cellStyle name="Normal 10 3 2 2 3 9" xfId="3807"/>
    <cellStyle name="Normal 10 3 2 2 4" xfId="3808"/>
    <cellStyle name="Normal 10 3 2 2 4 2" xfId="3809"/>
    <cellStyle name="Normal 10 3 2 2 4 2 2" xfId="3810"/>
    <cellStyle name="Normal 10 3 2 2 4 2 2 2" xfId="3811"/>
    <cellStyle name="Normal 10 3 2 2 4 2 3" xfId="3812"/>
    <cellStyle name="Normal 10 3 2 2 4 3" xfId="3813"/>
    <cellStyle name="Normal 10 3 2 2 4 3 2" xfId="3814"/>
    <cellStyle name="Normal 10 3 2 2 4 3 2 2" xfId="3815"/>
    <cellStyle name="Normal 10 3 2 2 4 3 3" xfId="3816"/>
    <cellStyle name="Normal 10 3 2 2 4 4" xfId="3817"/>
    <cellStyle name="Normal 10 3 2 2 4 4 2" xfId="3818"/>
    <cellStyle name="Normal 10 3 2 2 4 4 2 2" xfId="3819"/>
    <cellStyle name="Normal 10 3 2 2 4 4 3" xfId="3820"/>
    <cellStyle name="Normal 10 3 2 2 4 5" xfId="3821"/>
    <cellStyle name="Normal 10 3 2 2 4 5 2" xfId="3822"/>
    <cellStyle name="Normal 10 3 2 2 4 6" xfId="3823"/>
    <cellStyle name="Normal 10 3 2 2 4 6 2" xfId="3824"/>
    <cellStyle name="Normal 10 3 2 2 4 7" xfId="3825"/>
    <cellStyle name="Normal 10 3 2 2 4 8" xfId="3826"/>
    <cellStyle name="Normal 10 3 2 2 5" xfId="3827"/>
    <cellStyle name="Normal 10 3 2 2 5 2" xfId="3828"/>
    <cellStyle name="Normal 10 3 2 2 5 2 2" xfId="3829"/>
    <cellStyle name="Normal 10 3 2 2 5 2 2 2" xfId="3830"/>
    <cellStyle name="Normal 10 3 2 2 5 2 3" xfId="3831"/>
    <cellStyle name="Normal 10 3 2 2 5 3" xfId="3832"/>
    <cellStyle name="Normal 10 3 2 2 5 3 2" xfId="3833"/>
    <cellStyle name="Normal 10 3 2 2 5 3 2 2" xfId="3834"/>
    <cellStyle name="Normal 10 3 2 2 5 3 3" xfId="3835"/>
    <cellStyle name="Normal 10 3 2 2 5 4" xfId="3836"/>
    <cellStyle name="Normal 10 3 2 2 5 4 2" xfId="3837"/>
    <cellStyle name="Normal 10 3 2 2 5 5" xfId="3838"/>
    <cellStyle name="Normal 10 3 2 2 6" xfId="3839"/>
    <cellStyle name="Normal 10 3 2 2 6 2" xfId="3840"/>
    <cellStyle name="Normal 10 3 2 2 6 2 2" xfId="3841"/>
    <cellStyle name="Normal 10 3 2 2 6 2 2 2" xfId="3842"/>
    <cellStyle name="Normal 10 3 2 2 6 2 3" xfId="3843"/>
    <cellStyle name="Normal 10 3 2 2 6 3" xfId="3844"/>
    <cellStyle name="Normal 10 3 2 2 6 3 2" xfId="3845"/>
    <cellStyle name="Normal 10 3 2 2 6 3 2 2" xfId="3846"/>
    <cellStyle name="Normal 10 3 2 2 6 3 3" xfId="3847"/>
    <cellStyle name="Normal 10 3 2 2 6 4" xfId="3848"/>
    <cellStyle name="Normal 10 3 2 2 6 4 2" xfId="3849"/>
    <cellStyle name="Normal 10 3 2 2 6 5" xfId="3850"/>
    <cellStyle name="Normal 10 3 2 2 7" xfId="3851"/>
    <cellStyle name="Normal 10 3 2 2 7 2" xfId="3852"/>
    <cellStyle name="Normal 10 3 2 2 7 2 2" xfId="3853"/>
    <cellStyle name="Normal 10 3 2 2 7 2 2 2" xfId="3854"/>
    <cellStyle name="Normal 10 3 2 2 7 2 3" xfId="3855"/>
    <cellStyle name="Normal 10 3 2 2 7 3" xfId="3856"/>
    <cellStyle name="Normal 10 3 2 2 7 3 2" xfId="3857"/>
    <cellStyle name="Normal 10 3 2 2 7 3 2 2" xfId="3858"/>
    <cellStyle name="Normal 10 3 2 2 7 3 3" xfId="3859"/>
    <cellStyle name="Normal 10 3 2 2 7 4" xfId="3860"/>
    <cellStyle name="Normal 10 3 2 2 7 4 2" xfId="3861"/>
    <cellStyle name="Normal 10 3 2 2 7 5" xfId="3862"/>
    <cellStyle name="Normal 10 3 2 2 8" xfId="3863"/>
    <cellStyle name="Normal 10 3 2 2 8 2" xfId="3864"/>
    <cellStyle name="Normal 10 3 2 2 8 2 2" xfId="3865"/>
    <cellStyle name="Normal 10 3 2 2 8 3" xfId="3866"/>
    <cellStyle name="Normal 10 3 2 2 9" xfId="3867"/>
    <cellStyle name="Normal 10 3 2 2 9 2" xfId="3868"/>
    <cellStyle name="Normal 10 3 2 2 9 2 2" xfId="3869"/>
    <cellStyle name="Normal 10 3 2 2 9 3" xfId="3870"/>
    <cellStyle name="Normal 10 3 2 3" xfId="3871"/>
    <cellStyle name="Normal 10 3 2 3 10" xfId="3872"/>
    <cellStyle name="Normal 10 3 2 3 10 2" xfId="3873"/>
    <cellStyle name="Normal 10 3 2 3 11" xfId="3874"/>
    <cellStyle name="Normal 10 3 2 3 11 2" xfId="3875"/>
    <cellStyle name="Normal 10 3 2 3 12" xfId="3876"/>
    <cellStyle name="Normal 10 3 2 3 13" xfId="3877"/>
    <cellStyle name="Normal 10 3 2 3 2" xfId="3878"/>
    <cellStyle name="Normal 10 3 2 3 2 2" xfId="3879"/>
    <cellStyle name="Normal 10 3 2 3 2 2 2" xfId="3880"/>
    <cellStyle name="Normal 10 3 2 3 2 2 2 2" xfId="3881"/>
    <cellStyle name="Normal 10 3 2 3 2 2 2 2 2" xfId="3882"/>
    <cellStyle name="Normal 10 3 2 3 2 2 2 3" xfId="3883"/>
    <cellStyle name="Normal 10 3 2 3 2 2 3" xfId="3884"/>
    <cellStyle name="Normal 10 3 2 3 2 2 3 2" xfId="3885"/>
    <cellStyle name="Normal 10 3 2 3 2 2 3 2 2" xfId="3886"/>
    <cellStyle name="Normal 10 3 2 3 2 2 3 3" xfId="3887"/>
    <cellStyle name="Normal 10 3 2 3 2 2 4" xfId="3888"/>
    <cellStyle name="Normal 10 3 2 3 2 2 4 2" xfId="3889"/>
    <cellStyle name="Normal 10 3 2 3 2 2 5" xfId="3890"/>
    <cellStyle name="Normal 10 3 2 3 2 3" xfId="3891"/>
    <cellStyle name="Normal 10 3 2 3 2 3 2" xfId="3892"/>
    <cellStyle name="Normal 10 3 2 3 2 3 2 2" xfId="3893"/>
    <cellStyle name="Normal 10 3 2 3 2 3 3" xfId="3894"/>
    <cellStyle name="Normal 10 3 2 3 2 4" xfId="3895"/>
    <cellStyle name="Normal 10 3 2 3 2 4 2" xfId="3896"/>
    <cellStyle name="Normal 10 3 2 3 2 4 2 2" xfId="3897"/>
    <cellStyle name="Normal 10 3 2 3 2 4 3" xfId="3898"/>
    <cellStyle name="Normal 10 3 2 3 2 5" xfId="3899"/>
    <cellStyle name="Normal 10 3 2 3 2 5 2" xfId="3900"/>
    <cellStyle name="Normal 10 3 2 3 2 5 2 2" xfId="3901"/>
    <cellStyle name="Normal 10 3 2 3 2 5 3" xfId="3902"/>
    <cellStyle name="Normal 10 3 2 3 2 6" xfId="3903"/>
    <cellStyle name="Normal 10 3 2 3 2 6 2" xfId="3904"/>
    <cellStyle name="Normal 10 3 2 3 2 7" xfId="3905"/>
    <cellStyle name="Normal 10 3 2 3 2 7 2" xfId="3906"/>
    <cellStyle name="Normal 10 3 2 3 2 8" xfId="3907"/>
    <cellStyle name="Normal 10 3 2 3 2 9" xfId="3908"/>
    <cellStyle name="Normal 10 3 2 3 3" xfId="3909"/>
    <cellStyle name="Normal 10 3 2 3 3 2" xfId="3910"/>
    <cellStyle name="Normal 10 3 2 3 3 2 2" xfId="3911"/>
    <cellStyle name="Normal 10 3 2 3 3 2 2 2" xfId="3912"/>
    <cellStyle name="Normal 10 3 2 3 3 2 3" xfId="3913"/>
    <cellStyle name="Normal 10 3 2 3 3 3" xfId="3914"/>
    <cellStyle name="Normal 10 3 2 3 3 3 2" xfId="3915"/>
    <cellStyle name="Normal 10 3 2 3 3 3 2 2" xfId="3916"/>
    <cellStyle name="Normal 10 3 2 3 3 3 3" xfId="3917"/>
    <cellStyle name="Normal 10 3 2 3 3 4" xfId="3918"/>
    <cellStyle name="Normal 10 3 2 3 3 4 2" xfId="3919"/>
    <cellStyle name="Normal 10 3 2 3 3 4 2 2" xfId="3920"/>
    <cellStyle name="Normal 10 3 2 3 3 4 3" xfId="3921"/>
    <cellStyle name="Normal 10 3 2 3 3 5" xfId="3922"/>
    <cellStyle name="Normal 10 3 2 3 3 5 2" xfId="3923"/>
    <cellStyle name="Normal 10 3 2 3 3 6" xfId="3924"/>
    <cellStyle name="Normal 10 3 2 3 3 6 2" xfId="3925"/>
    <cellStyle name="Normal 10 3 2 3 3 7" xfId="3926"/>
    <cellStyle name="Normal 10 3 2 3 3 8" xfId="3927"/>
    <cellStyle name="Normal 10 3 2 3 4" xfId="3928"/>
    <cellStyle name="Normal 10 3 2 3 4 2" xfId="3929"/>
    <cellStyle name="Normal 10 3 2 3 4 2 2" xfId="3930"/>
    <cellStyle name="Normal 10 3 2 3 4 2 2 2" xfId="3931"/>
    <cellStyle name="Normal 10 3 2 3 4 2 3" xfId="3932"/>
    <cellStyle name="Normal 10 3 2 3 4 3" xfId="3933"/>
    <cellStyle name="Normal 10 3 2 3 4 3 2" xfId="3934"/>
    <cellStyle name="Normal 10 3 2 3 4 3 2 2" xfId="3935"/>
    <cellStyle name="Normal 10 3 2 3 4 3 3" xfId="3936"/>
    <cellStyle name="Normal 10 3 2 3 4 4" xfId="3937"/>
    <cellStyle name="Normal 10 3 2 3 4 4 2" xfId="3938"/>
    <cellStyle name="Normal 10 3 2 3 4 5" xfId="3939"/>
    <cellStyle name="Normal 10 3 2 3 5" xfId="3940"/>
    <cellStyle name="Normal 10 3 2 3 5 2" xfId="3941"/>
    <cellStyle name="Normal 10 3 2 3 5 2 2" xfId="3942"/>
    <cellStyle name="Normal 10 3 2 3 5 2 2 2" xfId="3943"/>
    <cellStyle name="Normal 10 3 2 3 5 2 3" xfId="3944"/>
    <cellStyle name="Normal 10 3 2 3 5 3" xfId="3945"/>
    <cellStyle name="Normal 10 3 2 3 5 3 2" xfId="3946"/>
    <cellStyle name="Normal 10 3 2 3 5 3 2 2" xfId="3947"/>
    <cellStyle name="Normal 10 3 2 3 5 3 3" xfId="3948"/>
    <cellStyle name="Normal 10 3 2 3 5 4" xfId="3949"/>
    <cellStyle name="Normal 10 3 2 3 5 4 2" xfId="3950"/>
    <cellStyle name="Normal 10 3 2 3 5 5" xfId="3951"/>
    <cellStyle name="Normal 10 3 2 3 6" xfId="3952"/>
    <cellStyle name="Normal 10 3 2 3 6 2" xfId="3953"/>
    <cellStyle name="Normal 10 3 2 3 6 2 2" xfId="3954"/>
    <cellStyle name="Normal 10 3 2 3 6 2 2 2" xfId="3955"/>
    <cellStyle name="Normal 10 3 2 3 6 2 3" xfId="3956"/>
    <cellStyle name="Normal 10 3 2 3 6 3" xfId="3957"/>
    <cellStyle name="Normal 10 3 2 3 6 3 2" xfId="3958"/>
    <cellStyle name="Normal 10 3 2 3 6 3 2 2" xfId="3959"/>
    <cellStyle name="Normal 10 3 2 3 6 3 3" xfId="3960"/>
    <cellStyle name="Normal 10 3 2 3 6 4" xfId="3961"/>
    <cellStyle name="Normal 10 3 2 3 6 4 2" xfId="3962"/>
    <cellStyle name="Normal 10 3 2 3 6 5" xfId="3963"/>
    <cellStyle name="Normal 10 3 2 3 7" xfId="3964"/>
    <cellStyle name="Normal 10 3 2 3 7 2" xfId="3965"/>
    <cellStyle name="Normal 10 3 2 3 7 2 2" xfId="3966"/>
    <cellStyle name="Normal 10 3 2 3 7 3" xfId="3967"/>
    <cellStyle name="Normal 10 3 2 3 8" xfId="3968"/>
    <cellStyle name="Normal 10 3 2 3 8 2" xfId="3969"/>
    <cellStyle name="Normal 10 3 2 3 8 2 2" xfId="3970"/>
    <cellStyle name="Normal 10 3 2 3 8 3" xfId="3971"/>
    <cellStyle name="Normal 10 3 2 3 9" xfId="3972"/>
    <cellStyle name="Normal 10 3 2 3 9 2" xfId="3973"/>
    <cellStyle name="Normal 10 3 2 3 9 2 2" xfId="3974"/>
    <cellStyle name="Normal 10 3 2 3 9 3" xfId="3975"/>
    <cellStyle name="Normal 10 3 2 4" xfId="3976"/>
    <cellStyle name="Normal 10 3 2 4 10" xfId="3977"/>
    <cellStyle name="Normal 10 3 2 4 2" xfId="3978"/>
    <cellStyle name="Normal 10 3 2 4 2 2" xfId="3979"/>
    <cellStyle name="Normal 10 3 2 4 2 2 2" xfId="3980"/>
    <cellStyle name="Normal 10 3 2 4 2 2 2 2" xfId="3981"/>
    <cellStyle name="Normal 10 3 2 4 2 2 3" xfId="3982"/>
    <cellStyle name="Normal 10 3 2 4 2 3" xfId="3983"/>
    <cellStyle name="Normal 10 3 2 4 2 3 2" xfId="3984"/>
    <cellStyle name="Normal 10 3 2 4 2 3 2 2" xfId="3985"/>
    <cellStyle name="Normal 10 3 2 4 2 3 3" xfId="3986"/>
    <cellStyle name="Normal 10 3 2 4 2 4" xfId="3987"/>
    <cellStyle name="Normal 10 3 2 4 2 4 2" xfId="3988"/>
    <cellStyle name="Normal 10 3 2 4 2 5" xfId="3989"/>
    <cellStyle name="Normal 10 3 2 4 3" xfId="3990"/>
    <cellStyle name="Normal 10 3 2 4 3 2" xfId="3991"/>
    <cellStyle name="Normal 10 3 2 4 3 2 2" xfId="3992"/>
    <cellStyle name="Normal 10 3 2 4 3 2 2 2" xfId="3993"/>
    <cellStyle name="Normal 10 3 2 4 3 2 3" xfId="3994"/>
    <cellStyle name="Normal 10 3 2 4 3 3" xfId="3995"/>
    <cellStyle name="Normal 10 3 2 4 3 3 2" xfId="3996"/>
    <cellStyle name="Normal 10 3 2 4 3 3 2 2" xfId="3997"/>
    <cellStyle name="Normal 10 3 2 4 3 3 3" xfId="3998"/>
    <cellStyle name="Normal 10 3 2 4 3 4" xfId="3999"/>
    <cellStyle name="Normal 10 3 2 4 3 4 2" xfId="4000"/>
    <cellStyle name="Normal 10 3 2 4 3 5" xfId="4001"/>
    <cellStyle name="Normal 10 3 2 4 4" xfId="4002"/>
    <cellStyle name="Normal 10 3 2 4 4 2" xfId="4003"/>
    <cellStyle name="Normal 10 3 2 4 4 2 2" xfId="4004"/>
    <cellStyle name="Normal 10 3 2 4 4 3" xfId="4005"/>
    <cellStyle name="Normal 10 3 2 4 5" xfId="4006"/>
    <cellStyle name="Normal 10 3 2 4 5 2" xfId="4007"/>
    <cellStyle name="Normal 10 3 2 4 5 2 2" xfId="4008"/>
    <cellStyle name="Normal 10 3 2 4 5 3" xfId="4009"/>
    <cellStyle name="Normal 10 3 2 4 6" xfId="4010"/>
    <cellStyle name="Normal 10 3 2 4 6 2" xfId="4011"/>
    <cellStyle name="Normal 10 3 2 4 6 2 2" xfId="4012"/>
    <cellStyle name="Normal 10 3 2 4 6 3" xfId="4013"/>
    <cellStyle name="Normal 10 3 2 4 7" xfId="4014"/>
    <cellStyle name="Normal 10 3 2 4 7 2" xfId="4015"/>
    <cellStyle name="Normal 10 3 2 4 8" xfId="4016"/>
    <cellStyle name="Normal 10 3 2 4 8 2" xfId="4017"/>
    <cellStyle name="Normal 10 3 2 4 9" xfId="4018"/>
    <cellStyle name="Normal 10 3 2 5" xfId="4019"/>
    <cellStyle name="Normal 10 3 2 5 2" xfId="4020"/>
    <cellStyle name="Normal 10 3 2 5 2 2" xfId="4021"/>
    <cellStyle name="Normal 10 3 2 5 2 2 2" xfId="4022"/>
    <cellStyle name="Normal 10 3 2 5 2 2 2 2" xfId="4023"/>
    <cellStyle name="Normal 10 3 2 5 2 2 3" xfId="4024"/>
    <cellStyle name="Normal 10 3 2 5 2 3" xfId="4025"/>
    <cellStyle name="Normal 10 3 2 5 2 3 2" xfId="4026"/>
    <cellStyle name="Normal 10 3 2 5 2 3 2 2" xfId="4027"/>
    <cellStyle name="Normal 10 3 2 5 2 3 3" xfId="4028"/>
    <cellStyle name="Normal 10 3 2 5 2 4" xfId="4029"/>
    <cellStyle name="Normal 10 3 2 5 2 4 2" xfId="4030"/>
    <cellStyle name="Normal 10 3 2 5 2 5" xfId="4031"/>
    <cellStyle name="Normal 10 3 2 5 3" xfId="4032"/>
    <cellStyle name="Normal 10 3 2 5 3 2" xfId="4033"/>
    <cellStyle name="Normal 10 3 2 5 3 2 2" xfId="4034"/>
    <cellStyle name="Normal 10 3 2 5 3 3" xfId="4035"/>
    <cellStyle name="Normal 10 3 2 5 4" xfId="4036"/>
    <cellStyle name="Normal 10 3 2 5 4 2" xfId="4037"/>
    <cellStyle name="Normal 10 3 2 5 4 2 2" xfId="4038"/>
    <cellStyle name="Normal 10 3 2 5 4 3" xfId="4039"/>
    <cellStyle name="Normal 10 3 2 5 5" xfId="4040"/>
    <cellStyle name="Normal 10 3 2 5 5 2" xfId="4041"/>
    <cellStyle name="Normal 10 3 2 5 5 2 2" xfId="4042"/>
    <cellStyle name="Normal 10 3 2 5 5 3" xfId="4043"/>
    <cellStyle name="Normal 10 3 2 5 6" xfId="4044"/>
    <cellStyle name="Normal 10 3 2 5 6 2" xfId="4045"/>
    <cellStyle name="Normal 10 3 2 5 7" xfId="4046"/>
    <cellStyle name="Normal 10 3 2 5 7 2" xfId="4047"/>
    <cellStyle name="Normal 10 3 2 5 8" xfId="4048"/>
    <cellStyle name="Normal 10 3 2 5 9" xfId="4049"/>
    <cellStyle name="Normal 10 3 2 6" xfId="4050"/>
    <cellStyle name="Normal 10 3 2 6 2" xfId="4051"/>
    <cellStyle name="Normal 10 3 2 6 2 2" xfId="4052"/>
    <cellStyle name="Normal 10 3 2 6 2 2 2" xfId="4053"/>
    <cellStyle name="Normal 10 3 2 6 2 2 2 2" xfId="4054"/>
    <cellStyle name="Normal 10 3 2 6 2 2 3" xfId="4055"/>
    <cellStyle name="Normal 10 3 2 6 2 3" xfId="4056"/>
    <cellStyle name="Normal 10 3 2 6 2 3 2" xfId="4057"/>
    <cellStyle name="Normal 10 3 2 6 2 3 2 2" xfId="4058"/>
    <cellStyle name="Normal 10 3 2 6 2 3 3" xfId="4059"/>
    <cellStyle name="Normal 10 3 2 6 2 4" xfId="4060"/>
    <cellStyle name="Normal 10 3 2 6 2 4 2" xfId="4061"/>
    <cellStyle name="Normal 10 3 2 6 2 5" xfId="4062"/>
    <cellStyle name="Normal 10 3 2 6 3" xfId="4063"/>
    <cellStyle name="Normal 10 3 2 6 3 2" xfId="4064"/>
    <cellStyle name="Normal 10 3 2 6 3 2 2" xfId="4065"/>
    <cellStyle name="Normal 10 3 2 6 3 3" xfId="4066"/>
    <cellStyle name="Normal 10 3 2 6 4" xfId="4067"/>
    <cellStyle name="Normal 10 3 2 6 4 2" xfId="4068"/>
    <cellStyle name="Normal 10 3 2 6 4 2 2" xfId="4069"/>
    <cellStyle name="Normal 10 3 2 6 4 3" xfId="4070"/>
    <cellStyle name="Normal 10 3 2 6 5" xfId="4071"/>
    <cellStyle name="Normal 10 3 2 6 5 2" xfId="4072"/>
    <cellStyle name="Normal 10 3 2 6 5 2 2" xfId="4073"/>
    <cellStyle name="Normal 10 3 2 6 5 3" xfId="4074"/>
    <cellStyle name="Normal 10 3 2 6 6" xfId="4075"/>
    <cellStyle name="Normal 10 3 2 6 6 2" xfId="4076"/>
    <cellStyle name="Normal 10 3 2 6 7" xfId="4077"/>
    <cellStyle name="Normal 10 3 2 6 7 2" xfId="4078"/>
    <cellStyle name="Normal 10 3 2 6 8" xfId="4079"/>
    <cellStyle name="Normal 10 3 2 6 9" xfId="4080"/>
    <cellStyle name="Normal 10 3 2 7" xfId="4081"/>
    <cellStyle name="Normal 10 3 2 7 2" xfId="4082"/>
    <cellStyle name="Normal 10 3 2 7 2 2" xfId="4083"/>
    <cellStyle name="Normal 10 3 2 7 2 2 2" xfId="4084"/>
    <cellStyle name="Normal 10 3 2 7 2 3" xfId="4085"/>
    <cellStyle name="Normal 10 3 2 7 3" xfId="4086"/>
    <cellStyle name="Normal 10 3 2 7 3 2" xfId="4087"/>
    <cellStyle name="Normal 10 3 2 7 3 2 2" xfId="4088"/>
    <cellStyle name="Normal 10 3 2 7 3 3" xfId="4089"/>
    <cellStyle name="Normal 10 3 2 7 4" xfId="4090"/>
    <cellStyle name="Normal 10 3 2 7 4 2" xfId="4091"/>
    <cellStyle name="Normal 10 3 2 7 4 2 2" xfId="4092"/>
    <cellStyle name="Normal 10 3 2 7 4 3" xfId="4093"/>
    <cellStyle name="Normal 10 3 2 7 5" xfId="4094"/>
    <cellStyle name="Normal 10 3 2 7 5 2" xfId="4095"/>
    <cellStyle name="Normal 10 3 2 7 6" xfId="4096"/>
    <cellStyle name="Normal 10 3 2 7 6 2" xfId="4097"/>
    <cellStyle name="Normal 10 3 2 7 7" xfId="4098"/>
    <cellStyle name="Normal 10 3 2 7 8" xfId="4099"/>
    <cellStyle name="Normal 10 3 2 8" xfId="4100"/>
    <cellStyle name="Normal 10 3 2 8 2" xfId="4101"/>
    <cellStyle name="Normal 10 3 2 8 2 2" xfId="4102"/>
    <cellStyle name="Normal 10 3 2 8 2 2 2" xfId="4103"/>
    <cellStyle name="Normal 10 3 2 8 2 3" xfId="4104"/>
    <cellStyle name="Normal 10 3 2 8 3" xfId="4105"/>
    <cellStyle name="Normal 10 3 2 8 3 2" xfId="4106"/>
    <cellStyle name="Normal 10 3 2 8 3 2 2" xfId="4107"/>
    <cellStyle name="Normal 10 3 2 8 3 3" xfId="4108"/>
    <cellStyle name="Normal 10 3 2 8 4" xfId="4109"/>
    <cellStyle name="Normal 10 3 2 8 4 2" xfId="4110"/>
    <cellStyle name="Normal 10 3 2 8 4 2 2" xfId="4111"/>
    <cellStyle name="Normal 10 3 2 8 4 3" xfId="4112"/>
    <cellStyle name="Normal 10 3 2 8 5" xfId="4113"/>
    <cellStyle name="Normal 10 3 2 8 5 2" xfId="4114"/>
    <cellStyle name="Normal 10 3 2 8 6" xfId="4115"/>
    <cellStyle name="Normal 10 3 2 8 6 2" xfId="4116"/>
    <cellStyle name="Normal 10 3 2 8 7" xfId="4117"/>
    <cellStyle name="Normal 10 3 2 8 8" xfId="4118"/>
    <cellStyle name="Normal 10 3 2 9" xfId="4119"/>
    <cellStyle name="Normal 10 3 2 9 2" xfId="4120"/>
    <cellStyle name="Normal 10 3 2 9 2 2" xfId="4121"/>
    <cellStyle name="Normal 10 3 2 9 2 2 2" xfId="4122"/>
    <cellStyle name="Normal 10 3 2 9 2 3" xfId="4123"/>
    <cellStyle name="Normal 10 3 2 9 3" xfId="4124"/>
    <cellStyle name="Normal 10 3 2 9 3 2" xfId="4125"/>
    <cellStyle name="Normal 10 3 2 9 3 2 2" xfId="4126"/>
    <cellStyle name="Normal 10 3 2 9 3 3" xfId="4127"/>
    <cellStyle name="Normal 10 3 2 9 4" xfId="4128"/>
    <cellStyle name="Normal 10 3 2 9 4 2" xfId="4129"/>
    <cellStyle name="Normal 10 3 2 9 5" xfId="4130"/>
    <cellStyle name="Normal 10 3 2 9 6" xfId="4131"/>
    <cellStyle name="Normal 10 3 3" xfId="26"/>
    <cellStyle name="Normal 10 3 3 10" xfId="4132"/>
    <cellStyle name="Normal 10 3 3 10 2" xfId="4133"/>
    <cellStyle name="Normal 10 3 3 10 2 2" xfId="4134"/>
    <cellStyle name="Normal 10 3 3 10 3" xfId="4135"/>
    <cellStyle name="Normal 10 3 3 11" xfId="4136"/>
    <cellStyle name="Normal 10 3 3 11 2" xfId="4137"/>
    <cellStyle name="Normal 10 3 3 12" xfId="4138"/>
    <cellStyle name="Normal 10 3 3 12 2" xfId="4139"/>
    <cellStyle name="Normal 10 3 3 13" xfId="4140"/>
    <cellStyle name="Normal 10 3 3 14" xfId="4141"/>
    <cellStyle name="Normal 10 3 3 2" xfId="27"/>
    <cellStyle name="Normal 10 3 3 2 10" xfId="4142"/>
    <cellStyle name="Normal 10 3 3 2 10 2" xfId="4143"/>
    <cellStyle name="Normal 10 3 3 2 11" xfId="4144"/>
    <cellStyle name="Normal 10 3 3 2 11 2" xfId="4145"/>
    <cellStyle name="Normal 10 3 3 2 12" xfId="4146"/>
    <cellStyle name="Normal 10 3 3 2 13" xfId="4147"/>
    <cellStyle name="Normal 10 3 3 2 2" xfId="4148"/>
    <cellStyle name="Normal 10 3 3 2 2 2" xfId="4149"/>
    <cellStyle name="Normal 10 3 3 2 2 2 2" xfId="4150"/>
    <cellStyle name="Normal 10 3 3 2 2 2 2 2" xfId="4151"/>
    <cellStyle name="Normal 10 3 3 2 2 2 2 2 2" xfId="4152"/>
    <cellStyle name="Normal 10 3 3 2 2 2 2 3" xfId="4153"/>
    <cellStyle name="Normal 10 3 3 2 2 2 3" xfId="4154"/>
    <cellStyle name="Normal 10 3 3 2 2 2 3 2" xfId="4155"/>
    <cellStyle name="Normal 10 3 3 2 2 2 3 2 2" xfId="4156"/>
    <cellStyle name="Normal 10 3 3 2 2 2 3 3" xfId="4157"/>
    <cellStyle name="Normal 10 3 3 2 2 2 4" xfId="4158"/>
    <cellStyle name="Normal 10 3 3 2 2 2 4 2" xfId="4159"/>
    <cellStyle name="Normal 10 3 3 2 2 2 5" xfId="4160"/>
    <cellStyle name="Normal 10 3 3 2 2 3" xfId="4161"/>
    <cellStyle name="Normal 10 3 3 2 2 3 2" xfId="4162"/>
    <cellStyle name="Normal 10 3 3 2 2 3 2 2" xfId="4163"/>
    <cellStyle name="Normal 10 3 3 2 2 3 3" xfId="4164"/>
    <cellStyle name="Normal 10 3 3 2 2 4" xfId="4165"/>
    <cellStyle name="Normal 10 3 3 2 2 4 2" xfId="4166"/>
    <cellStyle name="Normal 10 3 3 2 2 4 2 2" xfId="4167"/>
    <cellStyle name="Normal 10 3 3 2 2 4 3" xfId="4168"/>
    <cellStyle name="Normal 10 3 3 2 2 5" xfId="4169"/>
    <cellStyle name="Normal 10 3 3 2 2 5 2" xfId="4170"/>
    <cellStyle name="Normal 10 3 3 2 2 5 2 2" xfId="4171"/>
    <cellStyle name="Normal 10 3 3 2 2 5 3" xfId="4172"/>
    <cellStyle name="Normal 10 3 3 2 2 6" xfId="4173"/>
    <cellStyle name="Normal 10 3 3 2 2 6 2" xfId="4174"/>
    <cellStyle name="Normal 10 3 3 2 2 7" xfId="4175"/>
    <cellStyle name="Normal 10 3 3 2 2 7 2" xfId="4176"/>
    <cellStyle name="Normal 10 3 3 2 2 8" xfId="4177"/>
    <cellStyle name="Normal 10 3 3 2 2 9" xfId="4178"/>
    <cellStyle name="Normal 10 3 3 2 3" xfId="4179"/>
    <cellStyle name="Normal 10 3 3 2 3 2" xfId="4180"/>
    <cellStyle name="Normal 10 3 3 2 3 2 2" xfId="4181"/>
    <cellStyle name="Normal 10 3 3 2 3 2 2 2" xfId="4182"/>
    <cellStyle name="Normal 10 3 3 2 3 2 3" xfId="4183"/>
    <cellStyle name="Normal 10 3 3 2 3 3" xfId="4184"/>
    <cellStyle name="Normal 10 3 3 2 3 3 2" xfId="4185"/>
    <cellStyle name="Normal 10 3 3 2 3 3 2 2" xfId="4186"/>
    <cellStyle name="Normal 10 3 3 2 3 3 3" xfId="4187"/>
    <cellStyle name="Normal 10 3 3 2 3 4" xfId="4188"/>
    <cellStyle name="Normal 10 3 3 2 3 4 2" xfId="4189"/>
    <cellStyle name="Normal 10 3 3 2 3 4 2 2" xfId="4190"/>
    <cellStyle name="Normal 10 3 3 2 3 4 3" xfId="4191"/>
    <cellStyle name="Normal 10 3 3 2 3 5" xfId="4192"/>
    <cellStyle name="Normal 10 3 3 2 3 5 2" xfId="4193"/>
    <cellStyle name="Normal 10 3 3 2 3 6" xfId="4194"/>
    <cellStyle name="Normal 10 3 3 2 3 6 2" xfId="4195"/>
    <cellStyle name="Normal 10 3 3 2 3 7" xfId="4196"/>
    <cellStyle name="Normal 10 3 3 2 3 8" xfId="4197"/>
    <cellStyle name="Normal 10 3 3 2 4" xfId="4198"/>
    <cellStyle name="Normal 10 3 3 2 4 2" xfId="4199"/>
    <cellStyle name="Normal 10 3 3 2 4 2 2" xfId="4200"/>
    <cellStyle name="Normal 10 3 3 2 4 2 2 2" xfId="4201"/>
    <cellStyle name="Normal 10 3 3 2 4 2 3" xfId="4202"/>
    <cellStyle name="Normal 10 3 3 2 4 3" xfId="4203"/>
    <cellStyle name="Normal 10 3 3 2 4 3 2" xfId="4204"/>
    <cellStyle name="Normal 10 3 3 2 4 3 2 2" xfId="4205"/>
    <cellStyle name="Normal 10 3 3 2 4 3 3" xfId="4206"/>
    <cellStyle name="Normal 10 3 3 2 4 4" xfId="4207"/>
    <cellStyle name="Normal 10 3 3 2 4 4 2" xfId="4208"/>
    <cellStyle name="Normal 10 3 3 2 4 5" xfId="4209"/>
    <cellStyle name="Normal 10 3 3 2 5" xfId="4210"/>
    <cellStyle name="Normal 10 3 3 2 5 2" xfId="4211"/>
    <cellStyle name="Normal 10 3 3 2 5 2 2" xfId="4212"/>
    <cellStyle name="Normal 10 3 3 2 5 2 2 2" xfId="4213"/>
    <cellStyle name="Normal 10 3 3 2 5 2 3" xfId="4214"/>
    <cellStyle name="Normal 10 3 3 2 5 3" xfId="4215"/>
    <cellStyle name="Normal 10 3 3 2 5 3 2" xfId="4216"/>
    <cellStyle name="Normal 10 3 3 2 5 3 2 2" xfId="4217"/>
    <cellStyle name="Normal 10 3 3 2 5 3 3" xfId="4218"/>
    <cellStyle name="Normal 10 3 3 2 5 4" xfId="4219"/>
    <cellStyle name="Normal 10 3 3 2 5 4 2" xfId="4220"/>
    <cellStyle name="Normal 10 3 3 2 5 5" xfId="4221"/>
    <cellStyle name="Normal 10 3 3 2 6" xfId="4222"/>
    <cellStyle name="Normal 10 3 3 2 6 2" xfId="4223"/>
    <cellStyle name="Normal 10 3 3 2 6 2 2" xfId="4224"/>
    <cellStyle name="Normal 10 3 3 2 6 2 2 2" xfId="4225"/>
    <cellStyle name="Normal 10 3 3 2 6 2 3" xfId="4226"/>
    <cellStyle name="Normal 10 3 3 2 6 3" xfId="4227"/>
    <cellStyle name="Normal 10 3 3 2 6 3 2" xfId="4228"/>
    <cellStyle name="Normal 10 3 3 2 6 3 2 2" xfId="4229"/>
    <cellStyle name="Normal 10 3 3 2 6 3 3" xfId="4230"/>
    <cellStyle name="Normal 10 3 3 2 6 4" xfId="4231"/>
    <cellStyle name="Normal 10 3 3 2 6 4 2" xfId="4232"/>
    <cellStyle name="Normal 10 3 3 2 6 5" xfId="4233"/>
    <cellStyle name="Normal 10 3 3 2 7" xfId="4234"/>
    <cellStyle name="Normal 10 3 3 2 7 2" xfId="4235"/>
    <cellStyle name="Normal 10 3 3 2 7 2 2" xfId="4236"/>
    <cellStyle name="Normal 10 3 3 2 7 3" xfId="4237"/>
    <cellStyle name="Normal 10 3 3 2 8" xfId="4238"/>
    <cellStyle name="Normal 10 3 3 2 8 2" xfId="4239"/>
    <cellStyle name="Normal 10 3 3 2 8 2 2" xfId="4240"/>
    <cellStyle name="Normal 10 3 3 2 8 3" xfId="4241"/>
    <cellStyle name="Normal 10 3 3 2 9" xfId="4242"/>
    <cellStyle name="Normal 10 3 3 2 9 2" xfId="4243"/>
    <cellStyle name="Normal 10 3 3 2 9 2 2" xfId="4244"/>
    <cellStyle name="Normal 10 3 3 2 9 3" xfId="4245"/>
    <cellStyle name="Normal 10 3 3 3" xfId="4246"/>
    <cellStyle name="Normal 10 3 3 3 10" xfId="4247"/>
    <cellStyle name="Normal 10 3 3 3 10 2" xfId="4248"/>
    <cellStyle name="Normal 10 3 3 3 11" xfId="4249"/>
    <cellStyle name="Normal 10 3 3 3 12" xfId="4250"/>
    <cellStyle name="Normal 10 3 3 3 2" xfId="4251"/>
    <cellStyle name="Normal 10 3 3 3 2 2" xfId="4252"/>
    <cellStyle name="Normal 10 3 3 3 2 2 2" xfId="4253"/>
    <cellStyle name="Normal 10 3 3 3 2 2 2 2" xfId="4254"/>
    <cellStyle name="Normal 10 3 3 3 2 2 3" xfId="4255"/>
    <cellStyle name="Normal 10 3 3 3 2 3" xfId="4256"/>
    <cellStyle name="Normal 10 3 3 3 2 3 2" xfId="4257"/>
    <cellStyle name="Normal 10 3 3 3 2 3 2 2" xfId="4258"/>
    <cellStyle name="Normal 10 3 3 3 2 3 3" xfId="4259"/>
    <cellStyle name="Normal 10 3 3 3 2 4" xfId="4260"/>
    <cellStyle name="Normal 10 3 3 3 2 4 2" xfId="4261"/>
    <cellStyle name="Normal 10 3 3 3 2 4 2 2" xfId="4262"/>
    <cellStyle name="Normal 10 3 3 3 2 4 3" xfId="4263"/>
    <cellStyle name="Normal 10 3 3 3 2 5" xfId="4264"/>
    <cellStyle name="Normal 10 3 3 3 2 5 2" xfId="4265"/>
    <cellStyle name="Normal 10 3 3 3 2 6" xfId="4266"/>
    <cellStyle name="Normal 10 3 3 3 2 6 2" xfId="4267"/>
    <cellStyle name="Normal 10 3 3 3 2 7" xfId="4268"/>
    <cellStyle name="Normal 10 3 3 3 2 8" xfId="4269"/>
    <cellStyle name="Normal 10 3 3 3 3" xfId="4270"/>
    <cellStyle name="Normal 10 3 3 3 3 2" xfId="4271"/>
    <cellStyle name="Normal 10 3 3 3 3 2 2" xfId="4272"/>
    <cellStyle name="Normal 10 3 3 3 3 2 2 2" xfId="4273"/>
    <cellStyle name="Normal 10 3 3 3 3 2 3" xfId="4274"/>
    <cellStyle name="Normal 10 3 3 3 3 3" xfId="4275"/>
    <cellStyle name="Normal 10 3 3 3 3 3 2" xfId="4276"/>
    <cellStyle name="Normal 10 3 3 3 3 3 2 2" xfId="4277"/>
    <cellStyle name="Normal 10 3 3 3 3 3 3" xfId="4278"/>
    <cellStyle name="Normal 10 3 3 3 3 4" xfId="4279"/>
    <cellStyle name="Normal 10 3 3 3 3 4 2" xfId="4280"/>
    <cellStyle name="Normal 10 3 3 3 3 5" xfId="4281"/>
    <cellStyle name="Normal 10 3 3 3 4" xfId="4282"/>
    <cellStyle name="Normal 10 3 3 3 4 2" xfId="4283"/>
    <cellStyle name="Normal 10 3 3 3 4 2 2" xfId="4284"/>
    <cellStyle name="Normal 10 3 3 3 4 2 2 2" xfId="4285"/>
    <cellStyle name="Normal 10 3 3 3 4 2 3" xfId="4286"/>
    <cellStyle name="Normal 10 3 3 3 4 3" xfId="4287"/>
    <cellStyle name="Normal 10 3 3 3 4 3 2" xfId="4288"/>
    <cellStyle name="Normal 10 3 3 3 4 3 2 2" xfId="4289"/>
    <cellStyle name="Normal 10 3 3 3 4 3 3" xfId="4290"/>
    <cellStyle name="Normal 10 3 3 3 4 4" xfId="4291"/>
    <cellStyle name="Normal 10 3 3 3 4 4 2" xfId="4292"/>
    <cellStyle name="Normal 10 3 3 3 4 5" xfId="4293"/>
    <cellStyle name="Normal 10 3 3 3 5" xfId="4294"/>
    <cellStyle name="Normal 10 3 3 3 5 2" xfId="4295"/>
    <cellStyle name="Normal 10 3 3 3 5 2 2" xfId="4296"/>
    <cellStyle name="Normal 10 3 3 3 5 2 2 2" xfId="4297"/>
    <cellStyle name="Normal 10 3 3 3 5 2 3" xfId="4298"/>
    <cellStyle name="Normal 10 3 3 3 5 3" xfId="4299"/>
    <cellStyle name="Normal 10 3 3 3 5 3 2" xfId="4300"/>
    <cellStyle name="Normal 10 3 3 3 5 3 2 2" xfId="4301"/>
    <cellStyle name="Normal 10 3 3 3 5 3 3" xfId="4302"/>
    <cellStyle name="Normal 10 3 3 3 5 4" xfId="4303"/>
    <cellStyle name="Normal 10 3 3 3 5 4 2" xfId="4304"/>
    <cellStyle name="Normal 10 3 3 3 5 5" xfId="4305"/>
    <cellStyle name="Normal 10 3 3 3 6" xfId="4306"/>
    <cellStyle name="Normal 10 3 3 3 6 2" xfId="4307"/>
    <cellStyle name="Normal 10 3 3 3 6 2 2" xfId="4308"/>
    <cellStyle name="Normal 10 3 3 3 6 3" xfId="4309"/>
    <cellStyle name="Normal 10 3 3 3 7" xfId="4310"/>
    <cellStyle name="Normal 10 3 3 3 7 2" xfId="4311"/>
    <cellStyle name="Normal 10 3 3 3 7 2 2" xfId="4312"/>
    <cellStyle name="Normal 10 3 3 3 7 3" xfId="4313"/>
    <cellStyle name="Normal 10 3 3 3 8" xfId="4314"/>
    <cellStyle name="Normal 10 3 3 3 8 2" xfId="4315"/>
    <cellStyle name="Normal 10 3 3 3 8 2 2" xfId="4316"/>
    <cellStyle name="Normal 10 3 3 3 8 3" xfId="4317"/>
    <cellStyle name="Normal 10 3 3 3 9" xfId="4318"/>
    <cellStyle name="Normal 10 3 3 3 9 2" xfId="4319"/>
    <cellStyle name="Normal 10 3 3 4" xfId="4320"/>
    <cellStyle name="Normal 10 3 3 4 2" xfId="4321"/>
    <cellStyle name="Normal 10 3 3 4 2 2" xfId="4322"/>
    <cellStyle name="Normal 10 3 3 4 2 2 2" xfId="4323"/>
    <cellStyle name="Normal 10 3 3 4 2 2 2 2" xfId="4324"/>
    <cellStyle name="Normal 10 3 3 4 2 2 3" xfId="4325"/>
    <cellStyle name="Normal 10 3 3 4 2 3" xfId="4326"/>
    <cellStyle name="Normal 10 3 3 4 2 3 2" xfId="4327"/>
    <cellStyle name="Normal 10 3 3 4 2 3 2 2" xfId="4328"/>
    <cellStyle name="Normal 10 3 3 4 2 3 3" xfId="4329"/>
    <cellStyle name="Normal 10 3 3 4 2 4" xfId="4330"/>
    <cellStyle name="Normal 10 3 3 4 2 4 2" xfId="4331"/>
    <cellStyle name="Normal 10 3 3 4 2 5" xfId="4332"/>
    <cellStyle name="Normal 10 3 3 4 3" xfId="4333"/>
    <cellStyle name="Normal 10 3 3 4 3 2" xfId="4334"/>
    <cellStyle name="Normal 10 3 3 4 3 2 2" xfId="4335"/>
    <cellStyle name="Normal 10 3 3 4 3 3" xfId="4336"/>
    <cellStyle name="Normal 10 3 3 4 4" xfId="4337"/>
    <cellStyle name="Normal 10 3 3 4 4 2" xfId="4338"/>
    <cellStyle name="Normal 10 3 3 4 4 2 2" xfId="4339"/>
    <cellStyle name="Normal 10 3 3 4 4 3" xfId="4340"/>
    <cellStyle name="Normal 10 3 3 4 5" xfId="4341"/>
    <cellStyle name="Normal 10 3 3 4 5 2" xfId="4342"/>
    <cellStyle name="Normal 10 3 3 4 5 2 2" xfId="4343"/>
    <cellStyle name="Normal 10 3 3 4 5 3" xfId="4344"/>
    <cellStyle name="Normal 10 3 3 4 6" xfId="4345"/>
    <cellStyle name="Normal 10 3 3 4 6 2" xfId="4346"/>
    <cellStyle name="Normal 10 3 3 4 7" xfId="4347"/>
    <cellStyle name="Normal 10 3 3 4 7 2" xfId="4348"/>
    <cellStyle name="Normal 10 3 3 4 8" xfId="4349"/>
    <cellStyle name="Normal 10 3 3 4 9" xfId="4350"/>
    <cellStyle name="Normal 10 3 3 5" xfId="4351"/>
    <cellStyle name="Normal 10 3 3 5 2" xfId="4352"/>
    <cellStyle name="Normal 10 3 3 5 2 2" xfId="4353"/>
    <cellStyle name="Normal 10 3 3 5 2 2 2" xfId="4354"/>
    <cellStyle name="Normal 10 3 3 5 2 3" xfId="4355"/>
    <cellStyle name="Normal 10 3 3 5 3" xfId="4356"/>
    <cellStyle name="Normal 10 3 3 5 3 2" xfId="4357"/>
    <cellStyle name="Normal 10 3 3 5 3 2 2" xfId="4358"/>
    <cellStyle name="Normal 10 3 3 5 3 3" xfId="4359"/>
    <cellStyle name="Normal 10 3 3 5 4" xfId="4360"/>
    <cellStyle name="Normal 10 3 3 5 4 2" xfId="4361"/>
    <cellStyle name="Normal 10 3 3 5 4 2 2" xfId="4362"/>
    <cellStyle name="Normal 10 3 3 5 4 3" xfId="4363"/>
    <cellStyle name="Normal 10 3 3 5 5" xfId="4364"/>
    <cellStyle name="Normal 10 3 3 5 5 2" xfId="4365"/>
    <cellStyle name="Normal 10 3 3 5 6" xfId="4366"/>
    <cellStyle name="Normal 10 3 3 5 6 2" xfId="4367"/>
    <cellStyle name="Normal 10 3 3 5 7" xfId="4368"/>
    <cellStyle name="Normal 10 3 3 5 8" xfId="4369"/>
    <cellStyle name="Normal 10 3 3 6" xfId="4370"/>
    <cellStyle name="Normal 10 3 3 6 2" xfId="4371"/>
    <cellStyle name="Normal 10 3 3 6 2 2" xfId="4372"/>
    <cellStyle name="Normal 10 3 3 6 2 2 2" xfId="4373"/>
    <cellStyle name="Normal 10 3 3 6 2 3" xfId="4374"/>
    <cellStyle name="Normal 10 3 3 6 3" xfId="4375"/>
    <cellStyle name="Normal 10 3 3 6 3 2" xfId="4376"/>
    <cellStyle name="Normal 10 3 3 6 3 2 2" xfId="4377"/>
    <cellStyle name="Normal 10 3 3 6 3 3" xfId="4378"/>
    <cellStyle name="Normal 10 3 3 6 4" xfId="4379"/>
    <cellStyle name="Normal 10 3 3 6 4 2" xfId="4380"/>
    <cellStyle name="Normal 10 3 3 6 5" xfId="4381"/>
    <cellStyle name="Normal 10 3 3 7" xfId="4382"/>
    <cellStyle name="Normal 10 3 3 7 2" xfId="4383"/>
    <cellStyle name="Normal 10 3 3 7 2 2" xfId="4384"/>
    <cellStyle name="Normal 10 3 3 7 2 2 2" xfId="4385"/>
    <cellStyle name="Normal 10 3 3 7 2 3" xfId="4386"/>
    <cellStyle name="Normal 10 3 3 7 3" xfId="4387"/>
    <cellStyle name="Normal 10 3 3 7 3 2" xfId="4388"/>
    <cellStyle name="Normal 10 3 3 7 3 2 2" xfId="4389"/>
    <cellStyle name="Normal 10 3 3 7 3 3" xfId="4390"/>
    <cellStyle name="Normal 10 3 3 7 4" xfId="4391"/>
    <cellStyle name="Normal 10 3 3 7 4 2" xfId="4392"/>
    <cellStyle name="Normal 10 3 3 7 5" xfId="4393"/>
    <cellStyle name="Normal 10 3 3 8" xfId="4394"/>
    <cellStyle name="Normal 10 3 3 8 2" xfId="4395"/>
    <cellStyle name="Normal 10 3 3 8 2 2" xfId="4396"/>
    <cellStyle name="Normal 10 3 3 8 3" xfId="4397"/>
    <cellStyle name="Normal 10 3 3 9" xfId="4398"/>
    <cellStyle name="Normal 10 3 3 9 2" xfId="4399"/>
    <cellStyle name="Normal 10 3 3 9 2 2" xfId="4400"/>
    <cellStyle name="Normal 10 3 3 9 3" xfId="4401"/>
    <cellStyle name="Normal 10 3 4" xfId="28"/>
    <cellStyle name="Normal 10 3 4 10" xfId="4402"/>
    <cellStyle name="Normal 10 3 4 10 2" xfId="4403"/>
    <cellStyle name="Normal 10 3 4 11" xfId="4404"/>
    <cellStyle name="Normal 10 3 4 11 2" xfId="4405"/>
    <cellStyle name="Normal 10 3 4 12" xfId="4406"/>
    <cellStyle name="Normal 10 3 4 13" xfId="4407"/>
    <cellStyle name="Normal 10 3 4 2" xfId="4408"/>
    <cellStyle name="Normal 10 3 4 2 2" xfId="4409"/>
    <cellStyle name="Normal 10 3 4 2 2 2" xfId="4410"/>
    <cellStyle name="Normal 10 3 4 2 2 2 2" xfId="4411"/>
    <cellStyle name="Normal 10 3 4 2 2 2 2 2" xfId="4412"/>
    <cellStyle name="Normal 10 3 4 2 2 2 3" xfId="4413"/>
    <cellStyle name="Normal 10 3 4 2 2 3" xfId="4414"/>
    <cellStyle name="Normal 10 3 4 2 2 3 2" xfId="4415"/>
    <cellStyle name="Normal 10 3 4 2 2 3 2 2" xfId="4416"/>
    <cellStyle name="Normal 10 3 4 2 2 3 3" xfId="4417"/>
    <cellStyle name="Normal 10 3 4 2 2 4" xfId="4418"/>
    <cellStyle name="Normal 10 3 4 2 2 4 2" xfId="4419"/>
    <cellStyle name="Normal 10 3 4 2 2 5" xfId="4420"/>
    <cellStyle name="Normal 10 3 4 2 3" xfId="4421"/>
    <cellStyle name="Normal 10 3 4 2 3 2" xfId="4422"/>
    <cellStyle name="Normal 10 3 4 2 3 2 2" xfId="4423"/>
    <cellStyle name="Normal 10 3 4 2 3 3" xfId="4424"/>
    <cellStyle name="Normal 10 3 4 2 4" xfId="4425"/>
    <cellStyle name="Normal 10 3 4 2 4 2" xfId="4426"/>
    <cellStyle name="Normal 10 3 4 2 4 2 2" xfId="4427"/>
    <cellStyle name="Normal 10 3 4 2 4 3" xfId="4428"/>
    <cellStyle name="Normal 10 3 4 2 5" xfId="4429"/>
    <cellStyle name="Normal 10 3 4 2 5 2" xfId="4430"/>
    <cellStyle name="Normal 10 3 4 2 5 2 2" xfId="4431"/>
    <cellStyle name="Normal 10 3 4 2 5 3" xfId="4432"/>
    <cellStyle name="Normal 10 3 4 2 6" xfId="4433"/>
    <cellStyle name="Normal 10 3 4 2 6 2" xfId="4434"/>
    <cellStyle name="Normal 10 3 4 2 7" xfId="4435"/>
    <cellStyle name="Normal 10 3 4 2 7 2" xfId="4436"/>
    <cellStyle name="Normal 10 3 4 2 8" xfId="4437"/>
    <cellStyle name="Normal 10 3 4 2 9" xfId="4438"/>
    <cellStyle name="Normal 10 3 4 3" xfId="4439"/>
    <cellStyle name="Normal 10 3 4 3 2" xfId="4440"/>
    <cellStyle name="Normal 10 3 4 3 2 2" xfId="4441"/>
    <cellStyle name="Normal 10 3 4 3 2 2 2" xfId="4442"/>
    <cellStyle name="Normal 10 3 4 3 2 3" xfId="4443"/>
    <cellStyle name="Normal 10 3 4 3 3" xfId="4444"/>
    <cellStyle name="Normal 10 3 4 3 3 2" xfId="4445"/>
    <cellStyle name="Normal 10 3 4 3 3 2 2" xfId="4446"/>
    <cellStyle name="Normal 10 3 4 3 3 3" xfId="4447"/>
    <cellStyle name="Normal 10 3 4 3 4" xfId="4448"/>
    <cellStyle name="Normal 10 3 4 3 4 2" xfId="4449"/>
    <cellStyle name="Normal 10 3 4 3 4 2 2" xfId="4450"/>
    <cellStyle name="Normal 10 3 4 3 4 3" xfId="4451"/>
    <cellStyle name="Normal 10 3 4 3 5" xfId="4452"/>
    <cellStyle name="Normal 10 3 4 3 5 2" xfId="4453"/>
    <cellStyle name="Normal 10 3 4 3 6" xfId="4454"/>
    <cellStyle name="Normal 10 3 4 3 6 2" xfId="4455"/>
    <cellStyle name="Normal 10 3 4 3 7" xfId="4456"/>
    <cellStyle name="Normal 10 3 4 3 8" xfId="4457"/>
    <cellStyle name="Normal 10 3 4 4" xfId="4458"/>
    <cellStyle name="Normal 10 3 4 4 2" xfId="4459"/>
    <cellStyle name="Normal 10 3 4 4 2 2" xfId="4460"/>
    <cellStyle name="Normal 10 3 4 4 2 2 2" xfId="4461"/>
    <cellStyle name="Normal 10 3 4 4 2 3" xfId="4462"/>
    <cellStyle name="Normal 10 3 4 4 3" xfId="4463"/>
    <cellStyle name="Normal 10 3 4 4 3 2" xfId="4464"/>
    <cellStyle name="Normal 10 3 4 4 3 2 2" xfId="4465"/>
    <cellStyle name="Normal 10 3 4 4 3 3" xfId="4466"/>
    <cellStyle name="Normal 10 3 4 4 4" xfId="4467"/>
    <cellStyle name="Normal 10 3 4 4 4 2" xfId="4468"/>
    <cellStyle name="Normal 10 3 4 4 5" xfId="4469"/>
    <cellStyle name="Normal 10 3 4 5" xfId="4470"/>
    <cellStyle name="Normal 10 3 4 5 2" xfId="4471"/>
    <cellStyle name="Normal 10 3 4 5 2 2" xfId="4472"/>
    <cellStyle name="Normal 10 3 4 5 2 2 2" xfId="4473"/>
    <cellStyle name="Normal 10 3 4 5 2 3" xfId="4474"/>
    <cellStyle name="Normal 10 3 4 5 3" xfId="4475"/>
    <cellStyle name="Normal 10 3 4 5 3 2" xfId="4476"/>
    <cellStyle name="Normal 10 3 4 5 3 2 2" xfId="4477"/>
    <cellStyle name="Normal 10 3 4 5 3 3" xfId="4478"/>
    <cellStyle name="Normal 10 3 4 5 4" xfId="4479"/>
    <cellStyle name="Normal 10 3 4 5 4 2" xfId="4480"/>
    <cellStyle name="Normal 10 3 4 5 5" xfId="4481"/>
    <cellStyle name="Normal 10 3 4 6" xfId="4482"/>
    <cellStyle name="Normal 10 3 4 6 2" xfId="4483"/>
    <cellStyle name="Normal 10 3 4 6 2 2" xfId="4484"/>
    <cellStyle name="Normal 10 3 4 6 2 2 2" xfId="4485"/>
    <cellStyle name="Normal 10 3 4 6 2 3" xfId="4486"/>
    <cellStyle name="Normal 10 3 4 6 3" xfId="4487"/>
    <cellStyle name="Normal 10 3 4 6 3 2" xfId="4488"/>
    <cellStyle name="Normal 10 3 4 6 3 2 2" xfId="4489"/>
    <cellStyle name="Normal 10 3 4 6 3 3" xfId="4490"/>
    <cellStyle name="Normal 10 3 4 6 4" xfId="4491"/>
    <cellStyle name="Normal 10 3 4 6 4 2" xfId="4492"/>
    <cellStyle name="Normal 10 3 4 6 5" xfId="4493"/>
    <cellStyle name="Normal 10 3 4 7" xfId="4494"/>
    <cellStyle name="Normal 10 3 4 7 2" xfId="4495"/>
    <cellStyle name="Normal 10 3 4 7 2 2" xfId="4496"/>
    <cellStyle name="Normal 10 3 4 7 3" xfId="4497"/>
    <cellStyle name="Normal 10 3 4 8" xfId="4498"/>
    <cellStyle name="Normal 10 3 4 8 2" xfId="4499"/>
    <cellStyle name="Normal 10 3 4 8 2 2" xfId="4500"/>
    <cellStyle name="Normal 10 3 4 8 3" xfId="4501"/>
    <cellStyle name="Normal 10 3 4 9" xfId="4502"/>
    <cellStyle name="Normal 10 3 4 9 2" xfId="4503"/>
    <cellStyle name="Normal 10 3 4 9 2 2" xfId="4504"/>
    <cellStyle name="Normal 10 3 4 9 3" xfId="4505"/>
    <cellStyle name="Normal 10 3 5" xfId="4506"/>
    <cellStyle name="Normal 10 3 5 10" xfId="4507"/>
    <cellStyle name="Normal 10 3 5 10 2" xfId="4508"/>
    <cellStyle name="Normal 10 3 5 11" xfId="4509"/>
    <cellStyle name="Normal 10 3 5 12" xfId="4510"/>
    <cellStyle name="Normal 10 3 5 2" xfId="4511"/>
    <cellStyle name="Normal 10 3 5 2 2" xfId="4512"/>
    <cellStyle name="Normal 10 3 5 2 2 2" xfId="4513"/>
    <cellStyle name="Normal 10 3 5 2 2 2 2" xfId="4514"/>
    <cellStyle name="Normal 10 3 5 2 2 3" xfId="4515"/>
    <cellStyle name="Normal 10 3 5 2 3" xfId="4516"/>
    <cellStyle name="Normal 10 3 5 2 3 2" xfId="4517"/>
    <cellStyle name="Normal 10 3 5 2 3 2 2" xfId="4518"/>
    <cellStyle name="Normal 10 3 5 2 3 3" xfId="4519"/>
    <cellStyle name="Normal 10 3 5 2 4" xfId="4520"/>
    <cellStyle name="Normal 10 3 5 2 4 2" xfId="4521"/>
    <cellStyle name="Normal 10 3 5 2 4 2 2" xfId="4522"/>
    <cellStyle name="Normal 10 3 5 2 4 3" xfId="4523"/>
    <cellStyle name="Normal 10 3 5 2 5" xfId="4524"/>
    <cellStyle name="Normal 10 3 5 2 5 2" xfId="4525"/>
    <cellStyle name="Normal 10 3 5 2 6" xfId="4526"/>
    <cellStyle name="Normal 10 3 5 2 6 2" xfId="4527"/>
    <cellStyle name="Normal 10 3 5 2 7" xfId="4528"/>
    <cellStyle name="Normal 10 3 5 2 8" xfId="4529"/>
    <cellStyle name="Normal 10 3 5 3" xfId="4530"/>
    <cellStyle name="Normal 10 3 5 3 2" xfId="4531"/>
    <cellStyle name="Normal 10 3 5 3 2 2" xfId="4532"/>
    <cellStyle name="Normal 10 3 5 3 2 2 2" xfId="4533"/>
    <cellStyle name="Normal 10 3 5 3 2 3" xfId="4534"/>
    <cellStyle name="Normal 10 3 5 3 3" xfId="4535"/>
    <cellStyle name="Normal 10 3 5 3 3 2" xfId="4536"/>
    <cellStyle name="Normal 10 3 5 3 3 2 2" xfId="4537"/>
    <cellStyle name="Normal 10 3 5 3 3 3" xfId="4538"/>
    <cellStyle name="Normal 10 3 5 3 4" xfId="4539"/>
    <cellStyle name="Normal 10 3 5 3 4 2" xfId="4540"/>
    <cellStyle name="Normal 10 3 5 3 5" xfId="4541"/>
    <cellStyle name="Normal 10 3 5 4" xfId="4542"/>
    <cellStyle name="Normal 10 3 5 4 2" xfId="4543"/>
    <cellStyle name="Normal 10 3 5 4 2 2" xfId="4544"/>
    <cellStyle name="Normal 10 3 5 4 2 2 2" xfId="4545"/>
    <cellStyle name="Normal 10 3 5 4 2 3" xfId="4546"/>
    <cellStyle name="Normal 10 3 5 4 3" xfId="4547"/>
    <cellStyle name="Normal 10 3 5 4 3 2" xfId="4548"/>
    <cellStyle name="Normal 10 3 5 4 3 2 2" xfId="4549"/>
    <cellStyle name="Normal 10 3 5 4 3 3" xfId="4550"/>
    <cellStyle name="Normal 10 3 5 4 4" xfId="4551"/>
    <cellStyle name="Normal 10 3 5 4 4 2" xfId="4552"/>
    <cellStyle name="Normal 10 3 5 4 5" xfId="4553"/>
    <cellStyle name="Normal 10 3 5 5" xfId="4554"/>
    <cellStyle name="Normal 10 3 5 5 2" xfId="4555"/>
    <cellStyle name="Normal 10 3 5 5 2 2" xfId="4556"/>
    <cellStyle name="Normal 10 3 5 5 2 2 2" xfId="4557"/>
    <cellStyle name="Normal 10 3 5 5 2 3" xfId="4558"/>
    <cellStyle name="Normal 10 3 5 5 3" xfId="4559"/>
    <cellStyle name="Normal 10 3 5 5 3 2" xfId="4560"/>
    <cellStyle name="Normal 10 3 5 5 3 2 2" xfId="4561"/>
    <cellStyle name="Normal 10 3 5 5 3 3" xfId="4562"/>
    <cellStyle name="Normal 10 3 5 5 4" xfId="4563"/>
    <cellStyle name="Normal 10 3 5 5 4 2" xfId="4564"/>
    <cellStyle name="Normal 10 3 5 5 5" xfId="4565"/>
    <cellStyle name="Normal 10 3 5 6" xfId="4566"/>
    <cellStyle name="Normal 10 3 5 6 2" xfId="4567"/>
    <cellStyle name="Normal 10 3 5 6 2 2" xfId="4568"/>
    <cellStyle name="Normal 10 3 5 6 3" xfId="4569"/>
    <cellStyle name="Normal 10 3 5 7" xfId="4570"/>
    <cellStyle name="Normal 10 3 5 7 2" xfId="4571"/>
    <cellStyle name="Normal 10 3 5 7 2 2" xfId="4572"/>
    <cellStyle name="Normal 10 3 5 7 3" xfId="4573"/>
    <cellStyle name="Normal 10 3 5 8" xfId="4574"/>
    <cellStyle name="Normal 10 3 5 8 2" xfId="4575"/>
    <cellStyle name="Normal 10 3 5 8 2 2" xfId="4576"/>
    <cellStyle name="Normal 10 3 5 8 3" xfId="4577"/>
    <cellStyle name="Normal 10 3 5 9" xfId="4578"/>
    <cellStyle name="Normal 10 3 5 9 2" xfId="4579"/>
    <cellStyle name="Normal 10 3 6" xfId="4580"/>
    <cellStyle name="Normal 10 3 6 10" xfId="4581"/>
    <cellStyle name="Normal 10 3 6 2" xfId="4582"/>
    <cellStyle name="Normal 10 3 6 2 2" xfId="4583"/>
    <cellStyle name="Normal 10 3 6 2 2 2" xfId="4584"/>
    <cellStyle name="Normal 10 3 6 2 2 2 2" xfId="4585"/>
    <cellStyle name="Normal 10 3 6 2 2 3" xfId="4586"/>
    <cellStyle name="Normal 10 3 6 2 3" xfId="4587"/>
    <cellStyle name="Normal 10 3 6 2 3 2" xfId="4588"/>
    <cellStyle name="Normal 10 3 6 2 3 2 2" xfId="4589"/>
    <cellStyle name="Normal 10 3 6 2 3 3" xfId="4590"/>
    <cellStyle name="Normal 10 3 6 2 4" xfId="4591"/>
    <cellStyle name="Normal 10 3 6 2 4 2" xfId="4592"/>
    <cellStyle name="Normal 10 3 6 2 5" xfId="4593"/>
    <cellStyle name="Normal 10 3 6 3" xfId="4594"/>
    <cellStyle name="Normal 10 3 6 3 2" xfId="4595"/>
    <cellStyle name="Normal 10 3 6 3 2 2" xfId="4596"/>
    <cellStyle name="Normal 10 3 6 3 2 2 2" xfId="4597"/>
    <cellStyle name="Normal 10 3 6 3 2 3" xfId="4598"/>
    <cellStyle name="Normal 10 3 6 3 3" xfId="4599"/>
    <cellStyle name="Normal 10 3 6 3 3 2" xfId="4600"/>
    <cellStyle name="Normal 10 3 6 3 3 2 2" xfId="4601"/>
    <cellStyle name="Normal 10 3 6 3 3 3" xfId="4602"/>
    <cellStyle name="Normal 10 3 6 3 4" xfId="4603"/>
    <cellStyle name="Normal 10 3 6 3 4 2" xfId="4604"/>
    <cellStyle name="Normal 10 3 6 3 5" xfId="4605"/>
    <cellStyle name="Normal 10 3 6 4" xfId="4606"/>
    <cellStyle name="Normal 10 3 6 4 2" xfId="4607"/>
    <cellStyle name="Normal 10 3 6 4 2 2" xfId="4608"/>
    <cellStyle name="Normal 10 3 6 4 3" xfId="4609"/>
    <cellStyle name="Normal 10 3 6 5" xfId="4610"/>
    <cellStyle name="Normal 10 3 6 5 2" xfId="4611"/>
    <cellStyle name="Normal 10 3 6 5 2 2" xfId="4612"/>
    <cellStyle name="Normal 10 3 6 5 3" xfId="4613"/>
    <cellStyle name="Normal 10 3 6 6" xfId="4614"/>
    <cellStyle name="Normal 10 3 6 6 2" xfId="4615"/>
    <cellStyle name="Normal 10 3 6 6 2 2" xfId="4616"/>
    <cellStyle name="Normal 10 3 6 6 3" xfId="4617"/>
    <cellStyle name="Normal 10 3 6 7" xfId="4618"/>
    <cellStyle name="Normal 10 3 6 7 2" xfId="4619"/>
    <cellStyle name="Normal 10 3 6 8" xfId="4620"/>
    <cellStyle name="Normal 10 3 6 8 2" xfId="4621"/>
    <cellStyle name="Normal 10 3 6 9" xfId="4622"/>
    <cellStyle name="Normal 10 3 7" xfId="4623"/>
    <cellStyle name="Normal 10 3 7 2" xfId="4624"/>
    <cellStyle name="Normal 10 3 7 2 2" xfId="4625"/>
    <cellStyle name="Normal 10 3 7 2 2 2" xfId="4626"/>
    <cellStyle name="Normal 10 3 7 2 2 2 2" xfId="4627"/>
    <cellStyle name="Normal 10 3 7 2 2 3" xfId="4628"/>
    <cellStyle name="Normal 10 3 7 2 3" xfId="4629"/>
    <cellStyle name="Normal 10 3 7 2 3 2" xfId="4630"/>
    <cellStyle name="Normal 10 3 7 2 3 2 2" xfId="4631"/>
    <cellStyle name="Normal 10 3 7 2 3 3" xfId="4632"/>
    <cellStyle name="Normal 10 3 7 2 4" xfId="4633"/>
    <cellStyle name="Normal 10 3 7 2 4 2" xfId="4634"/>
    <cellStyle name="Normal 10 3 7 2 5" xfId="4635"/>
    <cellStyle name="Normal 10 3 7 3" xfId="4636"/>
    <cellStyle name="Normal 10 3 7 3 2" xfId="4637"/>
    <cellStyle name="Normal 10 3 7 3 2 2" xfId="4638"/>
    <cellStyle name="Normal 10 3 7 3 3" xfId="4639"/>
    <cellStyle name="Normal 10 3 7 4" xfId="4640"/>
    <cellStyle name="Normal 10 3 7 4 2" xfId="4641"/>
    <cellStyle name="Normal 10 3 7 4 2 2" xfId="4642"/>
    <cellStyle name="Normal 10 3 7 4 3" xfId="4643"/>
    <cellStyle name="Normal 10 3 7 5" xfId="4644"/>
    <cellStyle name="Normal 10 3 7 5 2" xfId="4645"/>
    <cellStyle name="Normal 10 3 7 5 2 2" xfId="4646"/>
    <cellStyle name="Normal 10 3 7 5 3" xfId="4647"/>
    <cellStyle name="Normal 10 3 7 6" xfId="4648"/>
    <cellStyle name="Normal 10 3 7 6 2" xfId="4649"/>
    <cellStyle name="Normal 10 3 7 7" xfId="4650"/>
    <cellStyle name="Normal 10 3 7 7 2" xfId="4651"/>
    <cellStyle name="Normal 10 3 7 8" xfId="4652"/>
    <cellStyle name="Normal 10 3 7 9" xfId="4653"/>
    <cellStyle name="Normal 10 3 8" xfId="4654"/>
    <cellStyle name="Normal 10 3 8 2" xfId="4655"/>
    <cellStyle name="Normal 10 3 8 2 2" xfId="4656"/>
    <cellStyle name="Normal 10 3 8 2 2 2" xfId="4657"/>
    <cellStyle name="Normal 10 3 8 2 3" xfId="4658"/>
    <cellStyle name="Normal 10 3 8 3" xfId="4659"/>
    <cellStyle name="Normal 10 3 8 3 2" xfId="4660"/>
    <cellStyle name="Normal 10 3 8 3 2 2" xfId="4661"/>
    <cellStyle name="Normal 10 3 8 3 3" xfId="4662"/>
    <cellStyle name="Normal 10 3 8 4" xfId="4663"/>
    <cellStyle name="Normal 10 3 8 4 2" xfId="4664"/>
    <cellStyle name="Normal 10 3 8 4 2 2" xfId="4665"/>
    <cellStyle name="Normal 10 3 8 4 3" xfId="4666"/>
    <cellStyle name="Normal 10 3 8 5" xfId="4667"/>
    <cellStyle name="Normal 10 3 8 5 2" xfId="4668"/>
    <cellStyle name="Normal 10 3 8 6" xfId="4669"/>
    <cellStyle name="Normal 10 3 8 6 2" xfId="4670"/>
    <cellStyle name="Normal 10 3 8 7" xfId="4671"/>
    <cellStyle name="Normal 10 3 8 8" xfId="4672"/>
    <cellStyle name="Normal 10 3 9" xfId="4673"/>
    <cellStyle name="Normal 10 3 9 2" xfId="4674"/>
    <cellStyle name="Normal 10 3 9 2 2" xfId="4675"/>
    <cellStyle name="Normal 10 3 9 2 2 2" xfId="4676"/>
    <cellStyle name="Normal 10 3 9 2 3" xfId="4677"/>
    <cellStyle name="Normal 10 3 9 3" xfId="4678"/>
    <cellStyle name="Normal 10 3 9 3 2" xfId="4679"/>
    <cellStyle name="Normal 10 3 9 3 2 2" xfId="4680"/>
    <cellStyle name="Normal 10 3 9 3 3" xfId="4681"/>
    <cellStyle name="Normal 10 3 9 4" xfId="4682"/>
    <cellStyle name="Normal 10 3 9 4 2" xfId="4683"/>
    <cellStyle name="Normal 10 3 9 4 2 2" xfId="4684"/>
    <cellStyle name="Normal 10 3 9 4 3" xfId="4685"/>
    <cellStyle name="Normal 10 3 9 5" xfId="4686"/>
    <cellStyle name="Normal 10 3 9 5 2" xfId="4687"/>
    <cellStyle name="Normal 10 3 9 6" xfId="4688"/>
    <cellStyle name="Normal 10 3 9 6 2" xfId="4689"/>
    <cellStyle name="Normal 10 3 9 7" xfId="4690"/>
    <cellStyle name="Normal 10 3 9 8" xfId="4691"/>
    <cellStyle name="Normal 10 4" xfId="29"/>
    <cellStyle name="Normal 10 4 10" xfId="4692"/>
    <cellStyle name="Normal 10 4 10 2" xfId="4693"/>
    <cellStyle name="Normal 10 4 10 2 2" xfId="4694"/>
    <cellStyle name="Normal 10 4 10 2 2 2" xfId="4695"/>
    <cellStyle name="Normal 10 4 10 2 3" xfId="4696"/>
    <cellStyle name="Normal 10 4 10 3" xfId="4697"/>
    <cellStyle name="Normal 10 4 10 3 2" xfId="4698"/>
    <cellStyle name="Normal 10 4 10 3 2 2" xfId="4699"/>
    <cellStyle name="Normal 10 4 10 3 3" xfId="4700"/>
    <cellStyle name="Normal 10 4 10 4" xfId="4701"/>
    <cellStyle name="Normal 10 4 10 4 2" xfId="4702"/>
    <cellStyle name="Normal 10 4 10 5" xfId="4703"/>
    <cellStyle name="Normal 10 4 10 6" xfId="4704"/>
    <cellStyle name="Normal 10 4 11" xfId="4705"/>
    <cellStyle name="Normal 10 4 11 2" xfId="4706"/>
    <cellStyle name="Normal 10 4 11 2 2" xfId="4707"/>
    <cellStyle name="Normal 10 4 11 2 2 2" xfId="4708"/>
    <cellStyle name="Normal 10 4 11 2 3" xfId="4709"/>
    <cellStyle name="Normal 10 4 11 3" xfId="4710"/>
    <cellStyle name="Normal 10 4 11 3 2" xfId="4711"/>
    <cellStyle name="Normal 10 4 11 3 2 2" xfId="4712"/>
    <cellStyle name="Normal 10 4 11 3 3" xfId="4713"/>
    <cellStyle name="Normal 10 4 11 4" xfId="4714"/>
    <cellStyle name="Normal 10 4 11 4 2" xfId="4715"/>
    <cellStyle name="Normal 10 4 11 5" xfId="4716"/>
    <cellStyle name="Normal 10 4 12" xfId="4717"/>
    <cellStyle name="Normal 10 4 12 2" xfId="4718"/>
    <cellStyle name="Normal 10 4 12 2 2" xfId="4719"/>
    <cellStyle name="Normal 10 4 12 3" xfId="4720"/>
    <cellStyle name="Normal 10 4 13" xfId="4721"/>
    <cellStyle name="Normal 10 4 13 2" xfId="4722"/>
    <cellStyle name="Normal 10 4 13 2 2" xfId="4723"/>
    <cellStyle name="Normal 10 4 13 3" xfId="4724"/>
    <cellStyle name="Normal 10 4 14" xfId="4725"/>
    <cellStyle name="Normal 10 4 14 2" xfId="4726"/>
    <cellStyle name="Normal 10 4 14 2 2" xfId="4727"/>
    <cellStyle name="Normal 10 4 14 3" xfId="4728"/>
    <cellStyle name="Normal 10 4 15" xfId="4729"/>
    <cellStyle name="Normal 10 4 15 2" xfId="4730"/>
    <cellStyle name="Normal 10 4 16" xfId="4731"/>
    <cellStyle name="Normal 10 4 16 2" xfId="4732"/>
    <cellStyle name="Normal 10 4 17" xfId="4733"/>
    <cellStyle name="Normal 10 4 18" xfId="4734"/>
    <cellStyle name="Normal 10 4 2" xfId="30"/>
    <cellStyle name="Normal 10 4 2 10" xfId="4735"/>
    <cellStyle name="Normal 10 4 2 10 2" xfId="4736"/>
    <cellStyle name="Normal 10 4 2 10 2 2" xfId="4737"/>
    <cellStyle name="Normal 10 4 2 10 2 2 2" xfId="4738"/>
    <cellStyle name="Normal 10 4 2 10 2 3" xfId="4739"/>
    <cellStyle name="Normal 10 4 2 10 3" xfId="4740"/>
    <cellStyle name="Normal 10 4 2 10 3 2" xfId="4741"/>
    <cellStyle name="Normal 10 4 2 10 3 2 2" xfId="4742"/>
    <cellStyle name="Normal 10 4 2 10 3 3" xfId="4743"/>
    <cellStyle name="Normal 10 4 2 10 4" xfId="4744"/>
    <cellStyle name="Normal 10 4 2 10 4 2" xfId="4745"/>
    <cellStyle name="Normal 10 4 2 10 5" xfId="4746"/>
    <cellStyle name="Normal 10 4 2 11" xfId="4747"/>
    <cellStyle name="Normal 10 4 2 11 2" xfId="4748"/>
    <cellStyle name="Normal 10 4 2 11 2 2" xfId="4749"/>
    <cellStyle name="Normal 10 4 2 11 3" xfId="4750"/>
    <cellStyle name="Normal 10 4 2 12" xfId="4751"/>
    <cellStyle name="Normal 10 4 2 12 2" xfId="4752"/>
    <cellStyle name="Normal 10 4 2 12 2 2" xfId="4753"/>
    <cellStyle name="Normal 10 4 2 12 3" xfId="4754"/>
    <cellStyle name="Normal 10 4 2 13" xfId="4755"/>
    <cellStyle name="Normal 10 4 2 13 2" xfId="4756"/>
    <cellStyle name="Normal 10 4 2 13 2 2" xfId="4757"/>
    <cellStyle name="Normal 10 4 2 13 3" xfId="4758"/>
    <cellStyle name="Normal 10 4 2 14" xfId="4759"/>
    <cellStyle name="Normal 10 4 2 14 2" xfId="4760"/>
    <cellStyle name="Normal 10 4 2 15" xfId="4761"/>
    <cellStyle name="Normal 10 4 2 15 2" xfId="4762"/>
    <cellStyle name="Normal 10 4 2 16" xfId="4763"/>
    <cellStyle name="Normal 10 4 2 17" xfId="4764"/>
    <cellStyle name="Normal 10 4 2 2" xfId="31"/>
    <cellStyle name="Normal 10 4 2 2 10" xfId="4765"/>
    <cellStyle name="Normal 10 4 2 2 10 2" xfId="4766"/>
    <cellStyle name="Normal 10 4 2 2 10 2 2" xfId="4767"/>
    <cellStyle name="Normal 10 4 2 2 10 3" xfId="4768"/>
    <cellStyle name="Normal 10 4 2 2 11" xfId="4769"/>
    <cellStyle name="Normal 10 4 2 2 11 2" xfId="4770"/>
    <cellStyle name="Normal 10 4 2 2 12" xfId="4771"/>
    <cellStyle name="Normal 10 4 2 2 12 2" xfId="4772"/>
    <cellStyle name="Normal 10 4 2 2 13" xfId="4773"/>
    <cellStyle name="Normal 10 4 2 2 14" xfId="4774"/>
    <cellStyle name="Normal 10 4 2 2 2" xfId="4775"/>
    <cellStyle name="Normal 10 4 2 2 2 2" xfId="4776"/>
    <cellStyle name="Normal 10 4 2 2 2 2 2" xfId="4777"/>
    <cellStyle name="Normal 10 4 2 2 2 2 2 2" xfId="4778"/>
    <cellStyle name="Normal 10 4 2 2 2 2 2 2 2" xfId="4779"/>
    <cellStyle name="Normal 10 4 2 2 2 2 2 3" xfId="4780"/>
    <cellStyle name="Normal 10 4 2 2 2 2 3" xfId="4781"/>
    <cellStyle name="Normal 10 4 2 2 2 2 3 2" xfId="4782"/>
    <cellStyle name="Normal 10 4 2 2 2 2 3 2 2" xfId="4783"/>
    <cellStyle name="Normal 10 4 2 2 2 2 3 3" xfId="4784"/>
    <cellStyle name="Normal 10 4 2 2 2 2 4" xfId="4785"/>
    <cellStyle name="Normal 10 4 2 2 2 2 4 2" xfId="4786"/>
    <cellStyle name="Normal 10 4 2 2 2 2 5" xfId="4787"/>
    <cellStyle name="Normal 10 4 2 2 2 3" xfId="4788"/>
    <cellStyle name="Normal 10 4 2 2 2 3 2" xfId="4789"/>
    <cellStyle name="Normal 10 4 2 2 2 3 2 2" xfId="4790"/>
    <cellStyle name="Normal 10 4 2 2 2 3 3" xfId="4791"/>
    <cellStyle name="Normal 10 4 2 2 2 4" xfId="4792"/>
    <cellStyle name="Normal 10 4 2 2 2 4 2" xfId="4793"/>
    <cellStyle name="Normal 10 4 2 2 2 4 2 2" xfId="4794"/>
    <cellStyle name="Normal 10 4 2 2 2 4 3" xfId="4795"/>
    <cellStyle name="Normal 10 4 2 2 2 5" xfId="4796"/>
    <cellStyle name="Normal 10 4 2 2 2 5 2" xfId="4797"/>
    <cellStyle name="Normal 10 4 2 2 2 5 2 2" xfId="4798"/>
    <cellStyle name="Normal 10 4 2 2 2 5 3" xfId="4799"/>
    <cellStyle name="Normal 10 4 2 2 2 6" xfId="4800"/>
    <cellStyle name="Normal 10 4 2 2 2 6 2" xfId="4801"/>
    <cellStyle name="Normal 10 4 2 2 2 7" xfId="4802"/>
    <cellStyle name="Normal 10 4 2 2 2 7 2" xfId="4803"/>
    <cellStyle name="Normal 10 4 2 2 2 8" xfId="4804"/>
    <cellStyle name="Normal 10 4 2 2 2 9" xfId="4805"/>
    <cellStyle name="Normal 10 4 2 2 3" xfId="4806"/>
    <cellStyle name="Normal 10 4 2 2 3 2" xfId="4807"/>
    <cellStyle name="Normal 10 4 2 2 3 2 2" xfId="4808"/>
    <cellStyle name="Normal 10 4 2 2 3 2 2 2" xfId="4809"/>
    <cellStyle name="Normal 10 4 2 2 3 2 2 2 2" xfId="4810"/>
    <cellStyle name="Normal 10 4 2 2 3 2 2 3" xfId="4811"/>
    <cellStyle name="Normal 10 4 2 2 3 2 3" xfId="4812"/>
    <cellStyle name="Normal 10 4 2 2 3 2 3 2" xfId="4813"/>
    <cellStyle name="Normal 10 4 2 2 3 2 3 2 2" xfId="4814"/>
    <cellStyle name="Normal 10 4 2 2 3 2 3 3" xfId="4815"/>
    <cellStyle name="Normal 10 4 2 2 3 2 4" xfId="4816"/>
    <cellStyle name="Normal 10 4 2 2 3 2 4 2" xfId="4817"/>
    <cellStyle name="Normal 10 4 2 2 3 2 5" xfId="4818"/>
    <cellStyle name="Normal 10 4 2 2 3 3" xfId="4819"/>
    <cellStyle name="Normal 10 4 2 2 3 3 2" xfId="4820"/>
    <cellStyle name="Normal 10 4 2 2 3 3 2 2" xfId="4821"/>
    <cellStyle name="Normal 10 4 2 2 3 3 3" xfId="4822"/>
    <cellStyle name="Normal 10 4 2 2 3 4" xfId="4823"/>
    <cellStyle name="Normal 10 4 2 2 3 4 2" xfId="4824"/>
    <cellStyle name="Normal 10 4 2 2 3 4 2 2" xfId="4825"/>
    <cellStyle name="Normal 10 4 2 2 3 4 3" xfId="4826"/>
    <cellStyle name="Normal 10 4 2 2 3 5" xfId="4827"/>
    <cellStyle name="Normal 10 4 2 2 3 5 2" xfId="4828"/>
    <cellStyle name="Normal 10 4 2 2 3 5 2 2" xfId="4829"/>
    <cellStyle name="Normal 10 4 2 2 3 5 3" xfId="4830"/>
    <cellStyle name="Normal 10 4 2 2 3 6" xfId="4831"/>
    <cellStyle name="Normal 10 4 2 2 3 6 2" xfId="4832"/>
    <cellStyle name="Normal 10 4 2 2 3 7" xfId="4833"/>
    <cellStyle name="Normal 10 4 2 2 3 7 2" xfId="4834"/>
    <cellStyle name="Normal 10 4 2 2 3 8" xfId="4835"/>
    <cellStyle name="Normal 10 4 2 2 3 9" xfId="4836"/>
    <cellStyle name="Normal 10 4 2 2 4" xfId="4837"/>
    <cellStyle name="Normal 10 4 2 2 4 2" xfId="4838"/>
    <cellStyle name="Normal 10 4 2 2 4 2 2" xfId="4839"/>
    <cellStyle name="Normal 10 4 2 2 4 2 2 2" xfId="4840"/>
    <cellStyle name="Normal 10 4 2 2 4 2 3" xfId="4841"/>
    <cellStyle name="Normal 10 4 2 2 4 3" xfId="4842"/>
    <cellStyle name="Normal 10 4 2 2 4 3 2" xfId="4843"/>
    <cellStyle name="Normal 10 4 2 2 4 3 2 2" xfId="4844"/>
    <cellStyle name="Normal 10 4 2 2 4 3 3" xfId="4845"/>
    <cellStyle name="Normal 10 4 2 2 4 4" xfId="4846"/>
    <cellStyle name="Normal 10 4 2 2 4 4 2" xfId="4847"/>
    <cellStyle name="Normal 10 4 2 2 4 4 2 2" xfId="4848"/>
    <cellStyle name="Normal 10 4 2 2 4 4 3" xfId="4849"/>
    <cellStyle name="Normal 10 4 2 2 4 5" xfId="4850"/>
    <cellStyle name="Normal 10 4 2 2 4 5 2" xfId="4851"/>
    <cellStyle name="Normal 10 4 2 2 4 6" xfId="4852"/>
    <cellStyle name="Normal 10 4 2 2 4 6 2" xfId="4853"/>
    <cellStyle name="Normal 10 4 2 2 4 7" xfId="4854"/>
    <cellStyle name="Normal 10 4 2 2 4 8" xfId="4855"/>
    <cellStyle name="Normal 10 4 2 2 5" xfId="4856"/>
    <cellStyle name="Normal 10 4 2 2 5 2" xfId="4857"/>
    <cellStyle name="Normal 10 4 2 2 5 2 2" xfId="4858"/>
    <cellStyle name="Normal 10 4 2 2 5 2 2 2" xfId="4859"/>
    <cellStyle name="Normal 10 4 2 2 5 2 3" xfId="4860"/>
    <cellStyle name="Normal 10 4 2 2 5 3" xfId="4861"/>
    <cellStyle name="Normal 10 4 2 2 5 3 2" xfId="4862"/>
    <cellStyle name="Normal 10 4 2 2 5 3 2 2" xfId="4863"/>
    <cellStyle name="Normal 10 4 2 2 5 3 3" xfId="4864"/>
    <cellStyle name="Normal 10 4 2 2 5 4" xfId="4865"/>
    <cellStyle name="Normal 10 4 2 2 5 4 2" xfId="4866"/>
    <cellStyle name="Normal 10 4 2 2 5 5" xfId="4867"/>
    <cellStyle name="Normal 10 4 2 2 6" xfId="4868"/>
    <cellStyle name="Normal 10 4 2 2 6 2" xfId="4869"/>
    <cellStyle name="Normal 10 4 2 2 6 2 2" xfId="4870"/>
    <cellStyle name="Normal 10 4 2 2 6 2 2 2" xfId="4871"/>
    <cellStyle name="Normal 10 4 2 2 6 2 3" xfId="4872"/>
    <cellStyle name="Normal 10 4 2 2 6 3" xfId="4873"/>
    <cellStyle name="Normal 10 4 2 2 6 3 2" xfId="4874"/>
    <cellStyle name="Normal 10 4 2 2 6 3 2 2" xfId="4875"/>
    <cellStyle name="Normal 10 4 2 2 6 3 3" xfId="4876"/>
    <cellStyle name="Normal 10 4 2 2 6 4" xfId="4877"/>
    <cellStyle name="Normal 10 4 2 2 6 4 2" xfId="4878"/>
    <cellStyle name="Normal 10 4 2 2 6 5" xfId="4879"/>
    <cellStyle name="Normal 10 4 2 2 7" xfId="4880"/>
    <cellStyle name="Normal 10 4 2 2 7 2" xfId="4881"/>
    <cellStyle name="Normal 10 4 2 2 7 2 2" xfId="4882"/>
    <cellStyle name="Normal 10 4 2 2 7 2 2 2" xfId="4883"/>
    <cellStyle name="Normal 10 4 2 2 7 2 3" xfId="4884"/>
    <cellStyle name="Normal 10 4 2 2 7 3" xfId="4885"/>
    <cellStyle name="Normal 10 4 2 2 7 3 2" xfId="4886"/>
    <cellStyle name="Normal 10 4 2 2 7 3 2 2" xfId="4887"/>
    <cellStyle name="Normal 10 4 2 2 7 3 3" xfId="4888"/>
    <cellStyle name="Normal 10 4 2 2 7 4" xfId="4889"/>
    <cellStyle name="Normal 10 4 2 2 7 4 2" xfId="4890"/>
    <cellStyle name="Normal 10 4 2 2 7 5" xfId="4891"/>
    <cellStyle name="Normal 10 4 2 2 8" xfId="4892"/>
    <cellStyle name="Normal 10 4 2 2 8 2" xfId="4893"/>
    <cellStyle name="Normal 10 4 2 2 8 2 2" xfId="4894"/>
    <cellStyle name="Normal 10 4 2 2 8 3" xfId="4895"/>
    <cellStyle name="Normal 10 4 2 2 9" xfId="4896"/>
    <cellStyle name="Normal 10 4 2 2 9 2" xfId="4897"/>
    <cellStyle name="Normal 10 4 2 2 9 2 2" xfId="4898"/>
    <cellStyle name="Normal 10 4 2 2 9 3" xfId="4899"/>
    <cellStyle name="Normal 10 4 2 3" xfId="4900"/>
    <cellStyle name="Normal 10 4 2 3 10" xfId="4901"/>
    <cellStyle name="Normal 10 4 2 3 10 2" xfId="4902"/>
    <cellStyle name="Normal 10 4 2 3 11" xfId="4903"/>
    <cellStyle name="Normal 10 4 2 3 11 2" xfId="4904"/>
    <cellStyle name="Normal 10 4 2 3 12" xfId="4905"/>
    <cellStyle name="Normal 10 4 2 3 13" xfId="4906"/>
    <cellStyle name="Normal 10 4 2 3 2" xfId="4907"/>
    <cellStyle name="Normal 10 4 2 3 2 2" xfId="4908"/>
    <cellStyle name="Normal 10 4 2 3 2 2 2" xfId="4909"/>
    <cellStyle name="Normal 10 4 2 3 2 2 2 2" xfId="4910"/>
    <cellStyle name="Normal 10 4 2 3 2 2 2 2 2" xfId="4911"/>
    <cellStyle name="Normal 10 4 2 3 2 2 2 3" xfId="4912"/>
    <cellStyle name="Normal 10 4 2 3 2 2 3" xfId="4913"/>
    <cellStyle name="Normal 10 4 2 3 2 2 3 2" xfId="4914"/>
    <cellStyle name="Normal 10 4 2 3 2 2 3 2 2" xfId="4915"/>
    <cellStyle name="Normal 10 4 2 3 2 2 3 3" xfId="4916"/>
    <cellStyle name="Normal 10 4 2 3 2 2 4" xfId="4917"/>
    <cellStyle name="Normal 10 4 2 3 2 2 4 2" xfId="4918"/>
    <cellStyle name="Normal 10 4 2 3 2 2 5" xfId="4919"/>
    <cellStyle name="Normal 10 4 2 3 2 3" xfId="4920"/>
    <cellStyle name="Normal 10 4 2 3 2 3 2" xfId="4921"/>
    <cellStyle name="Normal 10 4 2 3 2 3 2 2" xfId="4922"/>
    <cellStyle name="Normal 10 4 2 3 2 3 3" xfId="4923"/>
    <cellStyle name="Normal 10 4 2 3 2 4" xfId="4924"/>
    <cellStyle name="Normal 10 4 2 3 2 4 2" xfId="4925"/>
    <cellStyle name="Normal 10 4 2 3 2 4 2 2" xfId="4926"/>
    <cellStyle name="Normal 10 4 2 3 2 4 3" xfId="4927"/>
    <cellStyle name="Normal 10 4 2 3 2 5" xfId="4928"/>
    <cellStyle name="Normal 10 4 2 3 2 5 2" xfId="4929"/>
    <cellStyle name="Normal 10 4 2 3 2 5 2 2" xfId="4930"/>
    <cellStyle name="Normal 10 4 2 3 2 5 3" xfId="4931"/>
    <cellStyle name="Normal 10 4 2 3 2 6" xfId="4932"/>
    <cellStyle name="Normal 10 4 2 3 2 6 2" xfId="4933"/>
    <cellStyle name="Normal 10 4 2 3 2 7" xfId="4934"/>
    <cellStyle name="Normal 10 4 2 3 2 7 2" xfId="4935"/>
    <cellStyle name="Normal 10 4 2 3 2 8" xfId="4936"/>
    <cellStyle name="Normal 10 4 2 3 2 9" xfId="4937"/>
    <cellStyle name="Normal 10 4 2 3 3" xfId="4938"/>
    <cellStyle name="Normal 10 4 2 3 3 2" xfId="4939"/>
    <cellStyle name="Normal 10 4 2 3 3 2 2" xfId="4940"/>
    <cellStyle name="Normal 10 4 2 3 3 2 2 2" xfId="4941"/>
    <cellStyle name="Normal 10 4 2 3 3 2 3" xfId="4942"/>
    <cellStyle name="Normal 10 4 2 3 3 3" xfId="4943"/>
    <cellStyle name="Normal 10 4 2 3 3 3 2" xfId="4944"/>
    <cellStyle name="Normal 10 4 2 3 3 3 2 2" xfId="4945"/>
    <cellStyle name="Normal 10 4 2 3 3 3 3" xfId="4946"/>
    <cellStyle name="Normal 10 4 2 3 3 4" xfId="4947"/>
    <cellStyle name="Normal 10 4 2 3 3 4 2" xfId="4948"/>
    <cellStyle name="Normal 10 4 2 3 3 4 2 2" xfId="4949"/>
    <cellStyle name="Normal 10 4 2 3 3 4 3" xfId="4950"/>
    <cellStyle name="Normal 10 4 2 3 3 5" xfId="4951"/>
    <cellStyle name="Normal 10 4 2 3 3 5 2" xfId="4952"/>
    <cellStyle name="Normal 10 4 2 3 3 6" xfId="4953"/>
    <cellStyle name="Normal 10 4 2 3 3 6 2" xfId="4954"/>
    <cellStyle name="Normal 10 4 2 3 3 7" xfId="4955"/>
    <cellStyle name="Normal 10 4 2 3 3 8" xfId="4956"/>
    <cellStyle name="Normal 10 4 2 3 4" xfId="4957"/>
    <cellStyle name="Normal 10 4 2 3 4 2" xfId="4958"/>
    <cellStyle name="Normal 10 4 2 3 4 2 2" xfId="4959"/>
    <cellStyle name="Normal 10 4 2 3 4 2 2 2" xfId="4960"/>
    <cellStyle name="Normal 10 4 2 3 4 2 3" xfId="4961"/>
    <cellStyle name="Normal 10 4 2 3 4 3" xfId="4962"/>
    <cellStyle name="Normal 10 4 2 3 4 3 2" xfId="4963"/>
    <cellStyle name="Normal 10 4 2 3 4 3 2 2" xfId="4964"/>
    <cellStyle name="Normal 10 4 2 3 4 3 3" xfId="4965"/>
    <cellStyle name="Normal 10 4 2 3 4 4" xfId="4966"/>
    <cellStyle name="Normal 10 4 2 3 4 4 2" xfId="4967"/>
    <cellStyle name="Normal 10 4 2 3 4 5" xfId="4968"/>
    <cellStyle name="Normal 10 4 2 3 5" xfId="4969"/>
    <cellStyle name="Normal 10 4 2 3 5 2" xfId="4970"/>
    <cellStyle name="Normal 10 4 2 3 5 2 2" xfId="4971"/>
    <cellStyle name="Normal 10 4 2 3 5 2 2 2" xfId="4972"/>
    <cellStyle name="Normal 10 4 2 3 5 2 3" xfId="4973"/>
    <cellStyle name="Normal 10 4 2 3 5 3" xfId="4974"/>
    <cellStyle name="Normal 10 4 2 3 5 3 2" xfId="4975"/>
    <cellStyle name="Normal 10 4 2 3 5 3 2 2" xfId="4976"/>
    <cellStyle name="Normal 10 4 2 3 5 3 3" xfId="4977"/>
    <cellStyle name="Normal 10 4 2 3 5 4" xfId="4978"/>
    <cellStyle name="Normal 10 4 2 3 5 4 2" xfId="4979"/>
    <cellStyle name="Normal 10 4 2 3 5 5" xfId="4980"/>
    <cellStyle name="Normal 10 4 2 3 6" xfId="4981"/>
    <cellStyle name="Normal 10 4 2 3 6 2" xfId="4982"/>
    <cellStyle name="Normal 10 4 2 3 6 2 2" xfId="4983"/>
    <cellStyle name="Normal 10 4 2 3 6 2 2 2" xfId="4984"/>
    <cellStyle name="Normal 10 4 2 3 6 2 3" xfId="4985"/>
    <cellStyle name="Normal 10 4 2 3 6 3" xfId="4986"/>
    <cellStyle name="Normal 10 4 2 3 6 3 2" xfId="4987"/>
    <cellStyle name="Normal 10 4 2 3 6 3 2 2" xfId="4988"/>
    <cellStyle name="Normal 10 4 2 3 6 3 3" xfId="4989"/>
    <cellStyle name="Normal 10 4 2 3 6 4" xfId="4990"/>
    <cellStyle name="Normal 10 4 2 3 6 4 2" xfId="4991"/>
    <cellStyle name="Normal 10 4 2 3 6 5" xfId="4992"/>
    <cellStyle name="Normal 10 4 2 3 7" xfId="4993"/>
    <cellStyle name="Normal 10 4 2 3 7 2" xfId="4994"/>
    <cellStyle name="Normal 10 4 2 3 7 2 2" xfId="4995"/>
    <cellStyle name="Normal 10 4 2 3 7 3" xfId="4996"/>
    <cellStyle name="Normal 10 4 2 3 8" xfId="4997"/>
    <cellStyle name="Normal 10 4 2 3 8 2" xfId="4998"/>
    <cellStyle name="Normal 10 4 2 3 8 2 2" xfId="4999"/>
    <cellStyle name="Normal 10 4 2 3 8 3" xfId="5000"/>
    <cellStyle name="Normal 10 4 2 3 9" xfId="5001"/>
    <cellStyle name="Normal 10 4 2 3 9 2" xfId="5002"/>
    <cellStyle name="Normal 10 4 2 3 9 2 2" xfId="5003"/>
    <cellStyle name="Normal 10 4 2 3 9 3" xfId="5004"/>
    <cellStyle name="Normal 10 4 2 4" xfId="5005"/>
    <cellStyle name="Normal 10 4 2 4 10" xfId="5006"/>
    <cellStyle name="Normal 10 4 2 4 2" xfId="5007"/>
    <cellStyle name="Normal 10 4 2 4 2 2" xfId="5008"/>
    <cellStyle name="Normal 10 4 2 4 2 2 2" xfId="5009"/>
    <cellStyle name="Normal 10 4 2 4 2 2 2 2" xfId="5010"/>
    <cellStyle name="Normal 10 4 2 4 2 2 3" xfId="5011"/>
    <cellStyle name="Normal 10 4 2 4 2 3" xfId="5012"/>
    <cellStyle name="Normal 10 4 2 4 2 3 2" xfId="5013"/>
    <cellStyle name="Normal 10 4 2 4 2 3 2 2" xfId="5014"/>
    <cellStyle name="Normal 10 4 2 4 2 3 3" xfId="5015"/>
    <cellStyle name="Normal 10 4 2 4 2 4" xfId="5016"/>
    <cellStyle name="Normal 10 4 2 4 2 4 2" xfId="5017"/>
    <cellStyle name="Normal 10 4 2 4 2 5" xfId="5018"/>
    <cellStyle name="Normal 10 4 2 4 3" xfId="5019"/>
    <cellStyle name="Normal 10 4 2 4 3 2" xfId="5020"/>
    <cellStyle name="Normal 10 4 2 4 3 2 2" xfId="5021"/>
    <cellStyle name="Normal 10 4 2 4 3 2 2 2" xfId="5022"/>
    <cellStyle name="Normal 10 4 2 4 3 2 3" xfId="5023"/>
    <cellStyle name="Normal 10 4 2 4 3 3" xfId="5024"/>
    <cellStyle name="Normal 10 4 2 4 3 3 2" xfId="5025"/>
    <cellStyle name="Normal 10 4 2 4 3 3 2 2" xfId="5026"/>
    <cellStyle name="Normal 10 4 2 4 3 3 3" xfId="5027"/>
    <cellStyle name="Normal 10 4 2 4 3 4" xfId="5028"/>
    <cellStyle name="Normal 10 4 2 4 3 4 2" xfId="5029"/>
    <cellStyle name="Normal 10 4 2 4 3 5" xfId="5030"/>
    <cellStyle name="Normal 10 4 2 4 4" xfId="5031"/>
    <cellStyle name="Normal 10 4 2 4 4 2" xfId="5032"/>
    <cellStyle name="Normal 10 4 2 4 4 2 2" xfId="5033"/>
    <cellStyle name="Normal 10 4 2 4 4 3" xfId="5034"/>
    <cellStyle name="Normal 10 4 2 4 5" xfId="5035"/>
    <cellStyle name="Normal 10 4 2 4 5 2" xfId="5036"/>
    <cellStyle name="Normal 10 4 2 4 5 2 2" xfId="5037"/>
    <cellStyle name="Normal 10 4 2 4 5 3" xfId="5038"/>
    <cellStyle name="Normal 10 4 2 4 6" xfId="5039"/>
    <cellStyle name="Normal 10 4 2 4 6 2" xfId="5040"/>
    <cellStyle name="Normal 10 4 2 4 6 2 2" xfId="5041"/>
    <cellStyle name="Normal 10 4 2 4 6 3" xfId="5042"/>
    <cellStyle name="Normal 10 4 2 4 7" xfId="5043"/>
    <cellStyle name="Normal 10 4 2 4 7 2" xfId="5044"/>
    <cellStyle name="Normal 10 4 2 4 8" xfId="5045"/>
    <cellStyle name="Normal 10 4 2 4 8 2" xfId="5046"/>
    <cellStyle name="Normal 10 4 2 4 9" xfId="5047"/>
    <cellStyle name="Normal 10 4 2 5" xfId="5048"/>
    <cellStyle name="Normal 10 4 2 5 2" xfId="5049"/>
    <cellStyle name="Normal 10 4 2 5 2 2" xfId="5050"/>
    <cellStyle name="Normal 10 4 2 5 2 2 2" xfId="5051"/>
    <cellStyle name="Normal 10 4 2 5 2 2 2 2" xfId="5052"/>
    <cellStyle name="Normal 10 4 2 5 2 2 3" xfId="5053"/>
    <cellStyle name="Normal 10 4 2 5 2 3" xfId="5054"/>
    <cellStyle name="Normal 10 4 2 5 2 3 2" xfId="5055"/>
    <cellStyle name="Normal 10 4 2 5 2 3 2 2" xfId="5056"/>
    <cellStyle name="Normal 10 4 2 5 2 3 3" xfId="5057"/>
    <cellStyle name="Normal 10 4 2 5 2 4" xfId="5058"/>
    <cellStyle name="Normal 10 4 2 5 2 4 2" xfId="5059"/>
    <cellStyle name="Normal 10 4 2 5 2 5" xfId="5060"/>
    <cellStyle name="Normal 10 4 2 5 3" xfId="5061"/>
    <cellStyle name="Normal 10 4 2 5 3 2" xfId="5062"/>
    <cellStyle name="Normal 10 4 2 5 3 2 2" xfId="5063"/>
    <cellStyle name="Normal 10 4 2 5 3 3" xfId="5064"/>
    <cellStyle name="Normal 10 4 2 5 4" xfId="5065"/>
    <cellStyle name="Normal 10 4 2 5 4 2" xfId="5066"/>
    <cellStyle name="Normal 10 4 2 5 4 2 2" xfId="5067"/>
    <cellStyle name="Normal 10 4 2 5 4 3" xfId="5068"/>
    <cellStyle name="Normal 10 4 2 5 5" xfId="5069"/>
    <cellStyle name="Normal 10 4 2 5 5 2" xfId="5070"/>
    <cellStyle name="Normal 10 4 2 5 5 2 2" xfId="5071"/>
    <cellStyle name="Normal 10 4 2 5 5 3" xfId="5072"/>
    <cellStyle name="Normal 10 4 2 5 6" xfId="5073"/>
    <cellStyle name="Normal 10 4 2 5 6 2" xfId="5074"/>
    <cellStyle name="Normal 10 4 2 5 7" xfId="5075"/>
    <cellStyle name="Normal 10 4 2 5 7 2" xfId="5076"/>
    <cellStyle name="Normal 10 4 2 5 8" xfId="5077"/>
    <cellStyle name="Normal 10 4 2 5 9" xfId="5078"/>
    <cellStyle name="Normal 10 4 2 6" xfId="5079"/>
    <cellStyle name="Normal 10 4 2 6 2" xfId="5080"/>
    <cellStyle name="Normal 10 4 2 6 2 2" xfId="5081"/>
    <cellStyle name="Normal 10 4 2 6 2 2 2" xfId="5082"/>
    <cellStyle name="Normal 10 4 2 6 2 2 2 2" xfId="5083"/>
    <cellStyle name="Normal 10 4 2 6 2 2 3" xfId="5084"/>
    <cellStyle name="Normal 10 4 2 6 2 3" xfId="5085"/>
    <cellStyle name="Normal 10 4 2 6 2 3 2" xfId="5086"/>
    <cellStyle name="Normal 10 4 2 6 2 3 2 2" xfId="5087"/>
    <cellStyle name="Normal 10 4 2 6 2 3 3" xfId="5088"/>
    <cellStyle name="Normal 10 4 2 6 2 4" xfId="5089"/>
    <cellStyle name="Normal 10 4 2 6 2 4 2" xfId="5090"/>
    <cellStyle name="Normal 10 4 2 6 2 5" xfId="5091"/>
    <cellStyle name="Normal 10 4 2 6 3" xfId="5092"/>
    <cellStyle name="Normal 10 4 2 6 3 2" xfId="5093"/>
    <cellStyle name="Normal 10 4 2 6 3 2 2" xfId="5094"/>
    <cellStyle name="Normal 10 4 2 6 3 3" xfId="5095"/>
    <cellStyle name="Normal 10 4 2 6 4" xfId="5096"/>
    <cellStyle name="Normal 10 4 2 6 4 2" xfId="5097"/>
    <cellStyle name="Normal 10 4 2 6 4 2 2" xfId="5098"/>
    <cellStyle name="Normal 10 4 2 6 4 3" xfId="5099"/>
    <cellStyle name="Normal 10 4 2 6 5" xfId="5100"/>
    <cellStyle name="Normal 10 4 2 6 5 2" xfId="5101"/>
    <cellStyle name="Normal 10 4 2 6 5 2 2" xfId="5102"/>
    <cellStyle name="Normal 10 4 2 6 5 3" xfId="5103"/>
    <cellStyle name="Normal 10 4 2 6 6" xfId="5104"/>
    <cellStyle name="Normal 10 4 2 6 6 2" xfId="5105"/>
    <cellStyle name="Normal 10 4 2 6 7" xfId="5106"/>
    <cellStyle name="Normal 10 4 2 6 7 2" xfId="5107"/>
    <cellStyle name="Normal 10 4 2 6 8" xfId="5108"/>
    <cellStyle name="Normal 10 4 2 6 9" xfId="5109"/>
    <cellStyle name="Normal 10 4 2 7" xfId="5110"/>
    <cellStyle name="Normal 10 4 2 7 2" xfId="5111"/>
    <cellStyle name="Normal 10 4 2 7 2 2" xfId="5112"/>
    <cellStyle name="Normal 10 4 2 7 2 2 2" xfId="5113"/>
    <cellStyle name="Normal 10 4 2 7 2 3" xfId="5114"/>
    <cellStyle name="Normal 10 4 2 7 3" xfId="5115"/>
    <cellStyle name="Normal 10 4 2 7 3 2" xfId="5116"/>
    <cellStyle name="Normal 10 4 2 7 3 2 2" xfId="5117"/>
    <cellStyle name="Normal 10 4 2 7 3 3" xfId="5118"/>
    <cellStyle name="Normal 10 4 2 7 4" xfId="5119"/>
    <cellStyle name="Normal 10 4 2 7 4 2" xfId="5120"/>
    <cellStyle name="Normal 10 4 2 7 4 2 2" xfId="5121"/>
    <cellStyle name="Normal 10 4 2 7 4 3" xfId="5122"/>
    <cellStyle name="Normal 10 4 2 7 5" xfId="5123"/>
    <cellStyle name="Normal 10 4 2 7 5 2" xfId="5124"/>
    <cellStyle name="Normal 10 4 2 7 6" xfId="5125"/>
    <cellStyle name="Normal 10 4 2 7 6 2" xfId="5126"/>
    <cellStyle name="Normal 10 4 2 7 7" xfId="5127"/>
    <cellStyle name="Normal 10 4 2 7 8" xfId="5128"/>
    <cellStyle name="Normal 10 4 2 8" xfId="5129"/>
    <cellStyle name="Normal 10 4 2 8 2" xfId="5130"/>
    <cellStyle name="Normal 10 4 2 8 2 2" xfId="5131"/>
    <cellStyle name="Normal 10 4 2 8 2 2 2" xfId="5132"/>
    <cellStyle name="Normal 10 4 2 8 2 3" xfId="5133"/>
    <cellStyle name="Normal 10 4 2 8 3" xfId="5134"/>
    <cellStyle name="Normal 10 4 2 8 3 2" xfId="5135"/>
    <cellStyle name="Normal 10 4 2 8 3 2 2" xfId="5136"/>
    <cellStyle name="Normal 10 4 2 8 3 3" xfId="5137"/>
    <cellStyle name="Normal 10 4 2 8 4" xfId="5138"/>
    <cellStyle name="Normal 10 4 2 8 4 2" xfId="5139"/>
    <cellStyle name="Normal 10 4 2 8 4 2 2" xfId="5140"/>
    <cellStyle name="Normal 10 4 2 8 4 3" xfId="5141"/>
    <cellStyle name="Normal 10 4 2 8 5" xfId="5142"/>
    <cellStyle name="Normal 10 4 2 8 5 2" xfId="5143"/>
    <cellStyle name="Normal 10 4 2 8 6" xfId="5144"/>
    <cellStyle name="Normal 10 4 2 8 6 2" xfId="5145"/>
    <cellStyle name="Normal 10 4 2 8 7" xfId="5146"/>
    <cellStyle name="Normal 10 4 2 8 8" xfId="5147"/>
    <cellStyle name="Normal 10 4 2 9" xfId="5148"/>
    <cellStyle name="Normal 10 4 2 9 2" xfId="5149"/>
    <cellStyle name="Normal 10 4 2 9 2 2" xfId="5150"/>
    <cellStyle name="Normal 10 4 2 9 2 2 2" xfId="5151"/>
    <cellStyle name="Normal 10 4 2 9 2 3" xfId="5152"/>
    <cellStyle name="Normal 10 4 2 9 3" xfId="5153"/>
    <cellStyle name="Normal 10 4 2 9 3 2" xfId="5154"/>
    <cellStyle name="Normal 10 4 2 9 3 2 2" xfId="5155"/>
    <cellStyle name="Normal 10 4 2 9 3 3" xfId="5156"/>
    <cellStyle name="Normal 10 4 2 9 4" xfId="5157"/>
    <cellStyle name="Normal 10 4 2 9 4 2" xfId="5158"/>
    <cellStyle name="Normal 10 4 2 9 5" xfId="5159"/>
    <cellStyle name="Normal 10 4 2 9 6" xfId="5160"/>
    <cellStyle name="Normal 10 4 3" xfId="32"/>
    <cellStyle name="Normal 10 4 3 10" xfId="5161"/>
    <cellStyle name="Normal 10 4 3 10 2" xfId="5162"/>
    <cellStyle name="Normal 10 4 3 10 2 2" xfId="5163"/>
    <cellStyle name="Normal 10 4 3 10 3" xfId="5164"/>
    <cellStyle name="Normal 10 4 3 11" xfId="5165"/>
    <cellStyle name="Normal 10 4 3 11 2" xfId="5166"/>
    <cellStyle name="Normal 10 4 3 12" xfId="5167"/>
    <cellStyle name="Normal 10 4 3 12 2" xfId="5168"/>
    <cellStyle name="Normal 10 4 3 13" xfId="5169"/>
    <cellStyle name="Normal 10 4 3 14" xfId="5170"/>
    <cellStyle name="Normal 10 4 3 2" xfId="33"/>
    <cellStyle name="Normal 10 4 3 2 10" xfId="5171"/>
    <cellStyle name="Normal 10 4 3 2 10 2" xfId="5172"/>
    <cellStyle name="Normal 10 4 3 2 11" xfId="5173"/>
    <cellStyle name="Normal 10 4 3 2 11 2" xfId="5174"/>
    <cellStyle name="Normal 10 4 3 2 12" xfId="5175"/>
    <cellStyle name="Normal 10 4 3 2 13" xfId="5176"/>
    <cellStyle name="Normal 10 4 3 2 2" xfId="5177"/>
    <cellStyle name="Normal 10 4 3 2 2 2" xfId="5178"/>
    <cellStyle name="Normal 10 4 3 2 2 2 2" xfId="5179"/>
    <cellStyle name="Normal 10 4 3 2 2 2 2 2" xfId="5180"/>
    <cellStyle name="Normal 10 4 3 2 2 2 2 2 2" xfId="5181"/>
    <cellStyle name="Normal 10 4 3 2 2 2 2 3" xfId="5182"/>
    <cellStyle name="Normal 10 4 3 2 2 2 3" xfId="5183"/>
    <cellStyle name="Normal 10 4 3 2 2 2 3 2" xfId="5184"/>
    <cellStyle name="Normal 10 4 3 2 2 2 3 2 2" xfId="5185"/>
    <cellStyle name="Normal 10 4 3 2 2 2 3 3" xfId="5186"/>
    <cellStyle name="Normal 10 4 3 2 2 2 4" xfId="5187"/>
    <cellStyle name="Normal 10 4 3 2 2 2 4 2" xfId="5188"/>
    <cellStyle name="Normal 10 4 3 2 2 2 5" xfId="5189"/>
    <cellStyle name="Normal 10 4 3 2 2 3" xfId="5190"/>
    <cellStyle name="Normal 10 4 3 2 2 3 2" xfId="5191"/>
    <cellStyle name="Normal 10 4 3 2 2 3 2 2" xfId="5192"/>
    <cellStyle name="Normal 10 4 3 2 2 3 3" xfId="5193"/>
    <cellStyle name="Normal 10 4 3 2 2 4" xfId="5194"/>
    <cellStyle name="Normal 10 4 3 2 2 4 2" xfId="5195"/>
    <cellStyle name="Normal 10 4 3 2 2 4 2 2" xfId="5196"/>
    <cellStyle name="Normal 10 4 3 2 2 4 3" xfId="5197"/>
    <cellStyle name="Normal 10 4 3 2 2 5" xfId="5198"/>
    <cellStyle name="Normal 10 4 3 2 2 5 2" xfId="5199"/>
    <cellStyle name="Normal 10 4 3 2 2 5 2 2" xfId="5200"/>
    <cellStyle name="Normal 10 4 3 2 2 5 3" xfId="5201"/>
    <cellStyle name="Normal 10 4 3 2 2 6" xfId="5202"/>
    <cellStyle name="Normal 10 4 3 2 2 6 2" xfId="5203"/>
    <cellStyle name="Normal 10 4 3 2 2 7" xfId="5204"/>
    <cellStyle name="Normal 10 4 3 2 2 7 2" xfId="5205"/>
    <cellStyle name="Normal 10 4 3 2 2 8" xfId="5206"/>
    <cellStyle name="Normal 10 4 3 2 2 9" xfId="5207"/>
    <cellStyle name="Normal 10 4 3 2 3" xfId="5208"/>
    <cellStyle name="Normal 10 4 3 2 3 2" xfId="5209"/>
    <cellStyle name="Normal 10 4 3 2 3 2 2" xfId="5210"/>
    <cellStyle name="Normal 10 4 3 2 3 2 2 2" xfId="5211"/>
    <cellStyle name="Normal 10 4 3 2 3 2 3" xfId="5212"/>
    <cellStyle name="Normal 10 4 3 2 3 3" xfId="5213"/>
    <cellStyle name="Normal 10 4 3 2 3 3 2" xfId="5214"/>
    <cellStyle name="Normal 10 4 3 2 3 3 2 2" xfId="5215"/>
    <cellStyle name="Normal 10 4 3 2 3 3 3" xfId="5216"/>
    <cellStyle name="Normal 10 4 3 2 3 4" xfId="5217"/>
    <cellStyle name="Normal 10 4 3 2 3 4 2" xfId="5218"/>
    <cellStyle name="Normal 10 4 3 2 3 4 2 2" xfId="5219"/>
    <cellStyle name="Normal 10 4 3 2 3 4 3" xfId="5220"/>
    <cellStyle name="Normal 10 4 3 2 3 5" xfId="5221"/>
    <cellStyle name="Normal 10 4 3 2 3 5 2" xfId="5222"/>
    <cellStyle name="Normal 10 4 3 2 3 6" xfId="5223"/>
    <cellStyle name="Normal 10 4 3 2 3 6 2" xfId="5224"/>
    <cellStyle name="Normal 10 4 3 2 3 7" xfId="5225"/>
    <cellStyle name="Normal 10 4 3 2 3 8" xfId="5226"/>
    <cellStyle name="Normal 10 4 3 2 4" xfId="5227"/>
    <cellStyle name="Normal 10 4 3 2 4 2" xfId="5228"/>
    <cellStyle name="Normal 10 4 3 2 4 2 2" xfId="5229"/>
    <cellStyle name="Normal 10 4 3 2 4 2 2 2" xfId="5230"/>
    <cellStyle name="Normal 10 4 3 2 4 2 3" xfId="5231"/>
    <cellStyle name="Normal 10 4 3 2 4 3" xfId="5232"/>
    <cellStyle name="Normal 10 4 3 2 4 3 2" xfId="5233"/>
    <cellStyle name="Normal 10 4 3 2 4 3 2 2" xfId="5234"/>
    <cellStyle name="Normal 10 4 3 2 4 3 3" xfId="5235"/>
    <cellStyle name="Normal 10 4 3 2 4 4" xfId="5236"/>
    <cellStyle name="Normal 10 4 3 2 4 4 2" xfId="5237"/>
    <cellStyle name="Normal 10 4 3 2 4 5" xfId="5238"/>
    <cellStyle name="Normal 10 4 3 2 5" xfId="5239"/>
    <cellStyle name="Normal 10 4 3 2 5 2" xfId="5240"/>
    <cellStyle name="Normal 10 4 3 2 5 2 2" xfId="5241"/>
    <cellStyle name="Normal 10 4 3 2 5 2 2 2" xfId="5242"/>
    <cellStyle name="Normal 10 4 3 2 5 2 3" xfId="5243"/>
    <cellStyle name="Normal 10 4 3 2 5 3" xfId="5244"/>
    <cellStyle name="Normal 10 4 3 2 5 3 2" xfId="5245"/>
    <cellStyle name="Normal 10 4 3 2 5 3 2 2" xfId="5246"/>
    <cellStyle name="Normal 10 4 3 2 5 3 3" xfId="5247"/>
    <cellStyle name="Normal 10 4 3 2 5 4" xfId="5248"/>
    <cellStyle name="Normal 10 4 3 2 5 4 2" xfId="5249"/>
    <cellStyle name="Normal 10 4 3 2 5 5" xfId="5250"/>
    <cellStyle name="Normal 10 4 3 2 6" xfId="5251"/>
    <cellStyle name="Normal 10 4 3 2 6 2" xfId="5252"/>
    <cellStyle name="Normal 10 4 3 2 6 2 2" xfId="5253"/>
    <cellStyle name="Normal 10 4 3 2 6 2 2 2" xfId="5254"/>
    <cellStyle name="Normal 10 4 3 2 6 2 3" xfId="5255"/>
    <cellStyle name="Normal 10 4 3 2 6 3" xfId="5256"/>
    <cellStyle name="Normal 10 4 3 2 6 3 2" xfId="5257"/>
    <cellStyle name="Normal 10 4 3 2 6 3 2 2" xfId="5258"/>
    <cellStyle name="Normal 10 4 3 2 6 3 3" xfId="5259"/>
    <cellStyle name="Normal 10 4 3 2 6 4" xfId="5260"/>
    <cellStyle name="Normal 10 4 3 2 6 4 2" xfId="5261"/>
    <cellStyle name="Normal 10 4 3 2 6 5" xfId="5262"/>
    <cellStyle name="Normal 10 4 3 2 7" xfId="5263"/>
    <cellStyle name="Normal 10 4 3 2 7 2" xfId="5264"/>
    <cellStyle name="Normal 10 4 3 2 7 2 2" xfId="5265"/>
    <cellStyle name="Normal 10 4 3 2 7 3" xfId="5266"/>
    <cellStyle name="Normal 10 4 3 2 8" xfId="5267"/>
    <cellStyle name="Normal 10 4 3 2 8 2" xfId="5268"/>
    <cellStyle name="Normal 10 4 3 2 8 2 2" xfId="5269"/>
    <cellStyle name="Normal 10 4 3 2 8 3" xfId="5270"/>
    <cellStyle name="Normal 10 4 3 2 9" xfId="5271"/>
    <cellStyle name="Normal 10 4 3 2 9 2" xfId="5272"/>
    <cellStyle name="Normal 10 4 3 2 9 2 2" xfId="5273"/>
    <cellStyle name="Normal 10 4 3 2 9 3" xfId="5274"/>
    <cellStyle name="Normal 10 4 3 3" xfId="5275"/>
    <cellStyle name="Normal 10 4 3 3 10" xfId="5276"/>
    <cellStyle name="Normal 10 4 3 3 10 2" xfId="5277"/>
    <cellStyle name="Normal 10 4 3 3 11" xfId="5278"/>
    <cellStyle name="Normal 10 4 3 3 12" xfId="5279"/>
    <cellStyle name="Normal 10 4 3 3 2" xfId="5280"/>
    <cellStyle name="Normal 10 4 3 3 2 2" xfId="5281"/>
    <cellStyle name="Normal 10 4 3 3 2 2 2" xfId="5282"/>
    <cellStyle name="Normal 10 4 3 3 2 2 2 2" xfId="5283"/>
    <cellStyle name="Normal 10 4 3 3 2 2 3" xfId="5284"/>
    <cellStyle name="Normal 10 4 3 3 2 3" xfId="5285"/>
    <cellStyle name="Normal 10 4 3 3 2 3 2" xfId="5286"/>
    <cellStyle name="Normal 10 4 3 3 2 3 2 2" xfId="5287"/>
    <cellStyle name="Normal 10 4 3 3 2 3 3" xfId="5288"/>
    <cellStyle name="Normal 10 4 3 3 2 4" xfId="5289"/>
    <cellStyle name="Normal 10 4 3 3 2 4 2" xfId="5290"/>
    <cellStyle name="Normal 10 4 3 3 2 4 2 2" xfId="5291"/>
    <cellStyle name="Normal 10 4 3 3 2 4 3" xfId="5292"/>
    <cellStyle name="Normal 10 4 3 3 2 5" xfId="5293"/>
    <cellStyle name="Normal 10 4 3 3 2 5 2" xfId="5294"/>
    <cellStyle name="Normal 10 4 3 3 2 6" xfId="5295"/>
    <cellStyle name="Normal 10 4 3 3 2 6 2" xfId="5296"/>
    <cellStyle name="Normal 10 4 3 3 2 7" xfId="5297"/>
    <cellStyle name="Normal 10 4 3 3 2 8" xfId="5298"/>
    <cellStyle name="Normal 10 4 3 3 3" xfId="5299"/>
    <cellStyle name="Normal 10 4 3 3 3 2" xfId="5300"/>
    <cellStyle name="Normal 10 4 3 3 3 2 2" xfId="5301"/>
    <cellStyle name="Normal 10 4 3 3 3 2 2 2" xfId="5302"/>
    <cellStyle name="Normal 10 4 3 3 3 2 3" xfId="5303"/>
    <cellStyle name="Normal 10 4 3 3 3 3" xfId="5304"/>
    <cellStyle name="Normal 10 4 3 3 3 3 2" xfId="5305"/>
    <cellStyle name="Normal 10 4 3 3 3 3 2 2" xfId="5306"/>
    <cellStyle name="Normal 10 4 3 3 3 3 3" xfId="5307"/>
    <cellStyle name="Normal 10 4 3 3 3 4" xfId="5308"/>
    <cellStyle name="Normal 10 4 3 3 3 4 2" xfId="5309"/>
    <cellStyle name="Normal 10 4 3 3 3 5" xfId="5310"/>
    <cellStyle name="Normal 10 4 3 3 4" xfId="5311"/>
    <cellStyle name="Normal 10 4 3 3 4 2" xfId="5312"/>
    <cellStyle name="Normal 10 4 3 3 4 2 2" xfId="5313"/>
    <cellStyle name="Normal 10 4 3 3 4 2 2 2" xfId="5314"/>
    <cellStyle name="Normal 10 4 3 3 4 2 3" xfId="5315"/>
    <cellStyle name="Normal 10 4 3 3 4 3" xfId="5316"/>
    <cellStyle name="Normal 10 4 3 3 4 3 2" xfId="5317"/>
    <cellStyle name="Normal 10 4 3 3 4 3 2 2" xfId="5318"/>
    <cellStyle name="Normal 10 4 3 3 4 3 3" xfId="5319"/>
    <cellStyle name="Normal 10 4 3 3 4 4" xfId="5320"/>
    <cellStyle name="Normal 10 4 3 3 4 4 2" xfId="5321"/>
    <cellStyle name="Normal 10 4 3 3 4 5" xfId="5322"/>
    <cellStyle name="Normal 10 4 3 3 5" xfId="5323"/>
    <cellStyle name="Normal 10 4 3 3 5 2" xfId="5324"/>
    <cellStyle name="Normal 10 4 3 3 5 2 2" xfId="5325"/>
    <cellStyle name="Normal 10 4 3 3 5 2 2 2" xfId="5326"/>
    <cellStyle name="Normal 10 4 3 3 5 2 3" xfId="5327"/>
    <cellStyle name="Normal 10 4 3 3 5 3" xfId="5328"/>
    <cellStyle name="Normal 10 4 3 3 5 3 2" xfId="5329"/>
    <cellStyle name="Normal 10 4 3 3 5 3 2 2" xfId="5330"/>
    <cellStyle name="Normal 10 4 3 3 5 3 3" xfId="5331"/>
    <cellStyle name="Normal 10 4 3 3 5 4" xfId="5332"/>
    <cellStyle name="Normal 10 4 3 3 5 4 2" xfId="5333"/>
    <cellStyle name="Normal 10 4 3 3 5 5" xfId="5334"/>
    <cellStyle name="Normal 10 4 3 3 6" xfId="5335"/>
    <cellStyle name="Normal 10 4 3 3 6 2" xfId="5336"/>
    <cellStyle name="Normal 10 4 3 3 6 2 2" xfId="5337"/>
    <cellStyle name="Normal 10 4 3 3 6 3" xfId="5338"/>
    <cellStyle name="Normal 10 4 3 3 7" xfId="5339"/>
    <cellStyle name="Normal 10 4 3 3 7 2" xfId="5340"/>
    <cellStyle name="Normal 10 4 3 3 7 2 2" xfId="5341"/>
    <cellStyle name="Normal 10 4 3 3 7 3" xfId="5342"/>
    <cellStyle name="Normal 10 4 3 3 8" xfId="5343"/>
    <cellStyle name="Normal 10 4 3 3 8 2" xfId="5344"/>
    <cellStyle name="Normal 10 4 3 3 8 2 2" xfId="5345"/>
    <cellStyle name="Normal 10 4 3 3 8 3" xfId="5346"/>
    <cellStyle name="Normal 10 4 3 3 9" xfId="5347"/>
    <cellStyle name="Normal 10 4 3 3 9 2" xfId="5348"/>
    <cellStyle name="Normal 10 4 3 4" xfId="5349"/>
    <cellStyle name="Normal 10 4 3 4 2" xfId="5350"/>
    <cellStyle name="Normal 10 4 3 4 2 2" xfId="5351"/>
    <cellStyle name="Normal 10 4 3 4 2 2 2" xfId="5352"/>
    <cellStyle name="Normal 10 4 3 4 2 2 2 2" xfId="5353"/>
    <cellStyle name="Normal 10 4 3 4 2 2 3" xfId="5354"/>
    <cellStyle name="Normal 10 4 3 4 2 3" xfId="5355"/>
    <cellStyle name="Normal 10 4 3 4 2 3 2" xfId="5356"/>
    <cellStyle name="Normal 10 4 3 4 2 3 2 2" xfId="5357"/>
    <cellStyle name="Normal 10 4 3 4 2 3 3" xfId="5358"/>
    <cellStyle name="Normal 10 4 3 4 2 4" xfId="5359"/>
    <cellStyle name="Normal 10 4 3 4 2 4 2" xfId="5360"/>
    <cellStyle name="Normal 10 4 3 4 2 5" xfId="5361"/>
    <cellStyle name="Normal 10 4 3 4 3" xfId="5362"/>
    <cellStyle name="Normal 10 4 3 4 3 2" xfId="5363"/>
    <cellStyle name="Normal 10 4 3 4 3 2 2" xfId="5364"/>
    <cellStyle name="Normal 10 4 3 4 3 3" xfId="5365"/>
    <cellStyle name="Normal 10 4 3 4 4" xfId="5366"/>
    <cellStyle name="Normal 10 4 3 4 4 2" xfId="5367"/>
    <cellStyle name="Normal 10 4 3 4 4 2 2" xfId="5368"/>
    <cellStyle name="Normal 10 4 3 4 4 3" xfId="5369"/>
    <cellStyle name="Normal 10 4 3 4 5" xfId="5370"/>
    <cellStyle name="Normal 10 4 3 4 5 2" xfId="5371"/>
    <cellStyle name="Normal 10 4 3 4 5 2 2" xfId="5372"/>
    <cellStyle name="Normal 10 4 3 4 5 3" xfId="5373"/>
    <cellStyle name="Normal 10 4 3 4 6" xfId="5374"/>
    <cellStyle name="Normal 10 4 3 4 6 2" xfId="5375"/>
    <cellStyle name="Normal 10 4 3 4 7" xfId="5376"/>
    <cellStyle name="Normal 10 4 3 4 7 2" xfId="5377"/>
    <cellStyle name="Normal 10 4 3 4 8" xfId="5378"/>
    <cellStyle name="Normal 10 4 3 4 9" xfId="5379"/>
    <cellStyle name="Normal 10 4 3 5" xfId="5380"/>
    <cellStyle name="Normal 10 4 3 5 2" xfId="5381"/>
    <cellStyle name="Normal 10 4 3 5 2 2" xfId="5382"/>
    <cellStyle name="Normal 10 4 3 5 2 2 2" xfId="5383"/>
    <cellStyle name="Normal 10 4 3 5 2 3" xfId="5384"/>
    <cellStyle name="Normal 10 4 3 5 3" xfId="5385"/>
    <cellStyle name="Normal 10 4 3 5 3 2" xfId="5386"/>
    <cellStyle name="Normal 10 4 3 5 3 2 2" xfId="5387"/>
    <cellStyle name="Normal 10 4 3 5 3 3" xfId="5388"/>
    <cellStyle name="Normal 10 4 3 5 4" xfId="5389"/>
    <cellStyle name="Normal 10 4 3 5 4 2" xfId="5390"/>
    <cellStyle name="Normal 10 4 3 5 4 2 2" xfId="5391"/>
    <cellStyle name="Normal 10 4 3 5 4 3" xfId="5392"/>
    <cellStyle name="Normal 10 4 3 5 5" xfId="5393"/>
    <cellStyle name="Normal 10 4 3 5 5 2" xfId="5394"/>
    <cellStyle name="Normal 10 4 3 5 6" xfId="5395"/>
    <cellStyle name="Normal 10 4 3 5 6 2" xfId="5396"/>
    <cellStyle name="Normal 10 4 3 5 7" xfId="5397"/>
    <cellStyle name="Normal 10 4 3 5 8" xfId="5398"/>
    <cellStyle name="Normal 10 4 3 6" xfId="5399"/>
    <cellStyle name="Normal 10 4 3 6 2" xfId="5400"/>
    <cellStyle name="Normal 10 4 3 6 2 2" xfId="5401"/>
    <cellStyle name="Normal 10 4 3 6 2 2 2" xfId="5402"/>
    <cellStyle name="Normal 10 4 3 6 2 3" xfId="5403"/>
    <cellStyle name="Normal 10 4 3 6 3" xfId="5404"/>
    <cellStyle name="Normal 10 4 3 6 3 2" xfId="5405"/>
    <cellStyle name="Normal 10 4 3 6 3 2 2" xfId="5406"/>
    <cellStyle name="Normal 10 4 3 6 3 3" xfId="5407"/>
    <cellStyle name="Normal 10 4 3 6 4" xfId="5408"/>
    <cellStyle name="Normal 10 4 3 6 4 2" xfId="5409"/>
    <cellStyle name="Normal 10 4 3 6 5" xfId="5410"/>
    <cellStyle name="Normal 10 4 3 7" xfId="5411"/>
    <cellStyle name="Normal 10 4 3 7 2" xfId="5412"/>
    <cellStyle name="Normal 10 4 3 7 2 2" xfId="5413"/>
    <cellStyle name="Normal 10 4 3 7 2 2 2" xfId="5414"/>
    <cellStyle name="Normal 10 4 3 7 2 3" xfId="5415"/>
    <cellStyle name="Normal 10 4 3 7 3" xfId="5416"/>
    <cellStyle name="Normal 10 4 3 7 3 2" xfId="5417"/>
    <cellStyle name="Normal 10 4 3 7 3 2 2" xfId="5418"/>
    <cellStyle name="Normal 10 4 3 7 3 3" xfId="5419"/>
    <cellStyle name="Normal 10 4 3 7 4" xfId="5420"/>
    <cellStyle name="Normal 10 4 3 7 4 2" xfId="5421"/>
    <cellStyle name="Normal 10 4 3 7 5" xfId="5422"/>
    <cellStyle name="Normal 10 4 3 8" xfId="5423"/>
    <cellStyle name="Normal 10 4 3 8 2" xfId="5424"/>
    <cellStyle name="Normal 10 4 3 8 2 2" xfId="5425"/>
    <cellStyle name="Normal 10 4 3 8 3" xfId="5426"/>
    <cellStyle name="Normal 10 4 3 9" xfId="5427"/>
    <cellStyle name="Normal 10 4 3 9 2" xfId="5428"/>
    <cellStyle name="Normal 10 4 3 9 2 2" xfId="5429"/>
    <cellStyle name="Normal 10 4 3 9 3" xfId="5430"/>
    <cellStyle name="Normal 10 4 4" xfId="34"/>
    <cellStyle name="Normal 10 4 4 10" xfId="5431"/>
    <cellStyle name="Normal 10 4 4 10 2" xfId="5432"/>
    <cellStyle name="Normal 10 4 4 11" xfId="5433"/>
    <cellStyle name="Normal 10 4 4 11 2" xfId="5434"/>
    <cellStyle name="Normal 10 4 4 12" xfId="5435"/>
    <cellStyle name="Normal 10 4 4 13" xfId="5436"/>
    <cellStyle name="Normal 10 4 4 2" xfId="5437"/>
    <cellStyle name="Normal 10 4 4 2 2" xfId="5438"/>
    <cellStyle name="Normal 10 4 4 2 2 2" xfId="5439"/>
    <cellStyle name="Normal 10 4 4 2 2 2 2" xfId="5440"/>
    <cellStyle name="Normal 10 4 4 2 2 2 2 2" xfId="5441"/>
    <cellStyle name="Normal 10 4 4 2 2 2 3" xfId="5442"/>
    <cellStyle name="Normal 10 4 4 2 2 3" xfId="5443"/>
    <cellStyle name="Normal 10 4 4 2 2 3 2" xfId="5444"/>
    <cellStyle name="Normal 10 4 4 2 2 3 2 2" xfId="5445"/>
    <cellStyle name="Normal 10 4 4 2 2 3 3" xfId="5446"/>
    <cellStyle name="Normal 10 4 4 2 2 4" xfId="5447"/>
    <cellStyle name="Normal 10 4 4 2 2 4 2" xfId="5448"/>
    <cellStyle name="Normal 10 4 4 2 2 5" xfId="5449"/>
    <cellStyle name="Normal 10 4 4 2 3" xfId="5450"/>
    <cellStyle name="Normal 10 4 4 2 3 2" xfId="5451"/>
    <cellStyle name="Normal 10 4 4 2 3 2 2" xfId="5452"/>
    <cellStyle name="Normal 10 4 4 2 3 3" xfId="5453"/>
    <cellStyle name="Normal 10 4 4 2 4" xfId="5454"/>
    <cellStyle name="Normal 10 4 4 2 4 2" xfId="5455"/>
    <cellStyle name="Normal 10 4 4 2 4 2 2" xfId="5456"/>
    <cellStyle name="Normal 10 4 4 2 4 3" xfId="5457"/>
    <cellStyle name="Normal 10 4 4 2 5" xfId="5458"/>
    <cellStyle name="Normal 10 4 4 2 5 2" xfId="5459"/>
    <cellStyle name="Normal 10 4 4 2 5 2 2" xfId="5460"/>
    <cellStyle name="Normal 10 4 4 2 5 3" xfId="5461"/>
    <cellStyle name="Normal 10 4 4 2 6" xfId="5462"/>
    <cellStyle name="Normal 10 4 4 2 6 2" xfId="5463"/>
    <cellStyle name="Normal 10 4 4 2 7" xfId="5464"/>
    <cellStyle name="Normal 10 4 4 2 7 2" xfId="5465"/>
    <cellStyle name="Normal 10 4 4 2 8" xfId="5466"/>
    <cellStyle name="Normal 10 4 4 2 9" xfId="5467"/>
    <cellStyle name="Normal 10 4 4 3" xfId="5468"/>
    <cellStyle name="Normal 10 4 4 3 2" xfId="5469"/>
    <cellStyle name="Normal 10 4 4 3 2 2" xfId="5470"/>
    <cellStyle name="Normal 10 4 4 3 2 2 2" xfId="5471"/>
    <cellStyle name="Normal 10 4 4 3 2 3" xfId="5472"/>
    <cellStyle name="Normal 10 4 4 3 3" xfId="5473"/>
    <cellStyle name="Normal 10 4 4 3 3 2" xfId="5474"/>
    <cellStyle name="Normal 10 4 4 3 3 2 2" xfId="5475"/>
    <cellStyle name="Normal 10 4 4 3 3 3" xfId="5476"/>
    <cellStyle name="Normal 10 4 4 3 4" xfId="5477"/>
    <cellStyle name="Normal 10 4 4 3 4 2" xfId="5478"/>
    <cellStyle name="Normal 10 4 4 3 4 2 2" xfId="5479"/>
    <cellStyle name="Normal 10 4 4 3 4 3" xfId="5480"/>
    <cellStyle name="Normal 10 4 4 3 5" xfId="5481"/>
    <cellStyle name="Normal 10 4 4 3 5 2" xfId="5482"/>
    <cellStyle name="Normal 10 4 4 3 6" xfId="5483"/>
    <cellStyle name="Normal 10 4 4 3 6 2" xfId="5484"/>
    <cellStyle name="Normal 10 4 4 3 7" xfId="5485"/>
    <cellStyle name="Normal 10 4 4 3 8" xfId="5486"/>
    <cellStyle name="Normal 10 4 4 4" xfId="5487"/>
    <cellStyle name="Normal 10 4 4 4 2" xfId="5488"/>
    <cellStyle name="Normal 10 4 4 4 2 2" xfId="5489"/>
    <cellStyle name="Normal 10 4 4 4 2 2 2" xfId="5490"/>
    <cellStyle name="Normal 10 4 4 4 2 3" xfId="5491"/>
    <cellStyle name="Normal 10 4 4 4 3" xfId="5492"/>
    <cellStyle name="Normal 10 4 4 4 3 2" xfId="5493"/>
    <cellStyle name="Normal 10 4 4 4 3 2 2" xfId="5494"/>
    <cellStyle name="Normal 10 4 4 4 3 3" xfId="5495"/>
    <cellStyle name="Normal 10 4 4 4 4" xfId="5496"/>
    <cellStyle name="Normal 10 4 4 4 4 2" xfId="5497"/>
    <cellStyle name="Normal 10 4 4 4 5" xfId="5498"/>
    <cellStyle name="Normal 10 4 4 5" xfId="5499"/>
    <cellStyle name="Normal 10 4 4 5 2" xfId="5500"/>
    <cellStyle name="Normal 10 4 4 5 2 2" xfId="5501"/>
    <cellStyle name="Normal 10 4 4 5 2 2 2" xfId="5502"/>
    <cellStyle name="Normal 10 4 4 5 2 3" xfId="5503"/>
    <cellStyle name="Normal 10 4 4 5 3" xfId="5504"/>
    <cellStyle name="Normal 10 4 4 5 3 2" xfId="5505"/>
    <cellStyle name="Normal 10 4 4 5 3 2 2" xfId="5506"/>
    <cellStyle name="Normal 10 4 4 5 3 3" xfId="5507"/>
    <cellStyle name="Normal 10 4 4 5 4" xfId="5508"/>
    <cellStyle name="Normal 10 4 4 5 4 2" xfId="5509"/>
    <cellStyle name="Normal 10 4 4 5 5" xfId="5510"/>
    <cellStyle name="Normal 10 4 4 6" xfId="5511"/>
    <cellStyle name="Normal 10 4 4 6 2" xfId="5512"/>
    <cellStyle name="Normal 10 4 4 6 2 2" xfId="5513"/>
    <cellStyle name="Normal 10 4 4 6 2 2 2" xfId="5514"/>
    <cellStyle name="Normal 10 4 4 6 2 3" xfId="5515"/>
    <cellStyle name="Normal 10 4 4 6 3" xfId="5516"/>
    <cellStyle name="Normal 10 4 4 6 3 2" xfId="5517"/>
    <cellStyle name="Normal 10 4 4 6 3 2 2" xfId="5518"/>
    <cellStyle name="Normal 10 4 4 6 3 3" xfId="5519"/>
    <cellStyle name="Normal 10 4 4 6 4" xfId="5520"/>
    <cellStyle name="Normal 10 4 4 6 4 2" xfId="5521"/>
    <cellStyle name="Normal 10 4 4 6 5" xfId="5522"/>
    <cellStyle name="Normal 10 4 4 7" xfId="5523"/>
    <cellStyle name="Normal 10 4 4 7 2" xfId="5524"/>
    <cellStyle name="Normal 10 4 4 7 2 2" xfId="5525"/>
    <cellStyle name="Normal 10 4 4 7 3" xfId="5526"/>
    <cellStyle name="Normal 10 4 4 8" xfId="5527"/>
    <cellStyle name="Normal 10 4 4 8 2" xfId="5528"/>
    <cellStyle name="Normal 10 4 4 8 2 2" xfId="5529"/>
    <cellStyle name="Normal 10 4 4 8 3" xfId="5530"/>
    <cellStyle name="Normal 10 4 4 9" xfId="5531"/>
    <cellStyle name="Normal 10 4 4 9 2" xfId="5532"/>
    <cellStyle name="Normal 10 4 4 9 2 2" xfId="5533"/>
    <cellStyle name="Normal 10 4 4 9 3" xfId="5534"/>
    <cellStyle name="Normal 10 4 5" xfId="5535"/>
    <cellStyle name="Normal 10 4 5 10" xfId="5536"/>
    <cellStyle name="Normal 10 4 5 10 2" xfId="5537"/>
    <cellStyle name="Normal 10 4 5 11" xfId="5538"/>
    <cellStyle name="Normal 10 4 5 12" xfId="5539"/>
    <cellStyle name="Normal 10 4 5 2" xfId="5540"/>
    <cellStyle name="Normal 10 4 5 2 2" xfId="5541"/>
    <cellStyle name="Normal 10 4 5 2 2 2" xfId="5542"/>
    <cellStyle name="Normal 10 4 5 2 2 2 2" xfId="5543"/>
    <cellStyle name="Normal 10 4 5 2 2 3" xfId="5544"/>
    <cellStyle name="Normal 10 4 5 2 3" xfId="5545"/>
    <cellStyle name="Normal 10 4 5 2 3 2" xfId="5546"/>
    <cellStyle name="Normal 10 4 5 2 3 2 2" xfId="5547"/>
    <cellStyle name="Normal 10 4 5 2 3 3" xfId="5548"/>
    <cellStyle name="Normal 10 4 5 2 4" xfId="5549"/>
    <cellStyle name="Normal 10 4 5 2 4 2" xfId="5550"/>
    <cellStyle name="Normal 10 4 5 2 4 2 2" xfId="5551"/>
    <cellStyle name="Normal 10 4 5 2 4 3" xfId="5552"/>
    <cellStyle name="Normal 10 4 5 2 5" xfId="5553"/>
    <cellStyle name="Normal 10 4 5 2 5 2" xfId="5554"/>
    <cellStyle name="Normal 10 4 5 2 6" xfId="5555"/>
    <cellStyle name="Normal 10 4 5 2 6 2" xfId="5556"/>
    <cellStyle name="Normal 10 4 5 2 7" xfId="5557"/>
    <cellStyle name="Normal 10 4 5 2 8" xfId="5558"/>
    <cellStyle name="Normal 10 4 5 3" xfId="5559"/>
    <cellStyle name="Normal 10 4 5 3 2" xfId="5560"/>
    <cellStyle name="Normal 10 4 5 3 2 2" xfId="5561"/>
    <cellStyle name="Normal 10 4 5 3 2 2 2" xfId="5562"/>
    <cellStyle name="Normal 10 4 5 3 2 3" xfId="5563"/>
    <cellStyle name="Normal 10 4 5 3 3" xfId="5564"/>
    <cellStyle name="Normal 10 4 5 3 3 2" xfId="5565"/>
    <cellStyle name="Normal 10 4 5 3 3 2 2" xfId="5566"/>
    <cellStyle name="Normal 10 4 5 3 3 3" xfId="5567"/>
    <cellStyle name="Normal 10 4 5 3 4" xfId="5568"/>
    <cellStyle name="Normal 10 4 5 3 4 2" xfId="5569"/>
    <cellStyle name="Normal 10 4 5 3 5" xfId="5570"/>
    <cellStyle name="Normal 10 4 5 4" xfId="5571"/>
    <cellStyle name="Normal 10 4 5 4 2" xfId="5572"/>
    <cellStyle name="Normal 10 4 5 4 2 2" xfId="5573"/>
    <cellStyle name="Normal 10 4 5 4 2 2 2" xfId="5574"/>
    <cellStyle name="Normal 10 4 5 4 2 3" xfId="5575"/>
    <cellStyle name="Normal 10 4 5 4 3" xfId="5576"/>
    <cellStyle name="Normal 10 4 5 4 3 2" xfId="5577"/>
    <cellStyle name="Normal 10 4 5 4 3 2 2" xfId="5578"/>
    <cellStyle name="Normal 10 4 5 4 3 3" xfId="5579"/>
    <cellStyle name="Normal 10 4 5 4 4" xfId="5580"/>
    <cellStyle name="Normal 10 4 5 4 4 2" xfId="5581"/>
    <cellStyle name="Normal 10 4 5 4 5" xfId="5582"/>
    <cellStyle name="Normal 10 4 5 5" xfId="5583"/>
    <cellStyle name="Normal 10 4 5 5 2" xfId="5584"/>
    <cellStyle name="Normal 10 4 5 5 2 2" xfId="5585"/>
    <cellStyle name="Normal 10 4 5 5 2 2 2" xfId="5586"/>
    <cellStyle name="Normal 10 4 5 5 2 3" xfId="5587"/>
    <cellStyle name="Normal 10 4 5 5 3" xfId="5588"/>
    <cellStyle name="Normal 10 4 5 5 3 2" xfId="5589"/>
    <cellStyle name="Normal 10 4 5 5 3 2 2" xfId="5590"/>
    <cellStyle name="Normal 10 4 5 5 3 3" xfId="5591"/>
    <cellStyle name="Normal 10 4 5 5 4" xfId="5592"/>
    <cellStyle name="Normal 10 4 5 5 4 2" xfId="5593"/>
    <cellStyle name="Normal 10 4 5 5 5" xfId="5594"/>
    <cellStyle name="Normal 10 4 5 6" xfId="5595"/>
    <cellStyle name="Normal 10 4 5 6 2" xfId="5596"/>
    <cellStyle name="Normal 10 4 5 6 2 2" xfId="5597"/>
    <cellStyle name="Normal 10 4 5 6 3" xfId="5598"/>
    <cellStyle name="Normal 10 4 5 7" xfId="5599"/>
    <cellStyle name="Normal 10 4 5 7 2" xfId="5600"/>
    <cellStyle name="Normal 10 4 5 7 2 2" xfId="5601"/>
    <cellStyle name="Normal 10 4 5 7 3" xfId="5602"/>
    <cellStyle name="Normal 10 4 5 8" xfId="5603"/>
    <cellStyle name="Normal 10 4 5 8 2" xfId="5604"/>
    <cellStyle name="Normal 10 4 5 8 2 2" xfId="5605"/>
    <cellStyle name="Normal 10 4 5 8 3" xfId="5606"/>
    <cellStyle name="Normal 10 4 5 9" xfId="5607"/>
    <cellStyle name="Normal 10 4 5 9 2" xfId="5608"/>
    <cellStyle name="Normal 10 4 6" xfId="5609"/>
    <cellStyle name="Normal 10 4 6 10" xfId="5610"/>
    <cellStyle name="Normal 10 4 6 2" xfId="5611"/>
    <cellStyle name="Normal 10 4 6 2 2" xfId="5612"/>
    <cellStyle name="Normal 10 4 6 2 2 2" xfId="5613"/>
    <cellStyle name="Normal 10 4 6 2 2 2 2" xfId="5614"/>
    <cellStyle name="Normal 10 4 6 2 2 3" xfId="5615"/>
    <cellStyle name="Normal 10 4 6 2 3" xfId="5616"/>
    <cellStyle name="Normal 10 4 6 2 3 2" xfId="5617"/>
    <cellStyle name="Normal 10 4 6 2 3 2 2" xfId="5618"/>
    <cellStyle name="Normal 10 4 6 2 3 3" xfId="5619"/>
    <cellStyle name="Normal 10 4 6 2 4" xfId="5620"/>
    <cellStyle name="Normal 10 4 6 2 4 2" xfId="5621"/>
    <cellStyle name="Normal 10 4 6 2 5" xfId="5622"/>
    <cellStyle name="Normal 10 4 6 3" xfId="5623"/>
    <cellStyle name="Normal 10 4 6 3 2" xfId="5624"/>
    <cellStyle name="Normal 10 4 6 3 2 2" xfId="5625"/>
    <cellStyle name="Normal 10 4 6 3 2 2 2" xfId="5626"/>
    <cellStyle name="Normal 10 4 6 3 2 3" xfId="5627"/>
    <cellStyle name="Normal 10 4 6 3 3" xfId="5628"/>
    <cellStyle name="Normal 10 4 6 3 3 2" xfId="5629"/>
    <cellStyle name="Normal 10 4 6 3 3 2 2" xfId="5630"/>
    <cellStyle name="Normal 10 4 6 3 3 3" xfId="5631"/>
    <cellStyle name="Normal 10 4 6 3 4" xfId="5632"/>
    <cellStyle name="Normal 10 4 6 3 4 2" xfId="5633"/>
    <cellStyle name="Normal 10 4 6 3 5" xfId="5634"/>
    <cellStyle name="Normal 10 4 6 4" xfId="5635"/>
    <cellStyle name="Normal 10 4 6 4 2" xfId="5636"/>
    <cellStyle name="Normal 10 4 6 4 2 2" xfId="5637"/>
    <cellStyle name="Normal 10 4 6 4 3" xfId="5638"/>
    <cellStyle name="Normal 10 4 6 5" xfId="5639"/>
    <cellStyle name="Normal 10 4 6 5 2" xfId="5640"/>
    <cellStyle name="Normal 10 4 6 5 2 2" xfId="5641"/>
    <cellStyle name="Normal 10 4 6 5 3" xfId="5642"/>
    <cellStyle name="Normal 10 4 6 6" xfId="5643"/>
    <cellStyle name="Normal 10 4 6 6 2" xfId="5644"/>
    <cellStyle name="Normal 10 4 6 6 2 2" xfId="5645"/>
    <cellStyle name="Normal 10 4 6 6 3" xfId="5646"/>
    <cellStyle name="Normal 10 4 6 7" xfId="5647"/>
    <cellStyle name="Normal 10 4 6 7 2" xfId="5648"/>
    <cellStyle name="Normal 10 4 6 8" xfId="5649"/>
    <cellStyle name="Normal 10 4 6 8 2" xfId="5650"/>
    <cellStyle name="Normal 10 4 6 9" xfId="5651"/>
    <cellStyle name="Normal 10 4 7" xfId="5652"/>
    <cellStyle name="Normal 10 4 7 2" xfId="5653"/>
    <cellStyle name="Normal 10 4 7 2 2" xfId="5654"/>
    <cellStyle name="Normal 10 4 7 2 2 2" xfId="5655"/>
    <cellStyle name="Normal 10 4 7 2 2 2 2" xfId="5656"/>
    <cellStyle name="Normal 10 4 7 2 2 3" xfId="5657"/>
    <cellStyle name="Normal 10 4 7 2 3" xfId="5658"/>
    <cellStyle name="Normal 10 4 7 2 3 2" xfId="5659"/>
    <cellStyle name="Normal 10 4 7 2 3 2 2" xfId="5660"/>
    <cellStyle name="Normal 10 4 7 2 3 3" xfId="5661"/>
    <cellStyle name="Normal 10 4 7 2 4" xfId="5662"/>
    <cellStyle name="Normal 10 4 7 2 4 2" xfId="5663"/>
    <cellStyle name="Normal 10 4 7 2 5" xfId="5664"/>
    <cellStyle name="Normal 10 4 7 3" xfId="5665"/>
    <cellStyle name="Normal 10 4 7 3 2" xfId="5666"/>
    <cellStyle name="Normal 10 4 7 3 2 2" xfId="5667"/>
    <cellStyle name="Normal 10 4 7 3 3" xfId="5668"/>
    <cellStyle name="Normal 10 4 7 4" xfId="5669"/>
    <cellStyle name="Normal 10 4 7 4 2" xfId="5670"/>
    <cellStyle name="Normal 10 4 7 4 2 2" xfId="5671"/>
    <cellStyle name="Normal 10 4 7 4 3" xfId="5672"/>
    <cellStyle name="Normal 10 4 7 5" xfId="5673"/>
    <cellStyle name="Normal 10 4 7 5 2" xfId="5674"/>
    <cellStyle name="Normal 10 4 7 5 2 2" xfId="5675"/>
    <cellStyle name="Normal 10 4 7 5 3" xfId="5676"/>
    <cellStyle name="Normal 10 4 7 6" xfId="5677"/>
    <cellStyle name="Normal 10 4 7 6 2" xfId="5678"/>
    <cellStyle name="Normal 10 4 7 7" xfId="5679"/>
    <cellStyle name="Normal 10 4 7 7 2" xfId="5680"/>
    <cellStyle name="Normal 10 4 7 8" xfId="5681"/>
    <cellStyle name="Normal 10 4 7 9" xfId="5682"/>
    <cellStyle name="Normal 10 4 8" xfId="5683"/>
    <cellStyle name="Normal 10 4 8 2" xfId="5684"/>
    <cellStyle name="Normal 10 4 8 2 2" xfId="5685"/>
    <cellStyle name="Normal 10 4 8 2 2 2" xfId="5686"/>
    <cellStyle name="Normal 10 4 8 2 3" xfId="5687"/>
    <cellStyle name="Normal 10 4 8 3" xfId="5688"/>
    <cellStyle name="Normal 10 4 8 3 2" xfId="5689"/>
    <cellStyle name="Normal 10 4 8 3 2 2" xfId="5690"/>
    <cellStyle name="Normal 10 4 8 3 3" xfId="5691"/>
    <cellStyle name="Normal 10 4 8 4" xfId="5692"/>
    <cellStyle name="Normal 10 4 8 4 2" xfId="5693"/>
    <cellStyle name="Normal 10 4 8 4 2 2" xfId="5694"/>
    <cellStyle name="Normal 10 4 8 4 3" xfId="5695"/>
    <cellStyle name="Normal 10 4 8 5" xfId="5696"/>
    <cellStyle name="Normal 10 4 8 5 2" xfId="5697"/>
    <cellStyle name="Normal 10 4 8 6" xfId="5698"/>
    <cellStyle name="Normal 10 4 8 6 2" xfId="5699"/>
    <cellStyle name="Normal 10 4 8 7" xfId="5700"/>
    <cellStyle name="Normal 10 4 8 8" xfId="5701"/>
    <cellStyle name="Normal 10 4 9" xfId="5702"/>
    <cellStyle name="Normal 10 4 9 2" xfId="5703"/>
    <cellStyle name="Normal 10 4 9 2 2" xfId="5704"/>
    <cellStyle name="Normal 10 4 9 2 2 2" xfId="5705"/>
    <cellStyle name="Normal 10 4 9 2 3" xfId="5706"/>
    <cellStyle name="Normal 10 4 9 3" xfId="5707"/>
    <cellStyle name="Normal 10 4 9 3 2" xfId="5708"/>
    <cellStyle name="Normal 10 4 9 3 2 2" xfId="5709"/>
    <cellStyle name="Normal 10 4 9 3 3" xfId="5710"/>
    <cellStyle name="Normal 10 4 9 4" xfId="5711"/>
    <cellStyle name="Normal 10 4 9 4 2" xfId="5712"/>
    <cellStyle name="Normal 10 4 9 4 2 2" xfId="5713"/>
    <cellStyle name="Normal 10 4 9 4 3" xfId="5714"/>
    <cellStyle name="Normal 10 4 9 5" xfId="5715"/>
    <cellStyle name="Normal 10 4 9 5 2" xfId="5716"/>
    <cellStyle name="Normal 10 4 9 6" xfId="5717"/>
    <cellStyle name="Normal 10 4 9 6 2" xfId="5718"/>
    <cellStyle name="Normal 10 4 9 7" xfId="5719"/>
    <cellStyle name="Normal 10 4 9 8" xfId="5720"/>
    <cellStyle name="Normal 10 5" xfId="35"/>
    <cellStyle name="Normal 10 5 10" xfId="5721"/>
    <cellStyle name="Normal 10 5 10 2" xfId="5722"/>
    <cellStyle name="Normal 10 5 10 2 2" xfId="5723"/>
    <cellStyle name="Normal 10 5 10 2 2 2" xfId="5724"/>
    <cellStyle name="Normal 10 5 10 2 3" xfId="5725"/>
    <cellStyle name="Normal 10 5 10 3" xfId="5726"/>
    <cellStyle name="Normal 10 5 10 3 2" xfId="5727"/>
    <cellStyle name="Normal 10 5 10 3 2 2" xfId="5728"/>
    <cellStyle name="Normal 10 5 10 3 3" xfId="5729"/>
    <cellStyle name="Normal 10 5 10 4" xfId="5730"/>
    <cellStyle name="Normal 10 5 10 4 2" xfId="5731"/>
    <cellStyle name="Normal 10 5 10 5" xfId="5732"/>
    <cellStyle name="Normal 10 5 10 6" xfId="5733"/>
    <cellStyle name="Normal 10 5 11" xfId="5734"/>
    <cellStyle name="Normal 10 5 11 2" xfId="5735"/>
    <cellStyle name="Normal 10 5 11 2 2" xfId="5736"/>
    <cellStyle name="Normal 10 5 11 2 2 2" xfId="5737"/>
    <cellStyle name="Normal 10 5 11 2 3" xfId="5738"/>
    <cellStyle name="Normal 10 5 11 3" xfId="5739"/>
    <cellStyle name="Normal 10 5 11 3 2" xfId="5740"/>
    <cellStyle name="Normal 10 5 11 3 2 2" xfId="5741"/>
    <cellStyle name="Normal 10 5 11 3 3" xfId="5742"/>
    <cellStyle name="Normal 10 5 11 4" xfId="5743"/>
    <cellStyle name="Normal 10 5 11 4 2" xfId="5744"/>
    <cellStyle name="Normal 10 5 11 5" xfId="5745"/>
    <cellStyle name="Normal 10 5 12" xfId="5746"/>
    <cellStyle name="Normal 10 5 12 2" xfId="5747"/>
    <cellStyle name="Normal 10 5 12 2 2" xfId="5748"/>
    <cellStyle name="Normal 10 5 12 3" xfId="5749"/>
    <cellStyle name="Normal 10 5 13" xfId="5750"/>
    <cellStyle name="Normal 10 5 13 2" xfId="5751"/>
    <cellStyle name="Normal 10 5 13 2 2" xfId="5752"/>
    <cellStyle name="Normal 10 5 13 3" xfId="5753"/>
    <cellStyle name="Normal 10 5 14" xfId="5754"/>
    <cellStyle name="Normal 10 5 14 2" xfId="5755"/>
    <cellStyle name="Normal 10 5 14 2 2" xfId="5756"/>
    <cellStyle name="Normal 10 5 14 3" xfId="5757"/>
    <cellStyle name="Normal 10 5 15" xfId="5758"/>
    <cellStyle name="Normal 10 5 15 2" xfId="5759"/>
    <cellStyle name="Normal 10 5 16" xfId="5760"/>
    <cellStyle name="Normal 10 5 16 2" xfId="5761"/>
    <cellStyle name="Normal 10 5 17" xfId="5762"/>
    <cellStyle name="Normal 10 5 18" xfId="5763"/>
    <cellStyle name="Normal 10 5 2" xfId="36"/>
    <cellStyle name="Normal 10 5 2 10" xfId="5764"/>
    <cellStyle name="Normal 10 5 2 10 2" xfId="5765"/>
    <cellStyle name="Normal 10 5 2 10 2 2" xfId="5766"/>
    <cellStyle name="Normal 10 5 2 10 2 2 2" xfId="5767"/>
    <cellStyle name="Normal 10 5 2 10 2 3" xfId="5768"/>
    <cellStyle name="Normal 10 5 2 10 3" xfId="5769"/>
    <cellStyle name="Normal 10 5 2 10 3 2" xfId="5770"/>
    <cellStyle name="Normal 10 5 2 10 3 2 2" xfId="5771"/>
    <cellStyle name="Normal 10 5 2 10 3 3" xfId="5772"/>
    <cellStyle name="Normal 10 5 2 10 4" xfId="5773"/>
    <cellStyle name="Normal 10 5 2 10 4 2" xfId="5774"/>
    <cellStyle name="Normal 10 5 2 10 5" xfId="5775"/>
    <cellStyle name="Normal 10 5 2 11" xfId="5776"/>
    <cellStyle name="Normal 10 5 2 11 2" xfId="5777"/>
    <cellStyle name="Normal 10 5 2 11 2 2" xfId="5778"/>
    <cellStyle name="Normal 10 5 2 11 3" xfId="5779"/>
    <cellStyle name="Normal 10 5 2 12" xfId="5780"/>
    <cellStyle name="Normal 10 5 2 12 2" xfId="5781"/>
    <cellStyle name="Normal 10 5 2 12 2 2" xfId="5782"/>
    <cellStyle name="Normal 10 5 2 12 3" xfId="5783"/>
    <cellStyle name="Normal 10 5 2 13" xfId="5784"/>
    <cellStyle name="Normal 10 5 2 13 2" xfId="5785"/>
    <cellStyle name="Normal 10 5 2 13 2 2" xfId="5786"/>
    <cellStyle name="Normal 10 5 2 13 3" xfId="5787"/>
    <cellStyle name="Normal 10 5 2 14" xfId="5788"/>
    <cellStyle name="Normal 10 5 2 14 2" xfId="5789"/>
    <cellStyle name="Normal 10 5 2 15" xfId="5790"/>
    <cellStyle name="Normal 10 5 2 15 2" xfId="5791"/>
    <cellStyle name="Normal 10 5 2 16" xfId="5792"/>
    <cellStyle name="Normal 10 5 2 17" xfId="5793"/>
    <cellStyle name="Normal 10 5 2 2" xfId="37"/>
    <cellStyle name="Normal 10 5 2 2 10" xfId="5794"/>
    <cellStyle name="Normal 10 5 2 2 10 2" xfId="5795"/>
    <cellStyle name="Normal 10 5 2 2 10 2 2" xfId="5796"/>
    <cellStyle name="Normal 10 5 2 2 10 3" xfId="5797"/>
    <cellStyle name="Normal 10 5 2 2 11" xfId="5798"/>
    <cellStyle name="Normal 10 5 2 2 11 2" xfId="5799"/>
    <cellStyle name="Normal 10 5 2 2 12" xfId="5800"/>
    <cellStyle name="Normal 10 5 2 2 12 2" xfId="5801"/>
    <cellStyle name="Normal 10 5 2 2 13" xfId="5802"/>
    <cellStyle name="Normal 10 5 2 2 14" xfId="5803"/>
    <cellStyle name="Normal 10 5 2 2 2" xfId="5804"/>
    <cellStyle name="Normal 10 5 2 2 2 2" xfId="5805"/>
    <cellStyle name="Normal 10 5 2 2 2 2 2" xfId="5806"/>
    <cellStyle name="Normal 10 5 2 2 2 2 2 2" xfId="5807"/>
    <cellStyle name="Normal 10 5 2 2 2 2 2 2 2" xfId="5808"/>
    <cellStyle name="Normal 10 5 2 2 2 2 2 3" xfId="5809"/>
    <cellStyle name="Normal 10 5 2 2 2 2 3" xfId="5810"/>
    <cellStyle name="Normal 10 5 2 2 2 2 3 2" xfId="5811"/>
    <cellStyle name="Normal 10 5 2 2 2 2 3 2 2" xfId="5812"/>
    <cellStyle name="Normal 10 5 2 2 2 2 3 3" xfId="5813"/>
    <cellStyle name="Normal 10 5 2 2 2 2 4" xfId="5814"/>
    <cellStyle name="Normal 10 5 2 2 2 2 4 2" xfId="5815"/>
    <cellStyle name="Normal 10 5 2 2 2 2 5" xfId="5816"/>
    <cellStyle name="Normal 10 5 2 2 2 3" xfId="5817"/>
    <cellStyle name="Normal 10 5 2 2 2 3 2" xfId="5818"/>
    <cellStyle name="Normal 10 5 2 2 2 3 2 2" xfId="5819"/>
    <cellStyle name="Normal 10 5 2 2 2 3 3" xfId="5820"/>
    <cellStyle name="Normal 10 5 2 2 2 4" xfId="5821"/>
    <cellStyle name="Normal 10 5 2 2 2 4 2" xfId="5822"/>
    <cellStyle name="Normal 10 5 2 2 2 4 2 2" xfId="5823"/>
    <cellStyle name="Normal 10 5 2 2 2 4 3" xfId="5824"/>
    <cellStyle name="Normal 10 5 2 2 2 5" xfId="5825"/>
    <cellStyle name="Normal 10 5 2 2 2 5 2" xfId="5826"/>
    <cellStyle name="Normal 10 5 2 2 2 5 2 2" xfId="5827"/>
    <cellStyle name="Normal 10 5 2 2 2 5 3" xfId="5828"/>
    <cellStyle name="Normal 10 5 2 2 2 6" xfId="5829"/>
    <cellStyle name="Normal 10 5 2 2 2 6 2" xfId="5830"/>
    <cellStyle name="Normal 10 5 2 2 2 7" xfId="5831"/>
    <cellStyle name="Normal 10 5 2 2 2 7 2" xfId="5832"/>
    <cellStyle name="Normal 10 5 2 2 2 8" xfId="5833"/>
    <cellStyle name="Normal 10 5 2 2 2 9" xfId="5834"/>
    <cellStyle name="Normal 10 5 2 2 3" xfId="5835"/>
    <cellStyle name="Normal 10 5 2 2 3 2" xfId="5836"/>
    <cellStyle name="Normal 10 5 2 2 3 2 2" xfId="5837"/>
    <cellStyle name="Normal 10 5 2 2 3 2 2 2" xfId="5838"/>
    <cellStyle name="Normal 10 5 2 2 3 2 2 2 2" xfId="5839"/>
    <cellStyle name="Normal 10 5 2 2 3 2 2 3" xfId="5840"/>
    <cellStyle name="Normal 10 5 2 2 3 2 3" xfId="5841"/>
    <cellStyle name="Normal 10 5 2 2 3 2 3 2" xfId="5842"/>
    <cellStyle name="Normal 10 5 2 2 3 2 3 2 2" xfId="5843"/>
    <cellStyle name="Normal 10 5 2 2 3 2 3 3" xfId="5844"/>
    <cellStyle name="Normal 10 5 2 2 3 2 4" xfId="5845"/>
    <cellStyle name="Normal 10 5 2 2 3 2 4 2" xfId="5846"/>
    <cellStyle name="Normal 10 5 2 2 3 2 5" xfId="5847"/>
    <cellStyle name="Normal 10 5 2 2 3 3" xfId="5848"/>
    <cellStyle name="Normal 10 5 2 2 3 3 2" xfId="5849"/>
    <cellStyle name="Normal 10 5 2 2 3 3 2 2" xfId="5850"/>
    <cellStyle name="Normal 10 5 2 2 3 3 3" xfId="5851"/>
    <cellStyle name="Normal 10 5 2 2 3 4" xfId="5852"/>
    <cellStyle name="Normal 10 5 2 2 3 4 2" xfId="5853"/>
    <cellStyle name="Normal 10 5 2 2 3 4 2 2" xfId="5854"/>
    <cellStyle name="Normal 10 5 2 2 3 4 3" xfId="5855"/>
    <cellStyle name="Normal 10 5 2 2 3 5" xfId="5856"/>
    <cellStyle name="Normal 10 5 2 2 3 5 2" xfId="5857"/>
    <cellStyle name="Normal 10 5 2 2 3 5 2 2" xfId="5858"/>
    <cellStyle name="Normal 10 5 2 2 3 5 3" xfId="5859"/>
    <cellStyle name="Normal 10 5 2 2 3 6" xfId="5860"/>
    <cellStyle name="Normal 10 5 2 2 3 6 2" xfId="5861"/>
    <cellStyle name="Normal 10 5 2 2 3 7" xfId="5862"/>
    <cellStyle name="Normal 10 5 2 2 3 7 2" xfId="5863"/>
    <cellStyle name="Normal 10 5 2 2 3 8" xfId="5864"/>
    <cellStyle name="Normal 10 5 2 2 3 9" xfId="5865"/>
    <cellStyle name="Normal 10 5 2 2 4" xfId="5866"/>
    <cellStyle name="Normal 10 5 2 2 4 2" xfId="5867"/>
    <cellStyle name="Normal 10 5 2 2 4 2 2" xfId="5868"/>
    <cellStyle name="Normal 10 5 2 2 4 2 2 2" xfId="5869"/>
    <cellStyle name="Normal 10 5 2 2 4 2 3" xfId="5870"/>
    <cellStyle name="Normal 10 5 2 2 4 3" xfId="5871"/>
    <cellStyle name="Normal 10 5 2 2 4 3 2" xfId="5872"/>
    <cellStyle name="Normal 10 5 2 2 4 3 2 2" xfId="5873"/>
    <cellStyle name="Normal 10 5 2 2 4 3 3" xfId="5874"/>
    <cellStyle name="Normal 10 5 2 2 4 4" xfId="5875"/>
    <cellStyle name="Normal 10 5 2 2 4 4 2" xfId="5876"/>
    <cellStyle name="Normal 10 5 2 2 4 4 2 2" xfId="5877"/>
    <cellStyle name="Normal 10 5 2 2 4 4 3" xfId="5878"/>
    <cellStyle name="Normal 10 5 2 2 4 5" xfId="5879"/>
    <cellStyle name="Normal 10 5 2 2 4 5 2" xfId="5880"/>
    <cellStyle name="Normal 10 5 2 2 4 6" xfId="5881"/>
    <cellStyle name="Normal 10 5 2 2 4 6 2" xfId="5882"/>
    <cellStyle name="Normal 10 5 2 2 4 7" xfId="5883"/>
    <cellStyle name="Normal 10 5 2 2 4 8" xfId="5884"/>
    <cellStyle name="Normal 10 5 2 2 5" xfId="5885"/>
    <cellStyle name="Normal 10 5 2 2 5 2" xfId="5886"/>
    <cellStyle name="Normal 10 5 2 2 5 2 2" xfId="5887"/>
    <cellStyle name="Normal 10 5 2 2 5 2 2 2" xfId="5888"/>
    <cellStyle name="Normal 10 5 2 2 5 2 3" xfId="5889"/>
    <cellStyle name="Normal 10 5 2 2 5 3" xfId="5890"/>
    <cellStyle name="Normal 10 5 2 2 5 3 2" xfId="5891"/>
    <cellStyle name="Normal 10 5 2 2 5 3 2 2" xfId="5892"/>
    <cellStyle name="Normal 10 5 2 2 5 3 3" xfId="5893"/>
    <cellStyle name="Normal 10 5 2 2 5 4" xfId="5894"/>
    <cellStyle name="Normal 10 5 2 2 5 4 2" xfId="5895"/>
    <cellStyle name="Normal 10 5 2 2 5 5" xfId="5896"/>
    <cellStyle name="Normal 10 5 2 2 6" xfId="5897"/>
    <cellStyle name="Normal 10 5 2 2 6 2" xfId="5898"/>
    <cellStyle name="Normal 10 5 2 2 6 2 2" xfId="5899"/>
    <cellStyle name="Normal 10 5 2 2 6 2 2 2" xfId="5900"/>
    <cellStyle name="Normal 10 5 2 2 6 2 3" xfId="5901"/>
    <cellStyle name="Normal 10 5 2 2 6 3" xfId="5902"/>
    <cellStyle name="Normal 10 5 2 2 6 3 2" xfId="5903"/>
    <cellStyle name="Normal 10 5 2 2 6 3 2 2" xfId="5904"/>
    <cellStyle name="Normal 10 5 2 2 6 3 3" xfId="5905"/>
    <cellStyle name="Normal 10 5 2 2 6 4" xfId="5906"/>
    <cellStyle name="Normal 10 5 2 2 6 4 2" xfId="5907"/>
    <cellStyle name="Normal 10 5 2 2 6 5" xfId="5908"/>
    <cellStyle name="Normal 10 5 2 2 7" xfId="5909"/>
    <cellStyle name="Normal 10 5 2 2 7 2" xfId="5910"/>
    <cellStyle name="Normal 10 5 2 2 7 2 2" xfId="5911"/>
    <cellStyle name="Normal 10 5 2 2 7 2 2 2" xfId="5912"/>
    <cellStyle name="Normal 10 5 2 2 7 2 3" xfId="5913"/>
    <cellStyle name="Normal 10 5 2 2 7 3" xfId="5914"/>
    <cellStyle name="Normal 10 5 2 2 7 3 2" xfId="5915"/>
    <cellStyle name="Normal 10 5 2 2 7 3 2 2" xfId="5916"/>
    <cellStyle name="Normal 10 5 2 2 7 3 3" xfId="5917"/>
    <cellStyle name="Normal 10 5 2 2 7 4" xfId="5918"/>
    <cellStyle name="Normal 10 5 2 2 7 4 2" xfId="5919"/>
    <cellStyle name="Normal 10 5 2 2 7 5" xfId="5920"/>
    <cellStyle name="Normal 10 5 2 2 8" xfId="5921"/>
    <cellStyle name="Normal 10 5 2 2 8 2" xfId="5922"/>
    <cellStyle name="Normal 10 5 2 2 8 2 2" xfId="5923"/>
    <cellStyle name="Normal 10 5 2 2 8 3" xfId="5924"/>
    <cellStyle name="Normal 10 5 2 2 9" xfId="5925"/>
    <cellStyle name="Normal 10 5 2 2 9 2" xfId="5926"/>
    <cellStyle name="Normal 10 5 2 2 9 2 2" xfId="5927"/>
    <cellStyle name="Normal 10 5 2 2 9 3" xfId="5928"/>
    <cellStyle name="Normal 10 5 2 3" xfId="5929"/>
    <cellStyle name="Normal 10 5 2 3 10" xfId="5930"/>
    <cellStyle name="Normal 10 5 2 3 10 2" xfId="5931"/>
    <cellStyle name="Normal 10 5 2 3 11" xfId="5932"/>
    <cellStyle name="Normal 10 5 2 3 11 2" xfId="5933"/>
    <cellStyle name="Normal 10 5 2 3 12" xfId="5934"/>
    <cellStyle name="Normal 10 5 2 3 13" xfId="5935"/>
    <cellStyle name="Normal 10 5 2 3 2" xfId="5936"/>
    <cellStyle name="Normal 10 5 2 3 2 2" xfId="5937"/>
    <cellStyle name="Normal 10 5 2 3 2 2 2" xfId="5938"/>
    <cellStyle name="Normal 10 5 2 3 2 2 2 2" xfId="5939"/>
    <cellStyle name="Normal 10 5 2 3 2 2 2 2 2" xfId="5940"/>
    <cellStyle name="Normal 10 5 2 3 2 2 2 3" xfId="5941"/>
    <cellStyle name="Normal 10 5 2 3 2 2 3" xfId="5942"/>
    <cellStyle name="Normal 10 5 2 3 2 2 3 2" xfId="5943"/>
    <cellStyle name="Normal 10 5 2 3 2 2 3 2 2" xfId="5944"/>
    <cellStyle name="Normal 10 5 2 3 2 2 3 3" xfId="5945"/>
    <cellStyle name="Normal 10 5 2 3 2 2 4" xfId="5946"/>
    <cellStyle name="Normal 10 5 2 3 2 2 4 2" xfId="5947"/>
    <cellStyle name="Normal 10 5 2 3 2 2 5" xfId="5948"/>
    <cellStyle name="Normal 10 5 2 3 2 3" xfId="5949"/>
    <cellStyle name="Normal 10 5 2 3 2 3 2" xfId="5950"/>
    <cellStyle name="Normal 10 5 2 3 2 3 2 2" xfId="5951"/>
    <cellStyle name="Normal 10 5 2 3 2 3 3" xfId="5952"/>
    <cellStyle name="Normal 10 5 2 3 2 4" xfId="5953"/>
    <cellStyle name="Normal 10 5 2 3 2 4 2" xfId="5954"/>
    <cellStyle name="Normal 10 5 2 3 2 4 2 2" xfId="5955"/>
    <cellStyle name="Normal 10 5 2 3 2 4 3" xfId="5956"/>
    <cellStyle name="Normal 10 5 2 3 2 5" xfId="5957"/>
    <cellStyle name="Normal 10 5 2 3 2 5 2" xfId="5958"/>
    <cellStyle name="Normal 10 5 2 3 2 5 2 2" xfId="5959"/>
    <cellStyle name="Normal 10 5 2 3 2 5 3" xfId="5960"/>
    <cellStyle name="Normal 10 5 2 3 2 6" xfId="5961"/>
    <cellStyle name="Normal 10 5 2 3 2 6 2" xfId="5962"/>
    <cellStyle name="Normal 10 5 2 3 2 7" xfId="5963"/>
    <cellStyle name="Normal 10 5 2 3 2 7 2" xfId="5964"/>
    <cellStyle name="Normal 10 5 2 3 2 8" xfId="5965"/>
    <cellStyle name="Normal 10 5 2 3 2 9" xfId="5966"/>
    <cellStyle name="Normal 10 5 2 3 3" xfId="5967"/>
    <cellStyle name="Normal 10 5 2 3 3 2" xfId="5968"/>
    <cellStyle name="Normal 10 5 2 3 3 2 2" xfId="5969"/>
    <cellStyle name="Normal 10 5 2 3 3 2 2 2" xfId="5970"/>
    <cellStyle name="Normal 10 5 2 3 3 2 3" xfId="5971"/>
    <cellStyle name="Normal 10 5 2 3 3 3" xfId="5972"/>
    <cellStyle name="Normal 10 5 2 3 3 3 2" xfId="5973"/>
    <cellStyle name="Normal 10 5 2 3 3 3 2 2" xfId="5974"/>
    <cellStyle name="Normal 10 5 2 3 3 3 3" xfId="5975"/>
    <cellStyle name="Normal 10 5 2 3 3 4" xfId="5976"/>
    <cellStyle name="Normal 10 5 2 3 3 4 2" xfId="5977"/>
    <cellStyle name="Normal 10 5 2 3 3 4 2 2" xfId="5978"/>
    <cellStyle name="Normal 10 5 2 3 3 4 3" xfId="5979"/>
    <cellStyle name="Normal 10 5 2 3 3 5" xfId="5980"/>
    <cellStyle name="Normal 10 5 2 3 3 5 2" xfId="5981"/>
    <cellStyle name="Normal 10 5 2 3 3 6" xfId="5982"/>
    <cellStyle name="Normal 10 5 2 3 3 6 2" xfId="5983"/>
    <cellStyle name="Normal 10 5 2 3 3 7" xfId="5984"/>
    <cellStyle name="Normal 10 5 2 3 3 8" xfId="5985"/>
    <cellStyle name="Normal 10 5 2 3 4" xfId="5986"/>
    <cellStyle name="Normal 10 5 2 3 4 2" xfId="5987"/>
    <cellStyle name="Normal 10 5 2 3 4 2 2" xfId="5988"/>
    <cellStyle name="Normal 10 5 2 3 4 2 2 2" xfId="5989"/>
    <cellStyle name="Normal 10 5 2 3 4 2 3" xfId="5990"/>
    <cellStyle name="Normal 10 5 2 3 4 3" xfId="5991"/>
    <cellStyle name="Normal 10 5 2 3 4 3 2" xfId="5992"/>
    <cellStyle name="Normal 10 5 2 3 4 3 2 2" xfId="5993"/>
    <cellStyle name="Normal 10 5 2 3 4 3 3" xfId="5994"/>
    <cellStyle name="Normal 10 5 2 3 4 4" xfId="5995"/>
    <cellStyle name="Normal 10 5 2 3 4 4 2" xfId="5996"/>
    <cellStyle name="Normal 10 5 2 3 4 5" xfId="5997"/>
    <cellStyle name="Normal 10 5 2 3 5" xfId="5998"/>
    <cellStyle name="Normal 10 5 2 3 5 2" xfId="5999"/>
    <cellStyle name="Normal 10 5 2 3 5 2 2" xfId="6000"/>
    <cellStyle name="Normal 10 5 2 3 5 2 2 2" xfId="6001"/>
    <cellStyle name="Normal 10 5 2 3 5 2 3" xfId="6002"/>
    <cellStyle name="Normal 10 5 2 3 5 3" xfId="6003"/>
    <cellStyle name="Normal 10 5 2 3 5 3 2" xfId="6004"/>
    <cellStyle name="Normal 10 5 2 3 5 3 2 2" xfId="6005"/>
    <cellStyle name="Normal 10 5 2 3 5 3 3" xfId="6006"/>
    <cellStyle name="Normal 10 5 2 3 5 4" xfId="6007"/>
    <cellStyle name="Normal 10 5 2 3 5 4 2" xfId="6008"/>
    <cellStyle name="Normal 10 5 2 3 5 5" xfId="6009"/>
    <cellStyle name="Normal 10 5 2 3 6" xfId="6010"/>
    <cellStyle name="Normal 10 5 2 3 6 2" xfId="6011"/>
    <cellStyle name="Normal 10 5 2 3 6 2 2" xfId="6012"/>
    <cellStyle name="Normal 10 5 2 3 6 2 2 2" xfId="6013"/>
    <cellStyle name="Normal 10 5 2 3 6 2 3" xfId="6014"/>
    <cellStyle name="Normal 10 5 2 3 6 3" xfId="6015"/>
    <cellStyle name="Normal 10 5 2 3 6 3 2" xfId="6016"/>
    <cellStyle name="Normal 10 5 2 3 6 3 2 2" xfId="6017"/>
    <cellStyle name="Normal 10 5 2 3 6 3 3" xfId="6018"/>
    <cellStyle name="Normal 10 5 2 3 6 4" xfId="6019"/>
    <cellStyle name="Normal 10 5 2 3 6 4 2" xfId="6020"/>
    <cellStyle name="Normal 10 5 2 3 6 5" xfId="6021"/>
    <cellStyle name="Normal 10 5 2 3 7" xfId="6022"/>
    <cellStyle name="Normal 10 5 2 3 7 2" xfId="6023"/>
    <cellStyle name="Normal 10 5 2 3 7 2 2" xfId="6024"/>
    <cellStyle name="Normal 10 5 2 3 7 3" xfId="6025"/>
    <cellStyle name="Normal 10 5 2 3 8" xfId="6026"/>
    <cellStyle name="Normal 10 5 2 3 8 2" xfId="6027"/>
    <cellStyle name="Normal 10 5 2 3 8 2 2" xfId="6028"/>
    <cellStyle name="Normal 10 5 2 3 8 3" xfId="6029"/>
    <cellStyle name="Normal 10 5 2 3 9" xfId="6030"/>
    <cellStyle name="Normal 10 5 2 3 9 2" xfId="6031"/>
    <cellStyle name="Normal 10 5 2 3 9 2 2" xfId="6032"/>
    <cellStyle name="Normal 10 5 2 3 9 3" xfId="6033"/>
    <cellStyle name="Normal 10 5 2 4" xfId="6034"/>
    <cellStyle name="Normal 10 5 2 4 10" xfId="6035"/>
    <cellStyle name="Normal 10 5 2 4 2" xfId="6036"/>
    <cellStyle name="Normal 10 5 2 4 2 2" xfId="6037"/>
    <cellStyle name="Normal 10 5 2 4 2 2 2" xfId="6038"/>
    <cellStyle name="Normal 10 5 2 4 2 2 2 2" xfId="6039"/>
    <cellStyle name="Normal 10 5 2 4 2 2 3" xfId="6040"/>
    <cellStyle name="Normal 10 5 2 4 2 3" xfId="6041"/>
    <cellStyle name="Normal 10 5 2 4 2 3 2" xfId="6042"/>
    <cellStyle name="Normal 10 5 2 4 2 3 2 2" xfId="6043"/>
    <cellStyle name="Normal 10 5 2 4 2 3 3" xfId="6044"/>
    <cellStyle name="Normal 10 5 2 4 2 4" xfId="6045"/>
    <cellStyle name="Normal 10 5 2 4 2 4 2" xfId="6046"/>
    <cellStyle name="Normal 10 5 2 4 2 5" xfId="6047"/>
    <cellStyle name="Normal 10 5 2 4 3" xfId="6048"/>
    <cellStyle name="Normal 10 5 2 4 3 2" xfId="6049"/>
    <cellStyle name="Normal 10 5 2 4 3 2 2" xfId="6050"/>
    <cellStyle name="Normal 10 5 2 4 3 2 2 2" xfId="6051"/>
    <cellStyle name="Normal 10 5 2 4 3 2 3" xfId="6052"/>
    <cellStyle name="Normal 10 5 2 4 3 3" xfId="6053"/>
    <cellStyle name="Normal 10 5 2 4 3 3 2" xfId="6054"/>
    <cellStyle name="Normal 10 5 2 4 3 3 2 2" xfId="6055"/>
    <cellStyle name="Normal 10 5 2 4 3 3 3" xfId="6056"/>
    <cellStyle name="Normal 10 5 2 4 3 4" xfId="6057"/>
    <cellStyle name="Normal 10 5 2 4 3 4 2" xfId="6058"/>
    <cellStyle name="Normal 10 5 2 4 3 5" xfId="6059"/>
    <cellStyle name="Normal 10 5 2 4 4" xfId="6060"/>
    <cellStyle name="Normal 10 5 2 4 4 2" xfId="6061"/>
    <cellStyle name="Normal 10 5 2 4 4 2 2" xfId="6062"/>
    <cellStyle name="Normal 10 5 2 4 4 3" xfId="6063"/>
    <cellStyle name="Normal 10 5 2 4 5" xfId="6064"/>
    <cellStyle name="Normal 10 5 2 4 5 2" xfId="6065"/>
    <cellStyle name="Normal 10 5 2 4 5 2 2" xfId="6066"/>
    <cellStyle name="Normal 10 5 2 4 5 3" xfId="6067"/>
    <cellStyle name="Normal 10 5 2 4 6" xfId="6068"/>
    <cellStyle name="Normal 10 5 2 4 6 2" xfId="6069"/>
    <cellStyle name="Normal 10 5 2 4 6 2 2" xfId="6070"/>
    <cellStyle name="Normal 10 5 2 4 6 3" xfId="6071"/>
    <cellStyle name="Normal 10 5 2 4 7" xfId="6072"/>
    <cellStyle name="Normal 10 5 2 4 7 2" xfId="6073"/>
    <cellStyle name="Normal 10 5 2 4 8" xfId="6074"/>
    <cellStyle name="Normal 10 5 2 4 8 2" xfId="6075"/>
    <cellStyle name="Normal 10 5 2 4 9" xfId="6076"/>
    <cellStyle name="Normal 10 5 2 5" xfId="6077"/>
    <cellStyle name="Normal 10 5 2 5 2" xfId="6078"/>
    <cellStyle name="Normal 10 5 2 5 2 2" xfId="6079"/>
    <cellStyle name="Normal 10 5 2 5 2 2 2" xfId="6080"/>
    <cellStyle name="Normal 10 5 2 5 2 2 2 2" xfId="6081"/>
    <cellStyle name="Normal 10 5 2 5 2 2 3" xfId="6082"/>
    <cellStyle name="Normal 10 5 2 5 2 3" xfId="6083"/>
    <cellStyle name="Normal 10 5 2 5 2 3 2" xfId="6084"/>
    <cellStyle name="Normal 10 5 2 5 2 3 2 2" xfId="6085"/>
    <cellStyle name="Normal 10 5 2 5 2 3 3" xfId="6086"/>
    <cellStyle name="Normal 10 5 2 5 2 4" xfId="6087"/>
    <cellStyle name="Normal 10 5 2 5 2 4 2" xfId="6088"/>
    <cellStyle name="Normal 10 5 2 5 2 5" xfId="6089"/>
    <cellStyle name="Normal 10 5 2 5 3" xfId="6090"/>
    <cellStyle name="Normal 10 5 2 5 3 2" xfId="6091"/>
    <cellStyle name="Normal 10 5 2 5 3 2 2" xfId="6092"/>
    <cellStyle name="Normal 10 5 2 5 3 3" xfId="6093"/>
    <cellStyle name="Normal 10 5 2 5 4" xfId="6094"/>
    <cellStyle name="Normal 10 5 2 5 4 2" xfId="6095"/>
    <cellStyle name="Normal 10 5 2 5 4 2 2" xfId="6096"/>
    <cellStyle name="Normal 10 5 2 5 4 3" xfId="6097"/>
    <cellStyle name="Normal 10 5 2 5 5" xfId="6098"/>
    <cellStyle name="Normal 10 5 2 5 5 2" xfId="6099"/>
    <cellStyle name="Normal 10 5 2 5 5 2 2" xfId="6100"/>
    <cellStyle name="Normal 10 5 2 5 5 3" xfId="6101"/>
    <cellStyle name="Normal 10 5 2 5 6" xfId="6102"/>
    <cellStyle name="Normal 10 5 2 5 6 2" xfId="6103"/>
    <cellStyle name="Normal 10 5 2 5 7" xfId="6104"/>
    <cellStyle name="Normal 10 5 2 5 7 2" xfId="6105"/>
    <cellStyle name="Normal 10 5 2 5 8" xfId="6106"/>
    <cellStyle name="Normal 10 5 2 5 9" xfId="6107"/>
    <cellStyle name="Normal 10 5 2 6" xfId="6108"/>
    <cellStyle name="Normal 10 5 2 6 2" xfId="6109"/>
    <cellStyle name="Normal 10 5 2 6 2 2" xfId="6110"/>
    <cellStyle name="Normal 10 5 2 6 2 2 2" xfId="6111"/>
    <cellStyle name="Normal 10 5 2 6 2 2 2 2" xfId="6112"/>
    <cellStyle name="Normal 10 5 2 6 2 2 3" xfId="6113"/>
    <cellStyle name="Normal 10 5 2 6 2 3" xfId="6114"/>
    <cellStyle name="Normal 10 5 2 6 2 3 2" xfId="6115"/>
    <cellStyle name="Normal 10 5 2 6 2 3 2 2" xfId="6116"/>
    <cellStyle name="Normal 10 5 2 6 2 3 3" xfId="6117"/>
    <cellStyle name="Normal 10 5 2 6 2 4" xfId="6118"/>
    <cellStyle name="Normal 10 5 2 6 2 4 2" xfId="6119"/>
    <cellStyle name="Normal 10 5 2 6 2 5" xfId="6120"/>
    <cellStyle name="Normal 10 5 2 6 3" xfId="6121"/>
    <cellStyle name="Normal 10 5 2 6 3 2" xfId="6122"/>
    <cellStyle name="Normal 10 5 2 6 3 2 2" xfId="6123"/>
    <cellStyle name="Normal 10 5 2 6 3 3" xfId="6124"/>
    <cellStyle name="Normal 10 5 2 6 4" xfId="6125"/>
    <cellStyle name="Normal 10 5 2 6 4 2" xfId="6126"/>
    <cellStyle name="Normal 10 5 2 6 4 2 2" xfId="6127"/>
    <cellStyle name="Normal 10 5 2 6 4 3" xfId="6128"/>
    <cellStyle name="Normal 10 5 2 6 5" xfId="6129"/>
    <cellStyle name="Normal 10 5 2 6 5 2" xfId="6130"/>
    <cellStyle name="Normal 10 5 2 6 5 2 2" xfId="6131"/>
    <cellStyle name="Normal 10 5 2 6 5 3" xfId="6132"/>
    <cellStyle name="Normal 10 5 2 6 6" xfId="6133"/>
    <cellStyle name="Normal 10 5 2 6 6 2" xfId="6134"/>
    <cellStyle name="Normal 10 5 2 6 7" xfId="6135"/>
    <cellStyle name="Normal 10 5 2 6 7 2" xfId="6136"/>
    <cellStyle name="Normal 10 5 2 6 8" xfId="6137"/>
    <cellStyle name="Normal 10 5 2 6 9" xfId="6138"/>
    <cellStyle name="Normal 10 5 2 7" xfId="6139"/>
    <cellStyle name="Normal 10 5 2 7 2" xfId="6140"/>
    <cellStyle name="Normal 10 5 2 7 2 2" xfId="6141"/>
    <cellStyle name="Normal 10 5 2 7 2 2 2" xfId="6142"/>
    <cellStyle name="Normal 10 5 2 7 2 3" xfId="6143"/>
    <cellStyle name="Normal 10 5 2 7 3" xfId="6144"/>
    <cellStyle name="Normal 10 5 2 7 3 2" xfId="6145"/>
    <cellStyle name="Normal 10 5 2 7 3 2 2" xfId="6146"/>
    <cellStyle name="Normal 10 5 2 7 3 3" xfId="6147"/>
    <cellStyle name="Normal 10 5 2 7 4" xfId="6148"/>
    <cellStyle name="Normal 10 5 2 7 4 2" xfId="6149"/>
    <cellStyle name="Normal 10 5 2 7 4 2 2" xfId="6150"/>
    <cellStyle name="Normal 10 5 2 7 4 3" xfId="6151"/>
    <cellStyle name="Normal 10 5 2 7 5" xfId="6152"/>
    <cellStyle name="Normal 10 5 2 7 5 2" xfId="6153"/>
    <cellStyle name="Normal 10 5 2 7 6" xfId="6154"/>
    <cellStyle name="Normal 10 5 2 7 6 2" xfId="6155"/>
    <cellStyle name="Normal 10 5 2 7 7" xfId="6156"/>
    <cellStyle name="Normal 10 5 2 7 8" xfId="6157"/>
    <cellStyle name="Normal 10 5 2 8" xfId="6158"/>
    <cellStyle name="Normal 10 5 2 8 2" xfId="6159"/>
    <cellStyle name="Normal 10 5 2 8 2 2" xfId="6160"/>
    <cellStyle name="Normal 10 5 2 8 2 2 2" xfId="6161"/>
    <cellStyle name="Normal 10 5 2 8 2 3" xfId="6162"/>
    <cellStyle name="Normal 10 5 2 8 3" xfId="6163"/>
    <cellStyle name="Normal 10 5 2 8 3 2" xfId="6164"/>
    <cellStyle name="Normal 10 5 2 8 3 2 2" xfId="6165"/>
    <cellStyle name="Normal 10 5 2 8 3 3" xfId="6166"/>
    <cellStyle name="Normal 10 5 2 8 4" xfId="6167"/>
    <cellStyle name="Normal 10 5 2 8 4 2" xfId="6168"/>
    <cellStyle name="Normal 10 5 2 8 4 2 2" xfId="6169"/>
    <cellStyle name="Normal 10 5 2 8 4 3" xfId="6170"/>
    <cellStyle name="Normal 10 5 2 8 5" xfId="6171"/>
    <cellStyle name="Normal 10 5 2 8 5 2" xfId="6172"/>
    <cellStyle name="Normal 10 5 2 8 6" xfId="6173"/>
    <cellStyle name="Normal 10 5 2 8 6 2" xfId="6174"/>
    <cellStyle name="Normal 10 5 2 8 7" xfId="6175"/>
    <cellStyle name="Normal 10 5 2 8 8" xfId="6176"/>
    <cellStyle name="Normal 10 5 2 9" xfId="6177"/>
    <cellStyle name="Normal 10 5 2 9 2" xfId="6178"/>
    <cellStyle name="Normal 10 5 2 9 2 2" xfId="6179"/>
    <cellStyle name="Normal 10 5 2 9 2 2 2" xfId="6180"/>
    <cellStyle name="Normal 10 5 2 9 2 3" xfId="6181"/>
    <cellStyle name="Normal 10 5 2 9 3" xfId="6182"/>
    <cellStyle name="Normal 10 5 2 9 3 2" xfId="6183"/>
    <cellStyle name="Normal 10 5 2 9 3 2 2" xfId="6184"/>
    <cellStyle name="Normal 10 5 2 9 3 3" xfId="6185"/>
    <cellStyle name="Normal 10 5 2 9 4" xfId="6186"/>
    <cellStyle name="Normal 10 5 2 9 4 2" xfId="6187"/>
    <cellStyle name="Normal 10 5 2 9 5" xfId="6188"/>
    <cellStyle name="Normal 10 5 2 9 6" xfId="6189"/>
    <cellStyle name="Normal 10 5 3" xfId="38"/>
    <cellStyle name="Normal 10 5 3 10" xfId="6190"/>
    <cellStyle name="Normal 10 5 3 10 2" xfId="6191"/>
    <cellStyle name="Normal 10 5 3 10 2 2" xfId="6192"/>
    <cellStyle name="Normal 10 5 3 10 3" xfId="6193"/>
    <cellStyle name="Normal 10 5 3 11" xfId="6194"/>
    <cellStyle name="Normal 10 5 3 11 2" xfId="6195"/>
    <cellStyle name="Normal 10 5 3 12" xfId="6196"/>
    <cellStyle name="Normal 10 5 3 12 2" xfId="6197"/>
    <cellStyle name="Normal 10 5 3 13" xfId="6198"/>
    <cellStyle name="Normal 10 5 3 14" xfId="6199"/>
    <cellStyle name="Normal 10 5 3 2" xfId="39"/>
    <cellStyle name="Normal 10 5 3 2 10" xfId="6200"/>
    <cellStyle name="Normal 10 5 3 2 10 2" xfId="6201"/>
    <cellStyle name="Normal 10 5 3 2 11" xfId="6202"/>
    <cellStyle name="Normal 10 5 3 2 11 2" xfId="6203"/>
    <cellStyle name="Normal 10 5 3 2 12" xfId="6204"/>
    <cellStyle name="Normal 10 5 3 2 13" xfId="6205"/>
    <cellStyle name="Normal 10 5 3 2 2" xfId="6206"/>
    <cellStyle name="Normal 10 5 3 2 2 2" xfId="6207"/>
    <cellStyle name="Normal 10 5 3 2 2 2 2" xfId="6208"/>
    <cellStyle name="Normal 10 5 3 2 2 2 2 2" xfId="6209"/>
    <cellStyle name="Normal 10 5 3 2 2 2 2 2 2" xfId="6210"/>
    <cellStyle name="Normal 10 5 3 2 2 2 2 3" xfId="6211"/>
    <cellStyle name="Normal 10 5 3 2 2 2 3" xfId="6212"/>
    <cellStyle name="Normal 10 5 3 2 2 2 3 2" xfId="6213"/>
    <cellStyle name="Normal 10 5 3 2 2 2 3 2 2" xfId="6214"/>
    <cellStyle name="Normal 10 5 3 2 2 2 3 3" xfId="6215"/>
    <cellStyle name="Normal 10 5 3 2 2 2 4" xfId="6216"/>
    <cellStyle name="Normal 10 5 3 2 2 2 4 2" xfId="6217"/>
    <cellStyle name="Normal 10 5 3 2 2 2 5" xfId="6218"/>
    <cellStyle name="Normal 10 5 3 2 2 3" xfId="6219"/>
    <cellStyle name="Normal 10 5 3 2 2 3 2" xfId="6220"/>
    <cellStyle name="Normal 10 5 3 2 2 3 2 2" xfId="6221"/>
    <cellStyle name="Normal 10 5 3 2 2 3 3" xfId="6222"/>
    <cellStyle name="Normal 10 5 3 2 2 4" xfId="6223"/>
    <cellStyle name="Normal 10 5 3 2 2 4 2" xfId="6224"/>
    <cellStyle name="Normal 10 5 3 2 2 4 2 2" xfId="6225"/>
    <cellStyle name="Normal 10 5 3 2 2 4 3" xfId="6226"/>
    <cellStyle name="Normal 10 5 3 2 2 5" xfId="6227"/>
    <cellStyle name="Normal 10 5 3 2 2 5 2" xfId="6228"/>
    <cellStyle name="Normal 10 5 3 2 2 5 2 2" xfId="6229"/>
    <cellStyle name="Normal 10 5 3 2 2 5 3" xfId="6230"/>
    <cellStyle name="Normal 10 5 3 2 2 6" xfId="6231"/>
    <cellStyle name="Normal 10 5 3 2 2 6 2" xfId="6232"/>
    <cellStyle name="Normal 10 5 3 2 2 7" xfId="6233"/>
    <cellStyle name="Normal 10 5 3 2 2 7 2" xfId="6234"/>
    <cellStyle name="Normal 10 5 3 2 2 8" xfId="6235"/>
    <cellStyle name="Normal 10 5 3 2 2 9" xfId="6236"/>
    <cellStyle name="Normal 10 5 3 2 3" xfId="6237"/>
    <cellStyle name="Normal 10 5 3 2 3 2" xfId="6238"/>
    <cellStyle name="Normal 10 5 3 2 3 2 2" xfId="6239"/>
    <cellStyle name="Normal 10 5 3 2 3 2 2 2" xfId="6240"/>
    <cellStyle name="Normal 10 5 3 2 3 2 3" xfId="6241"/>
    <cellStyle name="Normal 10 5 3 2 3 3" xfId="6242"/>
    <cellStyle name="Normal 10 5 3 2 3 3 2" xfId="6243"/>
    <cellStyle name="Normal 10 5 3 2 3 3 2 2" xfId="6244"/>
    <cellStyle name="Normal 10 5 3 2 3 3 3" xfId="6245"/>
    <cellStyle name="Normal 10 5 3 2 3 4" xfId="6246"/>
    <cellStyle name="Normal 10 5 3 2 3 4 2" xfId="6247"/>
    <cellStyle name="Normal 10 5 3 2 3 4 2 2" xfId="6248"/>
    <cellStyle name="Normal 10 5 3 2 3 4 3" xfId="6249"/>
    <cellStyle name="Normal 10 5 3 2 3 5" xfId="6250"/>
    <cellStyle name="Normal 10 5 3 2 3 5 2" xfId="6251"/>
    <cellStyle name="Normal 10 5 3 2 3 6" xfId="6252"/>
    <cellStyle name="Normal 10 5 3 2 3 6 2" xfId="6253"/>
    <cellStyle name="Normal 10 5 3 2 3 7" xfId="6254"/>
    <cellStyle name="Normal 10 5 3 2 3 8" xfId="6255"/>
    <cellStyle name="Normal 10 5 3 2 4" xfId="6256"/>
    <cellStyle name="Normal 10 5 3 2 4 2" xfId="6257"/>
    <cellStyle name="Normal 10 5 3 2 4 2 2" xfId="6258"/>
    <cellStyle name="Normal 10 5 3 2 4 2 2 2" xfId="6259"/>
    <cellStyle name="Normal 10 5 3 2 4 2 3" xfId="6260"/>
    <cellStyle name="Normal 10 5 3 2 4 3" xfId="6261"/>
    <cellStyle name="Normal 10 5 3 2 4 3 2" xfId="6262"/>
    <cellStyle name="Normal 10 5 3 2 4 3 2 2" xfId="6263"/>
    <cellStyle name="Normal 10 5 3 2 4 3 3" xfId="6264"/>
    <cellStyle name="Normal 10 5 3 2 4 4" xfId="6265"/>
    <cellStyle name="Normal 10 5 3 2 4 4 2" xfId="6266"/>
    <cellStyle name="Normal 10 5 3 2 4 5" xfId="6267"/>
    <cellStyle name="Normal 10 5 3 2 5" xfId="6268"/>
    <cellStyle name="Normal 10 5 3 2 5 2" xfId="6269"/>
    <cellStyle name="Normal 10 5 3 2 5 2 2" xfId="6270"/>
    <cellStyle name="Normal 10 5 3 2 5 2 2 2" xfId="6271"/>
    <cellStyle name="Normal 10 5 3 2 5 2 3" xfId="6272"/>
    <cellStyle name="Normal 10 5 3 2 5 3" xfId="6273"/>
    <cellStyle name="Normal 10 5 3 2 5 3 2" xfId="6274"/>
    <cellStyle name="Normal 10 5 3 2 5 3 2 2" xfId="6275"/>
    <cellStyle name="Normal 10 5 3 2 5 3 3" xfId="6276"/>
    <cellStyle name="Normal 10 5 3 2 5 4" xfId="6277"/>
    <cellStyle name="Normal 10 5 3 2 5 4 2" xfId="6278"/>
    <cellStyle name="Normal 10 5 3 2 5 5" xfId="6279"/>
    <cellStyle name="Normal 10 5 3 2 6" xfId="6280"/>
    <cellStyle name="Normal 10 5 3 2 6 2" xfId="6281"/>
    <cellStyle name="Normal 10 5 3 2 6 2 2" xfId="6282"/>
    <cellStyle name="Normal 10 5 3 2 6 2 2 2" xfId="6283"/>
    <cellStyle name="Normal 10 5 3 2 6 2 3" xfId="6284"/>
    <cellStyle name="Normal 10 5 3 2 6 3" xfId="6285"/>
    <cellStyle name="Normal 10 5 3 2 6 3 2" xfId="6286"/>
    <cellStyle name="Normal 10 5 3 2 6 3 2 2" xfId="6287"/>
    <cellStyle name="Normal 10 5 3 2 6 3 3" xfId="6288"/>
    <cellStyle name="Normal 10 5 3 2 6 4" xfId="6289"/>
    <cellStyle name="Normal 10 5 3 2 6 4 2" xfId="6290"/>
    <cellStyle name="Normal 10 5 3 2 6 5" xfId="6291"/>
    <cellStyle name="Normal 10 5 3 2 7" xfId="6292"/>
    <cellStyle name="Normal 10 5 3 2 7 2" xfId="6293"/>
    <cellStyle name="Normal 10 5 3 2 7 2 2" xfId="6294"/>
    <cellStyle name="Normal 10 5 3 2 7 3" xfId="6295"/>
    <cellStyle name="Normal 10 5 3 2 8" xfId="6296"/>
    <cellStyle name="Normal 10 5 3 2 8 2" xfId="6297"/>
    <cellStyle name="Normal 10 5 3 2 8 2 2" xfId="6298"/>
    <cellStyle name="Normal 10 5 3 2 8 3" xfId="6299"/>
    <cellStyle name="Normal 10 5 3 2 9" xfId="6300"/>
    <cellStyle name="Normal 10 5 3 2 9 2" xfId="6301"/>
    <cellStyle name="Normal 10 5 3 2 9 2 2" xfId="6302"/>
    <cellStyle name="Normal 10 5 3 2 9 3" xfId="6303"/>
    <cellStyle name="Normal 10 5 3 3" xfId="6304"/>
    <cellStyle name="Normal 10 5 3 3 10" xfId="6305"/>
    <cellStyle name="Normal 10 5 3 3 10 2" xfId="6306"/>
    <cellStyle name="Normal 10 5 3 3 11" xfId="6307"/>
    <cellStyle name="Normal 10 5 3 3 12" xfId="6308"/>
    <cellStyle name="Normal 10 5 3 3 2" xfId="6309"/>
    <cellStyle name="Normal 10 5 3 3 2 2" xfId="6310"/>
    <cellStyle name="Normal 10 5 3 3 2 2 2" xfId="6311"/>
    <cellStyle name="Normal 10 5 3 3 2 2 2 2" xfId="6312"/>
    <cellStyle name="Normal 10 5 3 3 2 2 3" xfId="6313"/>
    <cellStyle name="Normal 10 5 3 3 2 3" xfId="6314"/>
    <cellStyle name="Normal 10 5 3 3 2 3 2" xfId="6315"/>
    <cellStyle name="Normal 10 5 3 3 2 3 2 2" xfId="6316"/>
    <cellStyle name="Normal 10 5 3 3 2 3 3" xfId="6317"/>
    <cellStyle name="Normal 10 5 3 3 2 4" xfId="6318"/>
    <cellStyle name="Normal 10 5 3 3 2 4 2" xfId="6319"/>
    <cellStyle name="Normal 10 5 3 3 2 4 2 2" xfId="6320"/>
    <cellStyle name="Normal 10 5 3 3 2 4 3" xfId="6321"/>
    <cellStyle name="Normal 10 5 3 3 2 5" xfId="6322"/>
    <cellStyle name="Normal 10 5 3 3 2 5 2" xfId="6323"/>
    <cellStyle name="Normal 10 5 3 3 2 6" xfId="6324"/>
    <cellStyle name="Normal 10 5 3 3 2 6 2" xfId="6325"/>
    <cellStyle name="Normal 10 5 3 3 2 7" xfId="6326"/>
    <cellStyle name="Normal 10 5 3 3 2 8" xfId="6327"/>
    <cellStyle name="Normal 10 5 3 3 3" xfId="6328"/>
    <cellStyle name="Normal 10 5 3 3 3 2" xfId="6329"/>
    <cellStyle name="Normal 10 5 3 3 3 2 2" xfId="6330"/>
    <cellStyle name="Normal 10 5 3 3 3 2 2 2" xfId="6331"/>
    <cellStyle name="Normal 10 5 3 3 3 2 3" xfId="6332"/>
    <cellStyle name="Normal 10 5 3 3 3 3" xfId="6333"/>
    <cellStyle name="Normal 10 5 3 3 3 3 2" xfId="6334"/>
    <cellStyle name="Normal 10 5 3 3 3 3 2 2" xfId="6335"/>
    <cellStyle name="Normal 10 5 3 3 3 3 3" xfId="6336"/>
    <cellStyle name="Normal 10 5 3 3 3 4" xfId="6337"/>
    <cellStyle name="Normal 10 5 3 3 3 4 2" xfId="6338"/>
    <cellStyle name="Normal 10 5 3 3 3 5" xfId="6339"/>
    <cellStyle name="Normal 10 5 3 3 4" xfId="6340"/>
    <cellStyle name="Normal 10 5 3 3 4 2" xfId="6341"/>
    <cellStyle name="Normal 10 5 3 3 4 2 2" xfId="6342"/>
    <cellStyle name="Normal 10 5 3 3 4 2 2 2" xfId="6343"/>
    <cellStyle name="Normal 10 5 3 3 4 2 3" xfId="6344"/>
    <cellStyle name="Normal 10 5 3 3 4 3" xfId="6345"/>
    <cellStyle name="Normal 10 5 3 3 4 3 2" xfId="6346"/>
    <cellStyle name="Normal 10 5 3 3 4 3 2 2" xfId="6347"/>
    <cellStyle name="Normal 10 5 3 3 4 3 3" xfId="6348"/>
    <cellStyle name="Normal 10 5 3 3 4 4" xfId="6349"/>
    <cellStyle name="Normal 10 5 3 3 4 4 2" xfId="6350"/>
    <cellStyle name="Normal 10 5 3 3 4 5" xfId="6351"/>
    <cellStyle name="Normal 10 5 3 3 5" xfId="6352"/>
    <cellStyle name="Normal 10 5 3 3 5 2" xfId="6353"/>
    <cellStyle name="Normal 10 5 3 3 5 2 2" xfId="6354"/>
    <cellStyle name="Normal 10 5 3 3 5 2 2 2" xfId="6355"/>
    <cellStyle name="Normal 10 5 3 3 5 2 3" xfId="6356"/>
    <cellStyle name="Normal 10 5 3 3 5 3" xfId="6357"/>
    <cellStyle name="Normal 10 5 3 3 5 3 2" xfId="6358"/>
    <cellStyle name="Normal 10 5 3 3 5 3 2 2" xfId="6359"/>
    <cellStyle name="Normal 10 5 3 3 5 3 3" xfId="6360"/>
    <cellStyle name="Normal 10 5 3 3 5 4" xfId="6361"/>
    <cellStyle name="Normal 10 5 3 3 5 4 2" xfId="6362"/>
    <cellStyle name="Normal 10 5 3 3 5 5" xfId="6363"/>
    <cellStyle name="Normal 10 5 3 3 6" xfId="6364"/>
    <cellStyle name="Normal 10 5 3 3 6 2" xfId="6365"/>
    <cellStyle name="Normal 10 5 3 3 6 2 2" xfId="6366"/>
    <cellStyle name="Normal 10 5 3 3 6 3" xfId="6367"/>
    <cellStyle name="Normal 10 5 3 3 7" xfId="6368"/>
    <cellStyle name="Normal 10 5 3 3 7 2" xfId="6369"/>
    <cellStyle name="Normal 10 5 3 3 7 2 2" xfId="6370"/>
    <cellStyle name="Normal 10 5 3 3 7 3" xfId="6371"/>
    <cellStyle name="Normal 10 5 3 3 8" xfId="6372"/>
    <cellStyle name="Normal 10 5 3 3 8 2" xfId="6373"/>
    <cellStyle name="Normal 10 5 3 3 8 2 2" xfId="6374"/>
    <cellStyle name="Normal 10 5 3 3 8 3" xfId="6375"/>
    <cellStyle name="Normal 10 5 3 3 9" xfId="6376"/>
    <cellStyle name="Normal 10 5 3 3 9 2" xfId="6377"/>
    <cellStyle name="Normal 10 5 3 4" xfId="6378"/>
    <cellStyle name="Normal 10 5 3 4 2" xfId="6379"/>
    <cellStyle name="Normal 10 5 3 4 2 2" xfId="6380"/>
    <cellStyle name="Normal 10 5 3 4 2 2 2" xfId="6381"/>
    <cellStyle name="Normal 10 5 3 4 2 2 2 2" xfId="6382"/>
    <cellStyle name="Normal 10 5 3 4 2 2 3" xfId="6383"/>
    <cellStyle name="Normal 10 5 3 4 2 3" xfId="6384"/>
    <cellStyle name="Normal 10 5 3 4 2 3 2" xfId="6385"/>
    <cellStyle name="Normal 10 5 3 4 2 3 2 2" xfId="6386"/>
    <cellStyle name="Normal 10 5 3 4 2 3 3" xfId="6387"/>
    <cellStyle name="Normal 10 5 3 4 2 4" xfId="6388"/>
    <cellStyle name="Normal 10 5 3 4 2 4 2" xfId="6389"/>
    <cellStyle name="Normal 10 5 3 4 2 5" xfId="6390"/>
    <cellStyle name="Normal 10 5 3 4 3" xfId="6391"/>
    <cellStyle name="Normal 10 5 3 4 3 2" xfId="6392"/>
    <cellStyle name="Normal 10 5 3 4 3 2 2" xfId="6393"/>
    <cellStyle name="Normal 10 5 3 4 3 3" xfId="6394"/>
    <cellStyle name="Normal 10 5 3 4 4" xfId="6395"/>
    <cellStyle name="Normal 10 5 3 4 4 2" xfId="6396"/>
    <cellStyle name="Normal 10 5 3 4 4 2 2" xfId="6397"/>
    <cellStyle name="Normal 10 5 3 4 4 3" xfId="6398"/>
    <cellStyle name="Normal 10 5 3 4 5" xfId="6399"/>
    <cellStyle name="Normal 10 5 3 4 5 2" xfId="6400"/>
    <cellStyle name="Normal 10 5 3 4 5 2 2" xfId="6401"/>
    <cellStyle name="Normal 10 5 3 4 5 3" xfId="6402"/>
    <cellStyle name="Normal 10 5 3 4 6" xfId="6403"/>
    <cellStyle name="Normal 10 5 3 4 6 2" xfId="6404"/>
    <cellStyle name="Normal 10 5 3 4 7" xfId="6405"/>
    <cellStyle name="Normal 10 5 3 4 7 2" xfId="6406"/>
    <cellStyle name="Normal 10 5 3 4 8" xfId="6407"/>
    <cellStyle name="Normal 10 5 3 4 9" xfId="6408"/>
    <cellStyle name="Normal 10 5 3 5" xfId="6409"/>
    <cellStyle name="Normal 10 5 3 5 2" xfId="6410"/>
    <cellStyle name="Normal 10 5 3 5 2 2" xfId="6411"/>
    <cellStyle name="Normal 10 5 3 5 2 2 2" xfId="6412"/>
    <cellStyle name="Normal 10 5 3 5 2 3" xfId="6413"/>
    <cellStyle name="Normal 10 5 3 5 3" xfId="6414"/>
    <cellStyle name="Normal 10 5 3 5 3 2" xfId="6415"/>
    <cellStyle name="Normal 10 5 3 5 3 2 2" xfId="6416"/>
    <cellStyle name="Normal 10 5 3 5 3 3" xfId="6417"/>
    <cellStyle name="Normal 10 5 3 5 4" xfId="6418"/>
    <cellStyle name="Normal 10 5 3 5 4 2" xfId="6419"/>
    <cellStyle name="Normal 10 5 3 5 4 2 2" xfId="6420"/>
    <cellStyle name="Normal 10 5 3 5 4 3" xfId="6421"/>
    <cellStyle name="Normal 10 5 3 5 5" xfId="6422"/>
    <cellStyle name="Normal 10 5 3 5 5 2" xfId="6423"/>
    <cellStyle name="Normal 10 5 3 5 6" xfId="6424"/>
    <cellStyle name="Normal 10 5 3 5 6 2" xfId="6425"/>
    <cellStyle name="Normal 10 5 3 5 7" xfId="6426"/>
    <cellStyle name="Normal 10 5 3 5 8" xfId="6427"/>
    <cellStyle name="Normal 10 5 3 6" xfId="6428"/>
    <cellStyle name="Normal 10 5 3 6 2" xfId="6429"/>
    <cellStyle name="Normal 10 5 3 6 2 2" xfId="6430"/>
    <cellStyle name="Normal 10 5 3 6 2 2 2" xfId="6431"/>
    <cellStyle name="Normal 10 5 3 6 2 3" xfId="6432"/>
    <cellStyle name="Normal 10 5 3 6 3" xfId="6433"/>
    <cellStyle name="Normal 10 5 3 6 3 2" xfId="6434"/>
    <cellStyle name="Normal 10 5 3 6 3 2 2" xfId="6435"/>
    <cellStyle name="Normal 10 5 3 6 3 3" xfId="6436"/>
    <cellStyle name="Normal 10 5 3 6 4" xfId="6437"/>
    <cellStyle name="Normal 10 5 3 6 4 2" xfId="6438"/>
    <cellStyle name="Normal 10 5 3 6 5" xfId="6439"/>
    <cellStyle name="Normal 10 5 3 7" xfId="6440"/>
    <cellStyle name="Normal 10 5 3 7 2" xfId="6441"/>
    <cellStyle name="Normal 10 5 3 7 2 2" xfId="6442"/>
    <cellStyle name="Normal 10 5 3 7 2 2 2" xfId="6443"/>
    <cellStyle name="Normal 10 5 3 7 2 3" xfId="6444"/>
    <cellStyle name="Normal 10 5 3 7 3" xfId="6445"/>
    <cellStyle name="Normal 10 5 3 7 3 2" xfId="6446"/>
    <cellStyle name="Normal 10 5 3 7 3 2 2" xfId="6447"/>
    <cellStyle name="Normal 10 5 3 7 3 3" xfId="6448"/>
    <cellStyle name="Normal 10 5 3 7 4" xfId="6449"/>
    <cellStyle name="Normal 10 5 3 7 4 2" xfId="6450"/>
    <cellStyle name="Normal 10 5 3 7 5" xfId="6451"/>
    <cellStyle name="Normal 10 5 3 8" xfId="6452"/>
    <cellStyle name="Normal 10 5 3 8 2" xfId="6453"/>
    <cellStyle name="Normal 10 5 3 8 2 2" xfId="6454"/>
    <cellStyle name="Normal 10 5 3 8 3" xfId="6455"/>
    <cellStyle name="Normal 10 5 3 9" xfId="6456"/>
    <cellStyle name="Normal 10 5 3 9 2" xfId="6457"/>
    <cellStyle name="Normal 10 5 3 9 2 2" xfId="6458"/>
    <cellStyle name="Normal 10 5 3 9 3" xfId="6459"/>
    <cellStyle name="Normal 10 5 4" xfId="40"/>
    <cellStyle name="Normal 10 5 4 10" xfId="6460"/>
    <cellStyle name="Normal 10 5 4 10 2" xfId="6461"/>
    <cellStyle name="Normal 10 5 4 11" xfId="6462"/>
    <cellStyle name="Normal 10 5 4 11 2" xfId="6463"/>
    <cellStyle name="Normal 10 5 4 12" xfId="6464"/>
    <cellStyle name="Normal 10 5 4 13" xfId="6465"/>
    <cellStyle name="Normal 10 5 4 2" xfId="6466"/>
    <cellStyle name="Normal 10 5 4 2 2" xfId="6467"/>
    <cellStyle name="Normal 10 5 4 2 2 2" xfId="6468"/>
    <cellStyle name="Normal 10 5 4 2 2 2 2" xfId="6469"/>
    <cellStyle name="Normal 10 5 4 2 2 2 2 2" xfId="6470"/>
    <cellStyle name="Normal 10 5 4 2 2 2 3" xfId="6471"/>
    <cellStyle name="Normal 10 5 4 2 2 3" xfId="6472"/>
    <cellStyle name="Normal 10 5 4 2 2 3 2" xfId="6473"/>
    <cellStyle name="Normal 10 5 4 2 2 3 2 2" xfId="6474"/>
    <cellStyle name="Normal 10 5 4 2 2 3 3" xfId="6475"/>
    <cellStyle name="Normal 10 5 4 2 2 4" xfId="6476"/>
    <cellStyle name="Normal 10 5 4 2 2 4 2" xfId="6477"/>
    <cellStyle name="Normal 10 5 4 2 2 5" xfId="6478"/>
    <cellStyle name="Normal 10 5 4 2 3" xfId="6479"/>
    <cellStyle name="Normal 10 5 4 2 3 2" xfId="6480"/>
    <cellStyle name="Normal 10 5 4 2 3 2 2" xfId="6481"/>
    <cellStyle name="Normal 10 5 4 2 3 3" xfId="6482"/>
    <cellStyle name="Normal 10 5 4 2 4" xfId="6483"/>
    <cellStyle name="Normal 10 5 4 2 4 2" xfId="6484"/>
    <cellStyle name="Normal 10 5 4 2 4 2 2" xfId="6485"/>
    <cellStyle name="Normal 10 5 4 2 4 3" xfId="6486"/>
    <cellStyle name="Normal 10 5 4 2 5" xfId="6487"/>
    <cellStyle name="Normal 10 5 4 2 5 2" xfId="6488"/>
    <cellStyle name="Normal 10 5 4 2 5 2 2" xfId="6489"/>
    <cellStyle name="Normal 10 5 4 2 5 3" xfId="6490"/>
    <cellStyle name="Normal 10 5 4 2 6" xfId="6491"/>
    <cellStyle name="Normal 10 5 4 2 6 2" xfId="6492"/>
    <cellStyle name="Normal 10 5 4 2 7" xfId="6493"/>
    <cellStyle name="Normal 10 5 4 2 7 2" xfId="6494"/>
    <cellStyle name="Normal 10 5 4 2 8" xfId="6495"/>
    <cellStyle name="Normal 10 5 4 2 9" xfId="6496"/>
    <cellStyle name="Normal 10 5 4 3" xfId="6497"/>
    <cellStyle name="Normal 10 5 4 3 2" xfId="6498"/>
    <cellStyle name="Normal 10 5 4 3 2 2" xfId="6499"/>
    <cellStyle name="Normal 10 5 4 3 2 2 2" xfId="6500"/>
    <cellStyle name="Normal 10 5 4 3 2 3" xfId="6501"/>
    <cellStyle name="Normal 10 5 4 3 3" xfId="6502"/>
    <cellStyle name="Normal 10 5 4 3 3 2" xfId="6503"/>
    <cellStyle name="Normal 10 5 4 3 3 2 2" xfId="6504"/>
    <cellStyle name="Normal 10 5 4 3 3 3" xfId="6505"/>
    <cellStyle name="Normal 10 5 4 3 4" xfId="6506"/>
    <cellStyle name="Normal 10 5 4 3 4 2" xfId="6507"/>
    <cellStyle name="Normal 10 5 4 3 4 2 2" xfId="6508"/>
    <cellStyle name="Normal 10 5 4 3 4 3" xfId="6509"/>
    <cellStyle name="Normal 10 5 4 3 5" xfId="6510"/>
    <cellStyle name="Normal 10 5 4 3 5 2" xfId="6511"/>
    <cellStyle name="Normal 10 5 4 3 6" xfId="6512"/>
    <cellStyle name="Normal 10 5 4 3 6 2" xfId="6513"/>
    <cellStyle name="Normal 10 5 4 3 7" xfId="6514"/>
    <cellStyle name="Normal 10 5 4 3 8" xfId="6515"/>
    <cellStyle name="Normal 10 5 4 4" xfId="6516"/>
    <cellStyle name="Normal 10 5 4 4 2" xfId="6517"/>
    <cellStyle name="Normal 10 5 4 4 2 2" xfId="6518"/>
    <cellStyle name="Normal 10 5 4 4 2 2 2" xfId="6519"/>
    <cellStyle name="Normal 10 5 4 4 2 3" xfId="6520"/>
    <cellStyle name="Normal 10 5 4 4 3" xfId="6521"/>
    <cellStyle name="Normal 10 5 4 4 3 2" xfId="6522"/>
    <cellStyle name="Normal 10 5 4 4 3 2 2" xfId="6523"/>
    <cellStyle name="Normal 10 5 4 4 3 3" xfId="6524"/>
    <cellStyle name="Normal 10 5 4 4 4" xfId="6525"/>
    <cellStyle name="Normal 10 5 4 4 4 2" xfId="6526"/>
    <cellStyle name="Normal 10 5 4 4 5" xfId="6527"/>
    <cellStyle name="Normal 10 5 4 5" xfId="6528"/>
    <cellStyle name="Normal 10 5 4 5 2" xfId="6529"/>
    <cellStyle name="Normal 10 5 4 5 2 2" xfId="6530"/>
    <cellStyle name="Normal 10 5 4 5 2 2 2" xfId="6531"/>
    <cellStyle name="Normal 10 5 4 5 2 3" xfId="6532"/>
    <cellStyle name="Normal 10 5 4 5 3" xfId="6533"/>
    <cellStyle name="Normal 10 5 4 5 3 2" xfId="6534"/>
    <cellStyle name="Normal 10 5 4 5 3 2 2" xfId="6535"/>
    <cellStyle name="Normal 10 5 4 5 3 3" xfId="6536"/>
    <cellStyle name="Normal 10 5 4 5 4" xfId="6537"/>
    <cellStyle name="Normal 10 5 4 5 4 2" xfId="6538"/>
    <cellStyle name="Normal 10 5 4 5 5" xfId="6539"/>
    <cellStyle name="Normal 10 5 4 6" xfId="6540"/>
    <cellStyle name="Normal 10 5 4 6 2" xfId="6541"/>
    <cellStyle name="Normal 10 5 4 6 2 2" xfId="6542"/>
    <cellStyle name="Normal 10 5 4 6 2 2 2" xfId="6543"/>
    <cellStyle name="Normal 10 5 4 6 2 3" xfId="6544"/>
    <cellStyle name="Normal 10 5 4 6 3" xfId="6545"/>
    <cellStyle name="Normal 10 5 4 6 3 2" xfId="6546"/>
    <cellStyle name="Normal 10 5 4 6 3 2 2" xfId="6547"/>
    <cellStyle name="Normal 10 5 4 6 3 3" xfId="6548"/>
    <cellStyle name="Normal 10 5 4 6 4" xfId="6549"/>
    <cellStyle name="Normal 10 5 4 6 4 2" xfId="6550"/>
    <cellStyle name="Normal 10 5 4 6 5" xfId="6551"/>
    <cellStyle name="Normal 10 5 4 7" xfId="6552"/>
    <cellStyle name="Normal 10 5 4 7 2" xfId="6553"/>
    <cellStyle name="Normal 10 5 4 7 2 2" xfId="6554"/>
    <cellStyle name="Normal 10 5 4 7 3" xfId="6555"/>
    <cellStyle name="Normal 10 5 4 8" xfId="6556"/>
    <cellStyle name="Normal 10 5 4 8 2" xfId="6557"/>
    <cellStyle name="Normal 10 5 4 8 2 2" xfId="6558"/>
    <cellStyle name="Normal 10 5 4 8 3" xfId="6559"/>
    <cellStyle name="Normal 10 5 4 9" xfId="6560"/>
    <cellStyle name="Normal 10 5 4 9 2" xfId="6561"/>
    <cellStyle name="Normal 10 5 4 9 2 2" xfId="6562"/>
    <cellStyle name="Normal 10 5 4 9 3" xfId="6563"/>
    <cellStyle name="Normal 10 5 5" xfId="6564"/>
    <cellStyle name="Normal 10 5 5 10" xfId="6565"/>
    <cellStyle name="Normal 10 5 5 10 2" xfId="6566"/>
    <cellStyle name="Normal 10 5 5 11" xfId="6567"/>
    <cellStyle name="Normal 10 5 5 12" xfId="6568"/>
    <cellStyle name="Normal 10 5 5 2" xfId="6569"/>
    <cellStyle name="Normal 10 5 5 2 2" xfId="6570"/>
    <cellStyle name="Normal 10 5 5 2 2 2" xfId="6571"/>
    <cellStyle name="Normal 10 5 5 2 2 2 2" xfId="6572"/>
    <cellStyle name="Normal 10 5 5 2 2 3" xfId="6573"/>
    <cellStyle name="Normal 10 5 5 2 3" xfId="6574"/>
    <cellStyle name="Normal 10 5 5 2 3 2" xfId="6575"/>
    <cellStyle name="Normal 10 5 5 2 3 2 2" xfId="6576"/>
    <cellStyle name="Normal 10 5 5 2 3 3" xfId="6577"/>
    <cellStyle name="Normal 10 5 5 2 4" xfId="6578"/>
    <cellStyle name="Normal 10 5 5 2 4 2" xfId="6579"/>
    <cellStyle name="Normal 10 5 5 2 4 2 2" xfId="6580"/>
    <cellStyle name="Normal 10 5 5 2 4 3" xfId="6581"/>
    <cellStyle name="Normal 10 5 5 2 5" xfId="6582"/>
    <cellStyle name="Normal 10 5 5 2 5 2" xfId="6583"/>
    <cellStyle name="Normal 10 5 5 2 6" xfId="6584"/>
    <cellStyle name="Normal 10 5 5 2 6 2" xfId="6585"/>
    <cellStyle name="Normal 10 5 5 2 7" xfId="6586"/>
    <cellStyle name="Normal 10 5 5 2 8" xfId="6587"/>
    <cellStyle name="Normal 10 5 5 3" xfId="6588"/>
    <cellStyle name="Normal 10 5 5 3 2" xfId="6589"/>
    <cellStyle name="Normal 10 5 5 3 2 2" xfId="6590"/>
    <cellStyle name="Normal 10 5 5 3 2 2 2" xfId="6591"/>
    <cellStyle name="Normal 10 5 5 3 2 3" xfId="6592"/>
    <cellStyle name="Normal 10 5 5 3 3" xfId="6593"/>
    <cellStyle name="Normal 10 5 5 3 3 2" xfId="6594"/>
    <cellStyle name="Normal 10 5 5 3 3 2 2" xfId="6595"/>
    <cellStyle name="Normal 10 5 5 3 3 3" xfId="6596"/>
    <cellStyle name="Normal 10 5 5 3 4" xfId="6597"/>
    <cellStyle name="Normal 10 5 5 3 4 2" xfId="6598"/>
    <cellStyle name="Normal 10 5 5 3 5" xfId="6599"/>
    <cellStyle name="Normal 10 5 5 4" xfId="6600"/>
    <cellStyle name="Normal 10 5 5 4 2" xfId="6601"/>
    <cellStyle name="Normal 10 5 5 4 2 2" xfId="6602"/>
    <cellStyle name="Normal 10 5 5 4 2 2 2" xfId="6603"/>
    <cellStyle name="Normal 10 5 5 4 2 3" xfId="6604"/>
    <cellStyle name="Normal 10 5 5 4 3" xfId="6605"/>
    <cellStyle name="Normal 10 5 5 4 3 2" xfId="6606"/>
    <cellStyle name="Normal 10 5 5 4 3 2 2" xfId="6607"/>
    <cellStyle name="Normal 10 5 5 4 3 3" xfId="6608"/>
    <cellStyle name="Normal 10 5 5 4 4" xfId="6609"/>
    <cellStyle name="Normal 10 5 5 4 4 2" xfId="6610"/>
    <cellStyle name="Normal 10 5 5 4 5" xfId="6611"/>
    <cellStyle name="Normal 10 5 5 5" xfId="6612"/>
    <cellStyle name="Normal 10 5 5 5 2" xfId="6613"/>
    <cellStyle name="Normal 10 5 5 5 2 2" xfId="6614"/>
    <cellStyle name="Normal 10 5 5 5 2 2 2" xfId="6615"/>
    <cellStyle name="Normal 10 5 5 5 2 3" xfId="6616"/>
    <cellStyle name="Normal 10 5 5 5 3" xfId="6617"/>
    <cellStyle name="Normal 10 5 5 5 3 2" xfId="6618"/>
    <cellStyle name="Normal 10 5 5 5 3 2 2" xfId="6619"/>
    <cellStyle name="Normal 10 5 5 5 3 3" xfId="6620"/>
    <cellStyle name="Normal 10 5 5 5 4" xfId="6621"/>
    <cellStyle name="Normal 10 5 5 5 4 2" xfId="6622"/>
    <cellStyle name="Normal 10 5 5 5 5" xfId="6623"/>
    <cellStyle name="Normal 10 5 5 6" xfId="6624"/>
    <cellStyle name="Normal 10 5 5 6 2" xfId="6625"/>
    <cellStyle name="Normal 10 5 5 6 2 2" xfId="6626"/>
    <cellStyle name="Normal 10 5 5 6 3" xfId="6627"/>
    <cellStyle name="Normal 10 5 5 7" xfId="6628"/>
    <cellStyle name="Normal 10 5 5 7 2" xfId="6629"/>
    <cellStyle name="Normal 10 5 5 7 2 2" xfId="6630"/>
    <cellStyle name="Normal 10 5 5 7 3" xfId="6631"/>
    <cellStyle name="Normal 10 5 5 8" xfId="6632"/>
    <cellStyle name="Normal 10 5 5 8 2" xfId="6633"/>
    <cellStyle name="Normal 10 5 5 8 2 2" xfId="6634"/>
    <cellStyle name="Normal 10 5 5 8 3" xfId="6635"/>
    <cellStyle name="Normal 10 5 5 9" xfId="6636"/>
    <cellStyle name="Normal 10 5 5 9 2" xfId="6637"/>
    <cellStyle name="Normal 10 5 6" xfId="6638"/>
    <cellStyle name="Normal 10 5 6 10" xfId="6639"/>
    <cellStyle name="Normal 10 5 6 2" xfId="6640"/>
    <cellStyle name="Normal 10 5 6 2 2" xfId="6641"/>
    <cellStyle name="Normal 10 5 6 2 2 2" xfId="6642"/>
    <cellStyle name="Normal 10 5 6 2 2 2 2" xfId="6643"/>
    <cellStyle name="Normal 10 5 6 2 2 3" xfId="6644"/>
    <cellStyle name="Normal 10 5 6 2 3" xfId="6645"/>
    <cellStyle name="Normal 10 5 6 2 3 2" xfId="6646"/>
    <cellStyle name="Normal 10 5 6 2 3 2 2" xfId="6647"/>
    <cellStyle name="Normal 10 5 6 2 3 3" xfId="6648"/>
    <cellStyle name="Normal 10 5 6 2 4" xfId="6649"/>
    <cellStyle name="Normal 10 5 6 2 4 2" xfId="6650"/>
    <cellStyle name="Normal 10 5 6 2 5" xfId="6651"/>
    <cellStyle name="Normal 10 5 6 3" xfId="6652"/>
    <cellStyle name="Normal 10 5 6 3 2" xfId="6653"/>
    <cellStyle name="Normal 10 5 6 3 2 2" xfId="6654"/>
    <cellStyle name="Normal 10 5 6 3 2 2 2" xfId="6655"/>
    <cellStyle name="Normal 10 5 6 3 2 3" xfId="6656"/>
    <cellStyle name="Normal 10 5 6 3 3" xfId="6657"/>
    <cellStyle name="Normal 10 5 6 3 3 2" xfId="6658"/>
    <cellStyle name="Normal 10 5 6 3 3 2 2" xfId="6659"/>
    <cellStyle name="Normal 10 5 6 3 3 3" xfId="6660"/>
    <cellStyle name="Normal 10 5 6 3 4" xfId="6661"/>
    <cellStyle name="Normal 10 5 6 3 4 2" xfId="6662"/>
    <cellStyle name="Normal 10 5 6 3 5" xfId="6663"/>
    <cellStyle name="Normal 10 5 6 4" xfId="6664"/>
    <cellStyle name="Normal 10 5 6 4 2" xfId="6665"/>
    <cellStyle name="Normal 10 5 6 4 2 2" xfId="6666"/>
    <cellStyle name="Normal 10 5 6 4 3" xfId="6667"/>
    <cellStyle name="Normal 10 5 6 5" xfId="6668"/>
    <cellStyle name="Normal 10 5 6 5 2" xfId="6669"/>
    <cellStyle name="Normal 10 5 6 5 2 2" xfId="6670"/>
    <cellStyle name="Normal 10 5 6 5 3" xfId="6671"/>
    <cellStyle name="Normal 10 5 6 6" xfId="6672"/>
    <cellStyle name="Normal 10 5 6 6 2" xfId="6673"/>
    <cellStyle name="Normal 10 5 6 6 2 2" xfId="6674"/>
    <cellStyle name="Normal 10 5 6 6 3" xfId="6675"/>
    <cellStyle name="Normal 10 5 6 7" xfId="6676"/>
    <cellStyle name="Normal 10 5 6 7 2" xfId="6677"/>
    <cellStyle name="Normal 10 5 6 8" xfId="6678"/>
    <cellStyle name="Normal 10 5 6 8 2" xfId="6679"/>
    <cellStyle name="Normal 10 5 6 9" xfId="6680"/>
    <cellStyle name="Normal 10 5 7" xfId="6681"/>
    <cellStyle name="Normal 10 5 7 2" xfId="6682"/>
    <cellStyle name="Normal 10 5 7 2 2" xfId="6683"/>
    <cellStyle name="Normal 10 5 7 2 2 2" xfId="6684"/>
    <cellStyle name="Normal 10 5 7 2 2 2 2" xfId="6685"/>
    <cellStyle name="Normal 10 5 7 2 2 3" xfId="6686"/>
    <cellStyle name="Normal 10 5 7 2 3" xfId="6687"/>
    <cellStyle name="Normal 10 5 7 2 3 2" xfId="6688"/>
    <cellStyle name="Normal 10 5 7 2 3 2 2" xfId="6689"/>
    <cellStyle name="Normal 10 5 7 2 3 3" xfId="6690"/>
    <cellStyle name="Normal 10 5 7 2 4" xfId="6691"/>
    <cellStyle name="Normal 10 5 7 2 4 2" xfId="6692"/>
    <cellStyle name="Normal 10 5 7 2 5" xfId="6693"/>
    <cellStyle name="Normal 10 5 7 3" xfId="6694"/>
    <cellStyle name="Normal 10 5 7 3 2" xfId="6695"/>
    <cellStyle name="Normal 10 5 7 3 2 2" xfId="6696"/>
    <cellStyle name="Normal 10 5 7 3 3" xfId="6697"/>
    <cellStyle name="Normal 10 5 7 4" xfId="6698"/>
    <cellStyle name="Normal 10 5 7 4 2" xfId="6699"/>
    <cellStyle name="Normal 10 5 7 4 2 2" xfId="6700"/>
    <cellStyle name="Normal 10 5 7 4 3" xfId="6701"/>
    <cellStyle name="Normal 10 5 7 5" xfId="6702"/>
    <cellStyle name="Normal 10 5 7 5 2" xfId="6703"/>
    <cellStyle name="Normal 10 5 7 5 2 2" xfId="6704"/>
    <cellStyle name="Normal 10 5 7 5 3" xfId="6705"/>
    <cellStyle name="Normal 10 5 7 6" xfId="6706"/>
    <cellStyle name="Normal 10 5 7 6 2" xfId="6707"/>
    <cellStyle name="Normal 10 5 7 7" xfId="6708"/>
    <cellStyle name="Normal 10 5 7 7 2" xfId="6709"/>
    <cellStyle name="Normal 10 5 7 8" xfId="6710"/>
    <cellStyle name="Normal 10 5 7 9" xfId="6711"/>
    <cellStyle name="Normal 10 5 8" xfId="6712"/>
    <cellStyle name="Normal 10 5 8 2" xfId="6713"/>
    <cellStyle name="Normal 10 5 8 2 2" xfId="6714"/>
    <cellStyle name="Normal 10 5 8 2 2 2" xfId="6715"/>
    <cellStyle name="Normal 10 5 8 2 3" xfId="6716"/>
    <cellStyle name="Normal 10 5 8 3" xfId="6717"/>
    <cellStyle name="Normal 10 5 8 3 2" xfId="6718"/>
    <cellStyle name="Normal 10 5 8 3 2 2" xfId="6719"/>
    <cellStyle name="Normal 10 5 8 3 3" xfId="6720"/>
    <cellStyle name="Normal 10 5 8 4" xfId="6721"/>
    <cellStyle name="Normal 10 5 8 4 2" xfId="6722"/>
    <cellStyle name="Normal 10 5 8 4 2 2" xfId="6723"/>
    <cellStyle name="Normal 10 5 8 4 3" xfId="6724"/>
    <cellStyle name="Normal 10 5 8 5" xfId="6725"/>
    <cellStyle name="Normal 10 5 8 5 2" xfId="6726"/>
    <cellStyle name="Normal 10 5 8 6" xfId="6727"/>
    <cellStyle name="Normal 10 5 8 6 2" xfId="6728"/>
    <cellStyle name="Normal 10 5 8 7" xfId="6729"/>
    <cellStyle name="Normal 10 5 8 8" xfId="6730"/>
    <cellStyle name="Normal 10 5 9" xfId="6731"/>
    <cellStyle name="Normal 10 5 9 2" xfId="6732"/>
    <cellStyle name="Normal 10 5 9 2 2" xfId="6733"/>
    <cellStyle name="Normal 10 5 9 2 2 2" xfId="6734"/>
    <cellStyle name="Normal 10 5 9 2 3" xfId="6735"/>
    <cellStyle name="Normal 10 5 9 3" xfId="6736"/>
    <cellStyle name="Normal 10 5 9 3 2" xfId="6737"/>
    <cellStyle name="Normal 10 5 9 3 2 2" xfId="6738"/>
    <cellStyle name="Normal 10 5 9 3 3" xfId="6739"/>
    <cellStyle name="Normal 10 5 9 4" xfId="6740"/>
    <cellStyle name="Normal 10 5 9 4 2" xfId="6741"/>
    <cellStyle name="Normal 10 5 9 4 2 2" xfId="6742"/>
    <cellStyle name="Normal 10 5 9 4 3" xfId="6743"/>
    <cellStyle name="Normal 10 5 9 5" xfId="6744"/>
    <cellStyle name="Normal 10 5 9 5 2" xfId="6745"/>
    <cellStyle name="Normal 10 5 9 6" xfId="6746"/>
    <cellStyle name="Normal 10 5 9 6 2" xfId="6747"/>
    <cellStyle name="Normal 10 5 9 7" xfId="6748"/>
    <cellStyle name="Normal 10 5 9 8" xfId="6749"/>
    <cellStyle name="Normal 10 6" xfId="41"/>
    <cellStyle name="Normal 10 6 10" xfId="6750"/>
    <cellStyle name="Normal 10 6 10 2" xfId="6751"/>
    <cellStyle name="Normal 10 6 10 2 2" xfId="6752"/>
    <cellStyle name="Normal 10 6 10 2 2 2" xfId="6753"/>
    <cellStyle name="Normal 10 6 10 2 3" xfId="6754"/>
    <cellStyle name="Normal 10 6 10 3" xfId="6755"/>
    <cellStyle name="Normal 10 6 10 3 2" xfId="6756"/>
    <cellStyle name="Normal 10 6 10 3 2 2" xfId="6757"/>
    <cellStyle name="Normal 10 6 10 3 3" xfId="6758"/>
    <cellStyle name="Normal 10 6 10 4" xfId="6759"/>
    <cellStyle name="Normal 10 6 10 4 2" xfId="6760"/>
    <cellStyle name="Normal 10 6 10 5" xfId="6761"/>
    <cellStyle name="Normal 10 6 11" xfId="6762"/>
    <cellStyle name="Normal 10 6 11 2" xfId="6763"/>
    <cellStyle name="Normal 10 6 11 2 2" xfId="6764"/>
    <cellStyle name="Normal 10 6 11 3" xfId="6765"/>
    <cellStyle name="Normal 10 6 12" xfId="6766"/>
    <cellStyle name="Normal 10 6 12 2" xfId="6767"/>
    <cellStyle name="Normal 10 6 12 2 2" xfId="6768"/>
    <cellStyle name="Normal 10 6 12 3" xfId="6769"/>
    <cellStyle name="Normal 10 6 13" xfId="6770"/>
    <cellStyle name="Normal 10 6 13 2" xfId="6771"/>
    <cellStyle name="Normal 10 6 13 2 2" xfId="6772"/>
    <cellStyle name="Normal 10 6 13 3" xfId="6773"/>
    <cellStyle name="Normal 10 6 14" xfId="6774"/>
    <cellStyle name="Normal 10 6 14 2" xfId="6775"/>
    <cellStyle name="Normal 10 6 15" xfId="6776"/>
    <cellStyle name="Normal 10 6 15 2" xfId="6777"/>
    <cellStyle name="Normal 10 6 16" xfId="6778"/>
    <cellStyle name="Normal 10 6 17" xfId="6779"/>
    <cellStyle name="Normal 10 6 2" xfId="42"/>
    <cellStyle name="Normal 10 6 2 10" xfId="6780"/>
    <cellStyle name="Normal 10 6 2 10 2" xfId="6781"/>
    <cellStyle name="Normal 10 6 2 10 2 2" xfId="6782"/>
    <cellStyle name="Normal 10 6 2 10 3" xfId="6783"/>
    <cellStyle name="Normal 10 6 2 11" xfId="6784"/>
    <cellStyle name="Normal 10 6 2 11 2" xfId="6785"/>
    <cellStyle name="Normal 10 6 2 12" xfId="6786"/>
    <cellStyle name="Normal 10 6 2 12 2" xfId="6787"/>
    <cellStyle name="Normal 10 6 2 13" xfId="6788"/>
    <cellStyle name="Normal 10 6 2 14" xfId="6789"/>
    <cellStyle name="Normal 10 6 2 2" xfId="43"/>
    <cellStyle name="Normal 10 6 2 2 10" xfId="6790"/>
    <cellStyle name="Normal 10 6 2 2 10 2" xfId="6791"/>
    <cellStyle name="Normal 10 6 2 2 11" xfId="6792"/>
    <cellStyle name="Normal 10 6 2 2 11 2" xfId="6793"/>
    <cellStyle name="Normal 10 6 2 2 12" xfId="6794"/>
    <cellStyle name="Normal 10 6 2 2 13" xfId="6795"/>
    <cellStyle name="Normal 10 6 2 2 2" xfId="6796"/>
    <cellStyle name="Normal 10 6 2 2 2 2" xfId="6797"/>
    <cellStyle name="Normal 10 6 2 2 2 2 2" xfId="6798"/>
    <cellStyle name="Normal 10 6 2 2 2 2 2 2" xfId="6799"/>
    <cellStyle name="Normal 10 6 2 2 2 2 2 2 2" xfId="6800"/>
    <cellStyle name="Normal 10 6 2 2 2 2 2 3" xfId="6801"/>
    <cellStyle name="Normal 10 6 2 2 2 2 3" xfId="6802"/>
    <cellStyle name="Normal 10 6 2 2 2 2 3 2" xfId="6803"/>
    <cellStyle name="Normal 10 6 2 2 2 2 3 2 2" xfId="6804"/>
    <cellStyle name="Normal 10 6 2 2 2 2 3 3" xfId="6805"/>
    <cellStyle name="Normal 10 6 2 2 2 2 4" xfId="6806"/>
    <cellStyle name="Normal 10 6 2 2 2 2 4 2" xfId="6807"/>
    <cellStyle name="Normal 10 6 2 2 2 2 5" xfId="6808"/>
    <cellStyle name="Normal 10 6 2 2 2 3" xfId="6809"/>
    <cellStyle name="Normal 10 6 2 2 2 3 2" xfId="6810"/>
    <cellStyle name="Normal 10 6 2 2 2 3 2 2" xfId="6811"/>
    <cellStyle name="Normal 10 6 2 2 2 3 3" xfId="6812"/>
    <cellStyle name="Normal 10 6 2 2 2 4" xfId="6813"/>
    <cellStyle name="Normal 10 6 2 2 2 4 2" xfId="6814"/>
    <cellStyle name="Normal 10 6 2 2 2 4 2 2" xfId="6815"/>
    <cellStyle name="Normal 10 6 2 2 2 4 3" xfId="6816"/>
    <cellStyle name="Normal 10 6 2 2 2 5" xfId="6817"/>
    <cellStyle name="Normal 10 6 2 2 2 5 2" xfId="6818"/>
    <cellStyle name="Normal 10 6 2 2 2 5 2 2" xfId="6819"/>
    <cellStyle name="Normal 10 6 2 2 2 5 3" xfId="6820"/>
    <cellStyle name="Normal 10 6 2 2 2 6" xfId="6821"/>
    <cellStyle name="Normal 10 6 2 2 2 6 2" xfId="6822"/>
    <cellStyle name="Normal 10 6 2 2 2 7" xfId="6823"/>
    <cellStyle name="Normal 10 6 2 2 2 7 2" xfId="6824"/>
    <cellStyle name="Normal 10 6 2 2 2 8" xfId="6825"/>
    <cellStyle name="Normal 10 6 2 2 2 9" xfId="6826"/>
    <cellStyle name="Normal 10 6 2 2 3" xfId="6827"/>
    <cellStyle name="Normal 10 6 2 2 3 2" xfId="6828"/>
    <cellStyle name="Normal 10 6 2 2 3 2 2" xfId="6829"/>
    <cellStyle name="Normal 10 6 2 2 3 2 2 2" xfId="6830"/>
    <cellStyle name="Normal 10 6 2 2 3 2 3" xfId="6831"/>
    <cellStyle name="Normal 10 6 2 2 3 3" xfId="6832"/>
    <cellStyle name="Normal 10 6 2 2 3 3 2" xfId="6833"/>
    <cellStyle name="Normal 10 6 2 2 3 3 2 2" xfId="6834"/>
    <cellStyle name="Normal 10 6 2 2 3 3 3" xfId="6835"/>
    <cellStyle name="Normal 10 6 2 2 3 4" xfId="6836"/>
    <cellStyle name="Normal 10 6 2 2 3 4 2" xfId="6837"/>
    <cellStyle name="Normal 10 6 2 2 3 4 2 2" xfId="6838"/>
    <cellStyle name="Normal 10 6 2 2 3 4 3" xfId="6839"/>
    <cellStyle name="Normal 10 6 2 2 3 5" xfId="6840"/>
    <cellStyle name="Normal 10 6 2 2 3 5 2" xfId="6841"/>
    <cellStyle name="Normal 10 6 2 2 3 6" xfId="6842"/>
    <cellStyle name="Normal 10 6 2 2 3 6 2" xfId="6843"/>
    <cellStyle name="Normal 10 6 2 2 3 7" xfId="6844"/>
    <cellStyle name="Normal 10 6 2 2 3 8" xfId="6845"/>
    <cellStyle name="Normal 10 6 2 2 4" xfId="6846"/>
    <cellStyle name="Normal 10 6 2 2 4 2" xfId="6847"/>
    <cellStyle name="Normal 10 6 2 2 4 2 2" xfId="6848"/>
    <cellStyle name="Normal 10 6 2 2 4 2 2 2" xfId="6849"/>
    <cellStyle name="Normal 10 6 2 2 4 2 3" xfId="6850"/>
    <cellStyle name="Normal 10 6 2 2 4 3" xfId="6851"/>
    <cellStyle name="Normal 10 6 2 2 4 3 2" xfId="6852"/>
    <cellStyle name="Normal 10 6 2 2 4 3 2 2" xfId="6853"/>
    <cellStyle name="Normal 10 6 2 2 4 3 3" xfId="6854"/>
    <cellStyle name="Normal 10 6 2 2 4 4" xfId="6855"/>
    <cellStyle name="Normal 10 6 2 2 4 4 2" xfId="6856"/>
    <cellStyle name="Normal 10 6 2 2 4 5" xfId="6857"/>
    <cellStyle name="Normal 10 6 2 2 5" xfId="6858"/>
    <cellStyle name="Normal 10 6 2 2 5 2" xfId="6859"/>
    <cellStyle name="Normal 10 6 2 2 5 2 2" xfId="6860"/>
    <cellStyle name="Normal 10 6 2 2 5 2 2 2" xfId="6861"/>
    <cellStyle name="Normal 10 6 2 2 5 2 3" xfId="6862"/>
    <cellStyle name="Normal 10 6 2 2 5 3" xfId="6863"/>
    <cellStyle name="Normal 10 6 2 2 5 3 2" xfId="6864"/>
    <cellStyle name="Normal 10 6 2 2 5 3 2 2" xfId="6865"/>
    <cellStyle name="Normal 10 6 2 2 5 3 3" xfId="6866"/>
    <cellStyle name="Normal 10 6 2 2 5 4" xfId="6867"/>
    <cellStyle name="Normal 10 6 2 2 5 4 2" xfId="6868"/>
    <cellStyle name="Normal 10 6 2 2 5 5" xfId="6869"/>
    <cellStyle name="Normal 10 6 2 2 6" xfId="6870"/>
    <cellStyle name="Normal 10 6 2 2 6 2" xfId="6871"/>
    <cellStyle name="Normal 10 6 2 2 6 2 2" xfId="6872"/>
    <cellStyle name="Normal 10 6 2 2 6 2 2 2" xfId="6873"/>
    <cellStyle name="Normal 10 6 2 2 6 2 3" xfId="6874"/>
    <cellStyle name="Normal 10 6 2 2 6 3" xfId="6875"/>
    <cellStyle name="Normal 10 6 2 2 6 3 2" xfId="6876"/>
    <cellStyle name="Normal 10 6 2 2 6 3 2 2" xfId="6877"/>
    <cellStyle name="Normal 10 6 2 2 6 3 3" xfId="6878"/>
    <cellStyle name="Normal 10 6 2 2 6 4" xfId="6879"/>
    <cellStyle name="Normal 10 6 2 2 6 4 2" xfId="6880"/>
    <cellStyle name="Normal 10 6 2 2 6 5" xfId="6881"/>
    <cellStyle name="Normal 10 6 2 2 7" xfId="6882"/>
    <cellStyle name="Normal 10 6 2 2 7 2" xfId="6883"/>
    <cellStyle name="Normal 10 6 2 2 7 2 2" xfId="6884"/>
    <cellStyle name="Normal 10 6 2 2 7 3" xfId="6885"/>
    <cellStyle name="Normal 10 6 2 2 8" xfId="6886"/>
    <cellStyle name="Normal 10 6 2 2 8 2" xfId="6887"/>
    <cellStyle name="Normal 10 6 2 2 8 2 2" xfId="6888"/>
    <cellStyle name="Normal 10 6 2 2 8 3" xfId="6889"/>
    <cellStyle name="Normal 10 6 2 2 9" xfId="6890"/>
    <cellStyle name="Normal 10 6 2 2 9 2" xfId="6891"/>
    <cellStyle name="Normal 10 6 2 2 9 2 2" xfId="6892"/>
    <cellStyle name="Normal 10 6 2 2 9 3" xfId="6893"/>
    <cellStyle name="Normal 10 6 2 3" xfId="6894"/>
    <cellStyle name="Normal 10 6 2 3 10" xfId="6895"/>
    <cellStyle name="Normal 10 6 2 3 10 2" xfId="6896"/>
    <cellStyle name="Normal 10 6 2 3 11" xfId="6897"/>
    <cellStyle name="Normal 10 6 2 3 12" xfId="6898"/>
    <cellStyle name="Normal 10 6 2 3 2" xfId="6899"/>
    <cellStyle name="Normal 10 6 2 3 2 2" xfId="6900"/>
    <cellStyle name="Normal 10 6 2 3 2 2 2" xfId="6901"/>
    <cellStyle name="Normal 10 6 2 3 2 2 2 2" xfId="6902"/>
    <cellStyle name="Normal 10 6 2 3 2 2 3" xfId="6903"/>
    <cellStyle name="Normal 10 6 2 3 2 3" xfId="6904"/>
    <cellStyle name="Normal 10 6 2 3 2 3 2" xfId="6905"/>
    <cellStyle name="Normal 10 6 2 3 2 3 2 2" xfId="6906"/>
    <cellStyle name="Normal 10 6 2 3 2 3 3" xfId="6907"/>
    <cellStyle name="Normal 10 6 2 3 2 4" xfId="6908"/>
    <cellStyle name="Normal 10 6 2 3 2 4 2" xfId="6909"/>
    <cellStyle name="Normal 10 6 2 3 2 4 2 2" xfId="6910"/>
    <cellStyle name="Normal 10 6 2 3 2 4 3" xfId="6911"/>
    <cellStyle name="Normal 10 6 2 3 2 5" xfId="6912"/>
    <cellStyle name="Normal 10 6 2 3 2 5 2" xfId="6913"/>
    <cellStyle name="Normal 10 6 2 3 2 6" xfId="6914"/>
    <cellStyle name="Normal 10 6 2 3 2 6 2" xfId="6915"/>
    <cellStyle name="Normal 10 6 2 3 2 7" xfId="6916"/>
    <cellStyle name="Normal 10 6 2 3 2 8" xfId="6917"/>
    <cellStyle name="Normal 10 6 2 3 3" xfId="6918"/>
    <cellStyle name="Normal 10 6 2 3 3 2" xfId="6919"/>
    <cellStyle name="Normal 10 6 2 3 3 2 2" xfId="6920"/>
    <cellStyle name="Normal 10 6 2 3 3 2 2 2" xfId="6921"/>
    <cellStyle name="Normal 10 6 2 3 3 2 3" xfId="6922"/>
    <cellStyle name="Normal 10 6 2 3 3 3" xfId="6923"/>
    <cellStyle name="Normal 10 6 2 3 3 3 2" xfId="6924"/>
    <cellStyle name="Normal 10 6 2 3 3 3 2 2" xfId="6925"/>
    <cellStyle name="Normal 10 6 2 3 3 3 3" xfId="6926"/>
    <cellStyle name="Normal 10 6 2 3 3 4" xfId="6927"/>
    <cellStyle name="Normal 10 6 2 3 3 4 2" xfId="6928"/>
    <cellStyle name="Normal 10 6 2 3 3 5" xfId="6929"/>
    <cellStyle name="Normal 10 6 2 3 4" xfId="6930"/>
    <cellStyle name="Normal 10 6 2 3 4 2" xfId="6931"/>
    <cellStyle name="Normal 10 6 2 3 4 2 2" xfId="6932"/>
    <cellStyle name="Normal 10 6 2 3 4 2 2 2" xfId="6933"/>
    <cellStyle name="Normal 10 6 2 3 4 2 3" xfId="6934"/>
    <cellStyle name="Normal 10 6 2 3 4 3" xfId="6935"/>
    <cellStyle name="Normal 10 6 2 3 4 3 2" xfId="6936"/>
    <cellStyle name="Normal 10 6 2 3 4 3 2 2" xfId="6937"/>
    <cellStyle name="Normal 10 6 2 3 4 3 3" xfId="6938"/>
    <cellStyle name="Normal 10 6 2 3 4 4" xfId="6939"/>
    <cellStyle name="Normal 10 6 2 3 4 4 2" xfId="6940"/>
    <cellStyle name="Normal 10 6 2 3 4 5" xfId="6941"/>
    <cellStyle name="Normal 10 6 2 3 5" xfId="6942"/>
    <cellStyle name="Normal 10 6 2 3 5 2" xfId="6943"/>
    <cellStyle name="Normal 10 6 2 3 5 2 2" xfId="6944"/>
    <cellStyle name="Normal 10 6 2 3 5 2 2 2" xfId="6945"/>
    <cellStyle name="Normal 10 6 2 3 5 2 3" xfId="6946"/>
    <cellStyle name="Normal 10 6 2 3 5 3" xfId="6947"/>
    <cellStyle name="Normal 10 6 2 3 5 3 2" xfId="6948"/>
    <cellStyle name="Normal 10 6 2 3 5 3 2 2" xfId="6949"/>
    <cellStyle name="Normal 10 6 2 3 5 3 3" xfId="6950"/>
    <cellStyle name="Normal 10 6 2 3 5 4" xfId="6951"/>
    <cellStyle name="Normal 10 6 2 3 5 4 2" xfId="6952"/>
    <cellStyle name="Normal 10 6 2 3 5 5" xfId="6953"/>
    <cellStyle name="Normal 10 6 2 3 6" xfId="6954"/>
    <cellStyle name="Normal 10 6 2 3 6 2" xfId="6955"/>
    <cellStyle name="Normal 10 6 2 3 6 2 2" xfId="6956"/>
    <cellStyle name="Normal 10 6 2 3 6 3" xfId="6957"/>
    <cellStyle name="Normal 10 6 2 3 7" xfId="6958"/>
    <cellStyle name="Normal 10 6 2 3 7 2" xfId="6959"/>
    <cellStyle name="Normal 10 6 2 3 7 2 2" xfId="6960"/>
    <cellStyle name="Normal 10 6 2 3 7 3" xfId="6961"/>
    <cellStyle name="Normal 10 6 2 3 8" xfId="6962"/>
    <cellStyle name="Normal 10 6 2 3 8 2" xfId="6963"/>
    <cellStyle name="Normal 10 6 2 3 8 2 2" xfId="6964"/>
    <cellStyle name="Normal 10 6 2 3 8 3" xfId="6965"/>
    <cellStyle name="Normal 10 6 2 3 9" xfId="6966"/>
    <cellStyle name="Normal 10 6 2 3 9 2" xfId="6967"/>
    <cellStyle name="Normal 10 6 2 4" xfId="6968"/>
    <cellStyle name="Normal 10 6 2 4 2" xfId="6969"/>
    <cellStyle name="Normal 10 6 2 4 2 2" xfId="6970"/>
    <cellStyle name="Normal 10 6 2 4 2 2 2" xfId="6971"/>
    <cellStyle name="Normal 10 6 2 4 2 2 2 2" xfId="6972"/>
    <cellStyle name="Normal 10 6 2 4 2 2 3" xfId="6973"/>
    <cellStyle name="Normal 10 6 2 4 2 3" xfId="6974"/>
    <cellStyle name="Normal 10 6 2 4 2 3 2" xfId="6975"/>
    <cellStyle name="Normal 10 6 2 4 2 3 2 2" xfId="6976"/>
    <cellStyle name="Normal 10 6 2 4 2 3 3" xfId="6977"/>
    <cellStyle name="Normal 10 6 2 4 2 4" xfId="6978"/>
    <cellStyle name="Normal 10 6 2 4 2 4 2" xfId="6979"/>
    <cellStyle name="Normal 10 6 2 4 2 5" xfId="6980"/>
    <cellStyle name="Normal 10 6 2 4 3" xfId="6981"/>
    <cellStyle name="Normal 10 6 2 4 3 2" xfId="6982"/>
    <cellStyle name="Normal 10 6 2 4 3 2 2" xfId="6983"/>
    <cellStyle name="Normal 10 6 2 4 3 3" xfId="6984"/>
    <cellStyle name="Normal 10 6 2 4 4" xfId="6985"/>
    <cellStyle name="Normal 10 6 2 4 4 2" xfId="6986"/>
    <cellStyle name="Normal 10 6 2 4 4 2 2" xfId="6987"/>
    <cellStyle name="Normal 10 6 2 4 4 3" xfId="6988"/>
    <cellStyle name="Normal 10 6 2 4 5" xfId="6989"/>
    <cellStyle name="Normal 10 6 2 4 5 2" xfId="6990"/>
    <cellStyle name="Normal 10 6 2 4 5 2 2" xfId="6991"/>
    <cellStyle name="Normal 10 6 2 4 5 3" xfId="6992"/>
    <cellStyle name="Normal 10 6 2 4 6" xfId="6993"/>
    <cellStyle name="Normal 10 6 2 4 6 2" xfId="6994"/>
    <cellStyle name="Normal 10 6 2 4 7" xfId="6995"/>
    <cellStyle name="Normal 10 6 2 4 7 2" xfId="6996"/>
    <cellStyle name="Normal 10 6 2 4 8" xfId="6997"/>
    <cellStyle name="Normal 10 6 2 4 9" xfId="6998"/>
    <cellStyle name="Normal 10 6 2 5" xfId="6999"/>
    <cellStyle name="Normal 10 6 2 5 2" xfId="7000"/>
    <cellStyle name="Normal 10 6 2 5 2 2" xfId="7001"/>
    <cellStyle name="Normal 10 6 2 5 2 2 2" xfId="7002"/>
    <cellStyle name="Normal 10 6 2 5 2 3" xfId="7003"/>
    <cellStyle name="Normal 10 6 2 5 3" xfId="7004"/>
    <cellStyle name="Normal 10 6 2 5 3 2" xfId="7005"/>
    <cellStyle name="Normal 10 6 2 5 3 2 2" xfId="7006"/>
    <cellStyle name="Normal 10 6 2 5 3 3" xfId="7007"/>
    <cellStyle name="Normal 10 6 2 5 4" xfId="7008"/>
    <cellStyle name="Normal 10 6 2 5 4 2" xfId="7009"/>
    <cellStyle name="Normal 10 6 2 5 4 2 2" xfId="7010"/>
    <cellStyle name="Normal 10 6 2 5 4 3" xfId="7011"/>
    <cellStyle name="Normal 10 6 2 5 5" xfId="7012"/>
    <cellStyle name="Normal 10 6 2 5 5 2" xfId="7013"/>
    <cellStyle name="Normal 10 6 2 5 6" xfId="7014"/>
    <cellStyle name="Normal 10 6 2 5 6 2" xfId="7015"/>
    <cellStyle name="Normal 10 6 2 5 7" xfId="7016"/>
    <cellStyle name="Normal 10 6 2 5 8" xfId="7017"/>
    <cellStyle name="Normal 10 6 2 6" xfId="7018"/>
    <cellStyle name="Normal 10 6 2 6 2" xfId="7019"/>
    <cellStyle name="Normal 10 6 2 6 2 2" xfId="7020"/>
    <cellStyle name="Normal 10 6 2 6 2 2 2" xfId="7021"/>
    <cellStyle name="Normal 10 6 2 6 2 3" xfId="7022"/>
    <cellStyle name="Normal 10 6 2 6 3" xfId="7023"/>
    <cellStyle name="Normal 10 6 2 6 3 2" xfId="7024"/>
    <cellStyle name="Normal 10 6 2 6 3 2 2" xfId="7025"/>
    <cellStyle name="Normal 10 6 2 6 3 3" xfId="7026"/>
    <cellStyle name="Normal 10 6 2 6 4" xfId="7027"/>
    <cellStyle name="Normal 10 6 2 6 4 2" xfId="7028"/>
    <cellStyle name="Normal 10 6 2 6 5" xfId="7029"/>
    <cellStyle name="Normal 10 6 2 7" xfId="7030"/>
    <cellStyle name="Normal 10 6 2 7 2" xfId="7031"/>
    <cellStyle name="Normal 10 6 2 7 2 2" xfId="7032"/>
    <cellStyle name="Normal 10 6 2 7 2 2 2" xfId="7033"/>
    <cellStyle name="Normal 10 6 2 7 2 3" xfId="7034"/>
    <cellStyle name="Normal 10 6 2 7 3" xfId="7035"/>
    <cellStyle name="Normal 10 6 2 7 3 2" xfId="7036"/>
    <cellStyle name="Normal 10 6 2 7 3 2 2" xfId="7037"/>
    <cellStyle name="Normal 10 6 2 7 3 3" xfId="7038"/>
    <cellStyle name="Normal 10 6 2 7 4" xfId="7039"/>
    <cellStyle name="Normal 10 6 2 7 4 2" xfId="7040"/>
    <cellStyle name="Normal 10 6 2 7 5" xfId="7041"/>
    <cellStyle name="Normal 10 6 2 8" xfId="7042"/>
    <cellStyle name="Normal 10 6 2 8 2" xfId="7043"/>
    <cellStyle name="Normal 10 6 2 8 2 2" xfId="7044"/>
    <cellStyle name="Normal 10 6 2 8 3" xfId="7045"/>
    <cellStyle name="Normal 10 6 2 9" xfId="7046"/>
    <cellStyle name="Normal 10 6 2 9 2" xfId="7047"/>
    <cellStyle name="Normal 10 6 2 9 2 2" xfId="7048"/>
    <cellStyle name="Normal 10 6 2 9 3" xfId="7049"/>
    <cellStyle name="Normal 10 6 3" xfId="44"/>
    <cellStyle name="Normal 10 6 3 10" xfId="7050"/>
    <cellStyle name="Normal 10 6 3 10 2" xfId="7051"/>
    <cellStyle name="Normal 10 6 3 11" xfId="7052"/>
    <cellStyle name="Normal 10 6 3 11 2" xfId="7053"/>
    <cellStyle name="Normal 10 6 3 12" xfId="7054"/>
    <cellStyle name="Normal 10 6 3 13" xfId="7055"/>
    <cellStyle name="Normal 10 6 3 2" xfId="7056"/>
    <cellStyle name="Normal 10 6 3 2 2" xfId="7057"/>
    <cellStyle name="Normal 10 6 3 2 2 2" xfId="7058"/>
    <cellStyle name="Normal 10 6 3 2 2 2 2" xfId="7059"/>
    <cellStyle name="Normal 10 6 3 2 2 2 2 2" xfId="7060"/>
    <cellStyle name="Normal 10 6 3 2 2 2 3" xfId="7061"/>
    <cellStyle name="Normal 10 6 3 2 2 3" xfId="7062"/>
    <cellStyle name="Normal 10 6 3 2 2 3 2" xfId="7063"/>
    <cellStyle name="Normal 10 6 3 2 2 3 2 2" xfId="7064"/>
    <cellStyle name="Normal 10 6 3 2 2 3 3" xfId="7065"/>
    <cellStyle name="Normal 10 6 3 2 2 4" xfId="7066"/>
    <cellStyle name="Normal 10 6 3 2 2 4 2" xfId="7067"/>
    <cellStyle name="Normal 10 6 3 2 2 5" xfId="7068"/>
    <cellStyle name="Normal 10 6 3 2 3" xfId="7069"/>
    <cellStyle name="Normal 10 6 3 2 3 2" xfId="7070"/>
    <cellStyle name="Normal 10 6 3 2 3 2 2" xfId="7071"/>
    <cellStyle name="Normal 10 6 3 2 3 3" xfId="7072"/>
    <cellStyle name="Normal 10 6 3 2 4" xfId="7073"/>
    <cellStyle name="Normal 10 6 3 2 4 2" xfId="7074"/>
    <cellStyle name="Normal 10 6 3 2 4 2 2" xfId="7075"/>
    <cellStyle name="Normal 10 6 3 2 4 3" xfId="7076"/>
    <cellStyle name="Normal 10 6 3 2 5" xfId="7077"/>
    <cellStyle name="Normal 10 6 3 2 5 2" xfId="7078"/>
    <cellStyle name="Normal 10 6 3 2 5 2 2" xfId="7079"/>
    <cellStyle name="Normal 10 6 3 2 5 3" xfId="7080"/>
    <cellStyle name="Normal 10 6 3 2 6" xfId="7081"/>
    <cellStyle name="Normal 10 6 3 2 6 2" xfId="7082"/>
    <cellStyle name="Normal 10 6 3 2 7" xfId="7083"/>
    <cellStyle name="Normal 10 6 3 2 7 2" xfId="7084"/>
    <cellStyle name="Normal 10 6 3 2 8" xfId="7085"/>
    <cellStyle name="Normal 10 6 3 2 9" xfId="7086"/>
    <cellStyle name="Normal 10 6 3 3" xfId="7087"/>
    <cellStyle name="Normal 10 6 3 3 2" xfId="7088"/>
    <cellStyle name="Normal 10 6 3 3 2 2" xfId="7089"/>
    <cellStyle name="Normal 10 6 3 3 2 2 2" xfId="7090"/>
    <cellStyle name="Normal 10 6 3 3 2 3" xfId="7091"/>
    <cellStyle name="Normal 10 6 3 3 3" xfId="7092"/>
    <cellStyle name="Normal 10 6 3 3 3 2" xfId="7093"/>
    <cellStyle name="Normal 10 6 3 3 3 2 2" xfId="7094"/>
    <cellStyle name="Normal 10 6 3 3 3 3" xfId="7095"/>
    <cellStyle name="Normal 10 6 3 3 4" xfId="7096"/>
    <cellStyle name="Normal 10 6 3 3 4 2" xfId="7097"/>
    <cellStyle name="Normal 10 6 3 3 4 2 2" xfId="7098"/>
    <cellStyle name="Normal 10 6 3 3 4 3" xfId="7099"/>
    <cellStyle name="Normal 10 6 3 3 5" xfId="7100"/>
    <cellStyle name="Normal 10 6 3 3 5 2" xfId="7101"/>
    <cellStyle name="Normal 10 6 3 3 6" xfId="7102"/>
    <cellStyle name="Normal 10 6 3 3 6 2" xfId="7103"/>
    <cellStyle name="Normal 10 6 3 3 7" xfId="7104"/>
    <cellStyle name="Normal 10 6 3 3 8" xfId="7105"/>
    <cellStyle name="Normal 10 6 3 4" xfId="7106"/>
    <cellStyle name="Normal 10 6 3 4 2" xfId="7107"/>
    <cellStyle name="Normal 10 6 3 4 2 2" xfId="7108"/>
    <cellStyle name="Normal 10 6 3 4 2 2 2" xfId="7109"/>
    <cellStyle name="Normal 10 6 3 4 2 3" xfId="7110"/>
    <cellStyle name="Normal 10 6 3 4 3" xfId="7111"/>
    <cellStyle name="Normal 10 6 3 4 3 2" xfId="7112"/>
    <cellStyle name="Normal 10 6 3 4 3 2 2" xfId="7113"/>
    <cellStyle name="Normal 10 6 3 4 3 3" xfId="7114"/>
    <cellStyle name="Normal 10 6 3 4 4" xfId="7115"/>
    <cellStyle name="Normal 10 6 3 4 4 2" xfId="7116"/>
    <cellStyle name="Normal 10 6 3 4 5" xfId="7117"/>
    <cellStyle name="Normal 10 6 3 5" xfId="7118"/>
    <cellStyle name="Normal 10 6 3 5 2" xfId="7119"/>
    <cellStyle name="Normal 10 6 3 5 2 2" xfId="7120"/>
    <cellStyle name="Normal 10 6 3 5 2 2 2" xfId="7121"/>
    <cellStyle name="Normal 10 6 3 5 2 3" xfId="7122"/>
    <cellStyle name="Normal 10 6 3 5 3" xfId="7123"/>
    <cellStyle name="Normal 10 6 3 5 3 2" xfId="7124"/>
    <cellStyle name="Normal 10 6 3 5 3 2 2" xfId="7125"/>
    <cellStyle name="Normal 10 6 3 5 3 3" xfId="7126"/>
    <cellStyle name="Normal 10 6 3 5 4" xfId="7127"/>
    <cellStyle name="Normal 10 6 3 5 4 2" xfId="7128"/>
    <cellStyle name="Normal 10 6 3 5 5" xfId="7129"/>
    <cellStyle name="Normal 10 6 3 6" xfId="7130"/>
    <cellStyle name="Normal 10 6 3 6 2" xfId="7131"/>
    <cellStyle name="Normal 10 6 3 6 2 2" xfId="7132"/>
    <cellStyle name="Normal 10 6 3 6 2 2 2" xfId="7133"/>
    <cellStyle name="Normal 10 6 3 6 2 3" xfId="7134"/>
    <cellStyle name="Normal 10 6 3 6 3" xfId="7135"/>
    <cellStyle name="Normal 10 6 3 6 3 2" xfId="7136"/>
    <cellStyle name="Normal 10 6 3 6 3 2 2" xfId="7137"/>
    <cellStyle name="Normal 10 6 3 6 3 3" xfId="7138"/>
    <cellStyle name="Normal 10 6 3 6 4" xfId="7139"/>
    <cellStyle name="Normal 10 6 3 6 4 2" xfId="7140"/>
    <cellStyle name="Normal 10 6 3 6 5" xfId="7141"/>
    <cellStyle name="Normal 10 6 3 7" xfId="7142"/>
    <cellStyle name="Normal 10 6 3 7 2" xfId="7143"/>
    <cellStyle name="Normal 10 6 3 7 2 2" xfId="7144"/>
    <cellStyle name="Normal 10 6 3 7 3" xfId="7145"/>
    <cellStyle name="Normal 10 6 3 8" xfId="7146"/>
    <cellStyle name="Normal 10 6 3 8 2" xfId="7147"/>
    <cellStyle name="Normal 10 6 3 8 2 2" xfId="7148"/>
    <cellStyle name="Normal 10 6 3 8 3" xfId="7149"/>
    <cellStyle name="Normal 10 6 3 9" xfId="7150"/>
    <cellStyle name="Normal 10 6 3 9 2" xfId="7151"/>
    <cellStyle name="Normal 10 6 3 9 2 2" xfId="7152"/>
    <cellStyle name="Normal 10 6 3 9 3" xfId="7153"/>
    <cellStyle name="Normal 10 6 4" xfId="7154"/>
    <cellStyle name="Normal 10 6 4 10" xfId="7155"/>
    <cellStyle name="Normal 10 6 4 10 2" xfId="7156"/>
    <cellStyle name="Normal 10 6 4 11" xfId="7157"/>
    <cellStyle name="Normal 10 6 4 12" xfId="7158"/>
    <cellStyle name="Normal 10 6 4 2" xfId="7159"/>
    <cellStyle name="Normal 10 6 4 2 2" xfId="7160"/>
    <cellStyle name="Normal 10 6 4 2 2 2" xfId="7161"/>
    <cellStyle name="Normal 10 6 4 2 2 2 2" xfId="7162"/>
    <cellStyle name="Normal 10 6 4 2 2 3" xfId="7163"/>
    <cellStyle name="Normal 10 6 4 2 3" xfId="7164"/>
    <cellStyle name="Normal 10 6 4 2 3 2" xfId="7165"/>
    <cellStyle name="Normal 10 6 4 2 3 2 2" xfId="7166"/>
    <cellStyle name="Normal 10 6 4 2 3 3" xfId="7167"/>
    <cellStyle name="Normal 10 6 4 2 4" xfId="7168"/>
    <cellStyle name="Normal 10 6 4 2 4 2" xfId="7169"/>
    <cellStyle name="Normal 10 6 4 2 4 2 2" xfId="7170"/>
    <cellStyle name="Normal 10 6 4 2 4 3" xfId="7171"/>
    <cellStyle name="Normal 10 6 4 2 5" xfId="7172"/>
    <cellStyle name="Normal 10 6 4 2 5 2" xfId="7173"/>
    <cellStyle name="Normal 10 6 4 2 6" xfId="7174"/>
    <cellStyle name="Normal 10 6 4 2 6 2" xfId="7175"/>
    <cellStyle name="Normal 10 6 4 2 7" xfId="7176"/>
    <cellStyle name="Normal 10 6 4 2 8" xfId="7177"/>
    <cellStyle name="Normal 10 6 4 3" xfId="7178"/>
    <cellStyle name="Normal 10 6 4 3 2" xfId="7179"/>
    <cellStyle name="Normal 10 6 4 3 2 2" xfId="7180"/>
    <cellStyle name="Normal 10 6 4 3 2 2 2" xfId="7181"/>
    <cellStyle name="Normal 10 6 4 3 2 3" xfId="7182"/>
    <cellStyle name="Normal 10 6 4 3 3" xfId="7183"/>
    <cellStyle name="Normal 10 6 4 3 3 2" xfId="7184"/>
    <cellStyle name="Normal 10 6 4 3 3 2 2" xfId="7185"/>
    <cellStyle name="Normal 10 6 4 3 3 3" xfId="7186"/>
    <cellStyle name="Normal 10 6 4 3 4" xfId="7187"/>
    <cellStyle name="Normal 10 6 4 3 4 2" xfId="7188"/>
    <cellStyle name="Normal 10 6 4 3 5" xfId="7189"/>
    <cellStyle name="Normal 10 6 4 4" xfId="7190"/>
    <cellStyle name="Normal 10 6 4 4 2" xfId="7191"/>
    <cellStyle name="Normal 10 6 4 4 2 2" xfId="7192"/>
    <cellStyle name="Normal 10 6 4 4 2 2 2" xfId="7193"/>
    <cellStyle name="Normal 10 6 4 4 2 3" xfId="7194"/>
    <cellStyle name="Normal 10 6 4 4 3" xfId="7195"/>
    <cellStyle name="Normal 10 6 4 4 3 2" xfId="7196"/>
    <cellStyle name="Normal 10 6 4 4 3 2 2" xfId="7197"/>
    <cellStyle name="Normal 10 6 4 4 3 3" xfId="7198"/>
    <cellStyle name="Normal 10 6 4 4 4" xfId="7199"/>
    <cellStyle name="Normal 10 6 4 4 4 2" xfId="7200"/>
    <cellStyle name="Normal 10 6 4 4 5" xfId="7201"/>
    <cellStyle name="Normal 10 6 4 5" xfId="7202"/>
    <cellStyle name="Normal 10 6 4 5 2" xfId="7203"/>
    <cellStyle name="Normal 10 6 4 5 2 2" xfId="7204"/>
    <cellStyle name="Normal 10 6 4 5 2 2 2" xfId="7205"/>
    <cellStyle name="Normal 10 6 4 5 2 3" xfId="7206"/>
    <cellStyle name="Normal 10 6 4 5 3" xfId="7207"/>
    <cellStyle name="Normal 10 6 4 5 3 2" xfId="7208"/>
    <cellStyle name="Normal 10 6 4 5 3 2 2" xfId="7209"/>
    <cellStyle name="Normal 10 6 4 5 3 3" xfId="7210"/>
    <cellStyle name="Normal 10 6 4 5 4" xfId="7211"/>
    <cellStyle name="Normal 10 6 4 5 4 2" xfId="7212"/>
    <cellStyle name="Normal 10 6 4 5 5" xfId="7213"/>
    <cellStyle name="Normal 10 6 4 6" xfId="7214"/>
    <cellStyle name="Normal 10 6 4 6 2" xfId="7215"/>
    <cellStyle name="Normal 10 6 4 6 2 2" xfId="7216"/>
    <cellStyle name="Normal 10 6 4 6 3" xfId="7217"/>
    <cellStyle name="Normal 10 6 4 7" xfId="7218"/>
    <cellStyle name="Normal 10 6 4 7 2" xfId="7219"/>
    <cellStyle name="Normal 10 6 4 7 2 2" xfId="7220"/>
    <cellStyle name="Normal 10 6 4 7 3" xfId="7221"/>
    <cellStyle name="Normal 10 6 4 8" xfId="7222"/>
    <cellStyle name="Normal 10 6 4 8 2" xfId="7223"/>
    <cellStyle name="Normal 10 6 4 8 2 2" xfId="7224"/>
    <cellStyle name="Normal 10 6 4 8 3" xfId="7225"/>
    <cellStyle name="Normal 10 6 4 9" xfId="7226"/>
    <cellStyle name="Normal 10 6 4 9 2" xfId="7227"/>
    <cellStyle name="Normal 10 6 5" xfId="7228"/>
    <cellStyle name="Normal 10 6 5 10" xfId="7229"/>
    <cellStyle name="Normal 10 6 5 2" xfId="7230"/>
    <cellStyle name="Normal 10 6 5 2 2" xfId="7231"/>
    <cellStyle name="Normal 10 6 5 2 2 2" xfId="7232"/>
    <cellStyle name="Normal 10 6 5 2 2 2 2" xfId="7233"/>
    <cellStyle name="Normal 10 6 5 2 2 3" xfId="7234"/>
    <cellStyle name="Normal 10 6 5 2 3" xfId="7235"/>
    <cellStyle name="Normal 10 6 5 2 3 2" xfId="7236"/>
    <cellStyle name="Normal 10 6 5 2 3 2 2" xfId="7237"/>
    <cellStyle name="Normal 10 6 5 2 3 3" xfId="7238"/>
    <cellStyle name="Normal 10 6 5 2 4" xfId="7239"/>
    <cellStyle name="Normal 10 6 5 2 4 2" xfId="7240"/>
    <cellStyle name="Normal 10 6 5 2 5" xfId="7241"/>
    <cellStyle name="Normal 10 6 5 3" xfId="7242"/>
    <cellStyle name="Normal 10 6 5 3 2" xfId="7243"/>
    <cellStyle name="Normal 10 6 5 3 2 2" xfId="7244"/>
    <cellStyle name="Normal 10 6 5 3 2 2 2" xfId="7245"/>
    <cellStyle name="Normal 10 6 5 3 2 3" xfId="7246"/>
    <cellStyle name="Normal 10 6 5 3 3" xfId="7247"/>
    <cellStyle name="Normal 10 6 5 3 3 2" xfId="7248"/>
    <cellStyle name="Normal 10 6 5 3 3 2 2" xfId="7249"/>
    <cellStyle name="Normal 10 6 5 3 3 3" xfId="7250"/>
    <cellStyle name="Normal 10 6 5 3 4" xfId="7251"/>
    <cellStyle name="Normal 10 6 5 3 4 2" xfId="7252"/>
    <cellStyle name="Normal 10 6 5 3 5" xfId="7253"/>
    <cellStyle name="Normal 10 6 5 4" xfId="7254"/>
    <cellStyle name="Normal 10 6 5 4 2" xfId="7255"/>
    <cellStyle name="Normal 10 6 5 4 2 2" xfId="7256"/>
    <cellStyle name="Normal 10 6 5 4 3" xfId="7257"/>
    <cellStyle name="Normal 10 6 5 5" xfId="7258"/>
    <cellStyle name="Normal 10 6 5 5 2" xfId="7259"/>
    <cellStyle name="Normal 10 6 5 5 2 2" xfId="7260"/>
    <cellStyle name="Normal 10 6 5 5 3" xfId="7261"/>
    <cellStyle name="Normal 10 6 5 6" xfId="7262"/>
    <cellStyle name="Normal 10 6 5 6 2" xfId="7263"/>
    <cellStyle name="Normal 10 6 5 6 2 2" xfId="7264"/>
    <cellStyle name="Normal 10 6 5 6 3" xfId="7265"/>
    <cellStyle name="Normal 10 6 5 7" xfId="7266"/>
    <cellStyle name="Normal 10 6 5 7 2" xfId="7267"/>
    <cellStyle name="Normal 10 6 5 8" xfId="7268"/>
    <cellStyle name="Normal 10 6 5 8 2" xfId="7269"/>
    <cellStyle name="Normal 10 6 5 9" xfId="7270"/>
    <cellStyle name="Normal 10 6 6" xfId="7271"/>
    <cellStyle name="Normal 10 6 6 2" xfId="7272"/>
    <cellStyle name="Normal 10 6 6 2 2" xfId="7273"/>
    <cellStyle name="Normal 10 6 6 2 2 2" xfId="7274"/>
    <cellStyle name="Normal 10 6 6 2 2 2 2" xfId="7275"/>
    <cellStyle name="Normal 10 6 6 2 2 3" xfId="7276"/>
    <cellStyle name="Normal 10 6 6 2 3" xfId="7277"/>
    <cellStyle name="Normal 10 6 6 2 3 2" xfId="7278"/>
    <cellStyle name="Normal 10 6 6 2 3 2 2" xfId="7279"/>
    <cellStyle name="Normal 10 6 6 2 3 3" xfId="7280"/>
    <cellStyle name="Normal 10 6 6 2 4" xfId="7281"/>
    <cellStyle name="Normal 10 6 6 2 4 2" xfId="7282"/>
    <cellStyle name="Normal 10 6 6 2 5" xfId="7283"/>
    <cellStyle name="Normal 10 6 6 3" xfId="7284"/>
    <cellStyle name="Normal 10 6 6 3 2" xfId="7285"/>
    <cellStyle name="Normal 10 6 6 3 2 2" xfId="7286"/>
    <cellStyle name="Normal 10 6 6 3 3" xfId="7287"/>
    <cellStyle name="Normal 10 6 6 4" xfId="7288"/>
    <cellStyle name="Normal 10 6 6 4 2" xfId="7289"/>
    <cellStyle name="Normal 10 6 6 4 2 2" xfId="7290"/>
    <cellStyle name="Normal 10 6 6 4 3" xfId="7291"/>
    <cellStyle name="Normal 10 6 6 5" xfId="7292"/>
    <cellStyle name="Normal 10 6 6 5 2" xfId="7293"/>
    <cellStyle name="Normal 10 6 6 5 2 2" xfId="7294"/>
    <cellStyle name="Normal 10 6 6 5 3" xfId="7295"/>
    <cellStyle name="Normal 10 6 6 6" xfId="7296"/>
    <cellStyle name="Normal 10 6 6 6 2" xfId="7297"/>
    <cellStyle name="Normal 10 6 6 7" xfId="7298"/>
    <cellStyle name="Normal 10 6 6 7 2" xfId="7299"/>
    <cellStyle name="Normal 10 6 6 8" xfId="7300"/>
    <cellStyle name="Normal 10 6 6 9" xfId="7301"/>
    <cellStyle name="Normal 10 6 7" xfId="7302"/>
    <cellStyle name="Normal 10 6 7 2" xfId="7303"/>
    <cellStyle name="Normal 10 6 7 2 2" xfId="7304"/>
    <cellStyle name="Normal 10 6 7 2 2 2" xfId="7305"/>
    <cellStyle name="Normal 10 6 7 2 3" xfId="7306"/>
    <cellStyle name="Normal 10 6 7 3" xfId="7307"/>
    <cellStyle name="Normal 10 6 7 3 2" xfId="7308"/>
    <cellStyle name="Normal 10 6 7 3 2 2" xfId="7309"/>
    <cellStyle name="Normal 10 6 7 3 3" xfId="7310"/>
    <cellStyle name="Normal 10 6 7 4" xfId="7311"/>
    <cellStyle name="Normal 10 6 7 4 2" xfId="7312"/>
    <cellStyle name="Normal 10 6 7 4 2 2" xfId="7313"/>
    <cellStyle name="Normal 10 6 7 4 3" xfId="7314"/>
    <cellStyle name="Normal 10 6 7 5" xfId="7315"/>
    <cellStyle name="Normal 10 6 7 5 2" xfId="7316"/>
    <cellStyle name="Normal 10 6 7 6" xfId="7317"/>
    <cellStyle name="Normal 10 6 7 6 2" xfId="7318"/>
    <cellStyle name="Normal 10 6 7 7" xfId="7319"/>
    <cellStyle name="Normal 10 6 7 8" xfId="7320"/>
    <cellStyle name="Normal 10 6 8" xfId="7321"/>
    <cellStyle name="Normal 10 6 8 2" xfId="7322"/>
    <cellStyle name="Normal 10 6 8 2 2" xfId="7323"/>
    <cellStyle name="Normal 10 6 8 2 2 2" xfId="7324"/>
    <cellStyle name="Normal 10 6 8 2 3" xfId="7325"/>
    <cellStyle name="Normal 10 6 8 3" xfId="7326"/>
    <cellStyle name="Normal 10 6 8 3 2" xfId="7327"/>
    <cellStyle name="Normal 10 6 8 3 2 2" xfId="7328"/>
    <cellStyle name="Normal 10 6 8 3 3" xfId="7329"/>
    <cellStyle name="Normal 10 6 8 4" xfId="7330"/>
    <cellStyle name="Normal 10 6 8 4 2" xfId="7331"/>
    <cellStyle name="Normal 10 6 8 4 2 2" xfId="7332"/>
    <cellStyle name="Normal 10 6 8 4 3" xfId="7333"/>
    <cellStyle name="Normal 10 6 8 5" xfId="7334"/>
    <cellStyle name="Normal 10 6 8 5 2" xfId="7335"/>
    <cellStyle name="Normal 10 6 8 6" xfId="7336"/>
    <cellStyle name="Normal 10 6 8 6 2" xfId="7337"/>
    <cellStyle name="Normal 10 6 8 7" xfId="7338"/>
    <cellStyle name="Normal 10 6 8 8" xfId="7339"/>
    <cellStyle name="Normal 10 6 9" xfId="7340"/>
    <cellStyle name="Normal 10 6 9 2" xfId="7341"/>
    <cellStyle name="Normal 10 6 9 2 2" xfId="7342"/>
    <cellStyle name="Normal 10 6 9 2 2 2" xfId="7343"/>
    <cellStyle name="Normal 10 6 9 2 3" xfId="7344"/>
    <cellStyle name="Normal 10 6 9 3" xfId="7345"/>
    <cellStyle name="Normal 10 6 9 3 2" xfId="7346"/>
    <cellStyle name="Normal 10 6 9 3 2 2" xfId="7347"/>
    <cellStyle name="Normal 10 6 9 3 3" xfId="7348"/>
    <cellStyle name="Normal 10 6 9 4" xfId="7349"/>
    <cellStyle name="Normal 10 6 9 4 2" xfId="7350"/>
    <cellStyle name="Normal 10 6 9 5" xfId="7351"/>
    <cellStyle name="Normal 10 6 9 6" xfId="7352"/>
    <cellStyle name="Normal 10 7" xfId="45"/>
    <cellStyle name="Normal 10 7 10" xfId="7353"/>
    <cellStyle name="Normal 10 7 10 2" xfId="7354"/>
    <cellStyle name="Normal 10 7 10 2 2" xfId="7355"/>
    <cellStyle name="Normal 10 7 10 2 2 2" xfId="7356"/>
    <cellStyle name="Normal 10 7 10 2 3" xfId="7357"/>
    <cellStyle name="Normal 10 7 10 3" xfId="7358"/>
    <cellStyle name="Normal 10 7 10 3 2" xfId="7359"/>
    <cellStyle name="Normal 10 7 10 3 2 2" xfId="7360"/>
    <cellStyle name="Normal 10 7 10 3 3" xfId="7361"/>
    <cellStyle name="Normal 10 7 10 4" xfId="7362"/>
    <cellStyle name="Normal 10 7 10 4 2" xfId="7363"/>
    <cellStyle name="Normal 10 7 10 5" xfId="7364"/>
    <cellStyle name="Normal 10 7 11" xfId="7365"/>
    <cellStyle name="Normal 10 7 11 2" xfId="7366"/>
    <cellStyle name="Normal 10 7 11 2 2" xfId="7367"/>
    <cellStyle name="Normal 10 7 11 3" xfId="7368"/>
    <cellStyle name="Normal 10 7 12" xfId="7369"/>
    <cellStyle name="Normal 10 7 12 2" xfId="7370"/>
    <cellStyle name="Normal 10 7 12 2 2" xfId="7371"/>
    <cellStyle name="Normal 10 7 12 3" xfId="7372"/>
    <cellStyle name="Normal 10 7 13" xfId="7373"/>
    <cellStyle name="Normal 10 7 13 2" xfId="7374"/>
    <cellStyle name="Normal 10 7 13 2 2" xfId="7375"/>
    <cellStyle name="Normal 10 7 13 3" xfId="7376"/>
    <cellStyle name="Normal 10 7 14" xfId="7377"/>
    <cellStyle name="Normal 10 7 14 2" xfId="7378"/>
    <cellStyle name="Normal 10 7 15" xfId="7379"/>
    <cellStyle name="Normal 10 7 15 2" xfId="7380"/>
    <cellStyle name="Normal 10 7 16" xfId="7381"/>
    <cellStyle name="Normal 10 7 17" xfId="7382"/>
    <cellStyle name="Normal 10 7 2" xfId="46"/>
    <cellStyle name="Normal 10 7 2 10" xfId="7383"/>
    <cellStyle name="Normal 10 7 2 10 2" xfId="7384"/>
    <cellStyle name="Normal 10 7 2 10 2 2" xfId="7385"/>
    <cellStyle name="Normal 10 7 2 10 3" xfId="7386"/>
    <cellStyle name="Normal 10 7 2 11" xfId="7387"/>
    <cellStyle name="Normal 10 7 2 11 2" xfId="7388"/>
    <cellStyle name="Normal 10 7 2 12" xfId="7389"/>
    <cellStyle name="Normal 10 7 2 12 2" xfId="7390"/>
    <cellStyle name="Normal 10 7 2 13" xfId="7391"/>
    <cellStyle name="Normal 10 7 2 14" xfId="7392"/>
    <cellStyle name="Normal 10 7 2 2" xfId="7393"/>
    <cellStyle name="Normal 10 7 2 2 2" xfId="7394"/>
    <cellStyle name="Normal 10 7 2 2 2 2" xfId="7395"/>
    <cellStyle name="Normal 10 7 2 2 2 2 2" xfId="7396"/>
    <cellStyle name="Normal 10 7 2 2 2 2 2 2" xfId="7397"/>
    <cellStyle name="Normal 10 7 2 2 2 2 3" xfId="7398"/>
    <cellStyle name="Normal 10 7 2 2 2 3" xfId="7399"/>
    <cellStyle name="Normal 10 7 2 2 2 3 2" xfId="7400"/>
    <cellStyle name="Normal 10 7 2 2 2 3 2 2" xfId="7401"/>
    <cellStyle name="Normal 10 7 2 2 2 3 3" xfId="7402"/>
    <cellStyle name="Normal 10 7 2 2 2 4" xfId="7403"/>
    <cellStyle name="Normal 10 7 2 2 2 4 2" xfId="7404"/>
    <cellStyle name="Normal 10 7 2 2 2 5" xfId="7405"/>
    <cellStyle name="Normal 10 7 2 2 3" xfId="7406"/>
    <cellStyle name="Normal 10 7 2 2 3 2" xfId="7407"/>
    <cellStyle name="Normal 10 7 2 2 3 2 2" xfId="7408"/>
    <cellStyle name="Normal 10 7 2 2 3 3" xfId="7409"/>
    <cellStyle name="Normal 10 7 2 2 4" xfId="7410"/>
    <cellStyle name="Normal 10 7 2 2 4 2" xfId="7411"/>
    <cellStyle name="Normal 10 7 2 2 4 2 2" xfId="7412"/>
    <cellStyle name="Normal 10 7 2 2 4 3" xfId="7413"/>
    <cellStyle name="Normal 10 7 2 2 5" xfId="7414"/>
    <cellStyle name="Normal 10 7 2 2 5 2" xfId="7415"/>
    <cellStyle name="Normal 10 7 2 2 5 2 2" xfId="7416"/>
    <cellStyle name="Normal 10 7 2 2 5 3" xfId="7417"/>
    <cellStyle name="Normal 10 7 2 2 6" xfId="7418"/>
    <cellStyle name="Normal 10 7 2 2 6 2" xfId="7419"/>
    <cellStyle name="Normal 10 7 2 2 7" xfId="7420"/>
    <cellStyle name="Normal 10 7 2 2 7 2" xfId="7421"/>
    <cellStyle name="Normal 10 7 2 2 8" xfId="7422"/>
    <cellStyle name="Normal 10 7 2 2 9" xfId="7423"/>
    <cellStyle name="Normal 10 7 2 3" xfId="7424"/>
    <cellStyle name="Normal 10 7 2 3 2" xfId="7425"/>
    <cellStyle name="Normal 10 7 2 3 2 2" xfId="7426"/>
    <cellStyle name="Normal 10 7 2 3 2 2 2" xfId="7427"/>
    <cellStyle name="Normal 10 7 2 3 2 2 2 2" xfId="7428"/>
    <cellStyle name="Normal 10 7 2 3 2 2 3" xfId="7429"/>
    <cellStyle name="Normal 10 7 2 3 2 3" xfId="7430"/>
    <cellStyle name="Normal 10 7 2 3 2 3 2" xfId="7431"/>
    <cellStyle name="Normal 10 7 2 3 2 3 2 2" xfId="7432"/>
    <cellStyle name="Normal 10 7 2 3 2 3 3" xfId="7433"/>
    <cellStyle name="Normal 10 7 2 3 2 4" xfId="7434"/>
    <cellStyle name="Normal 10 7 2 3 2 4 2" xfId="7435"/>
    <cellStyle name="Normal 10 7 2 3 2 5" xfId="7436"/>
    <cellStyle name="Normal 10 7 2 3 3" xfId="7437"/>
    <cellStyle name="Normal 10 7 2 3 3 2" xfId="7438"/>
    <cellStyle name="Normal 10 7 2 3 3 2 2" xfId="7439"/>
    <cellStyle name="Normal 10 7 2 3 3 3" xfId="7440"/>
    <cellStyle name="Normal 10 7 2 3 4" xfId="7441"/>
    <cellStyle name="Normal 10 7 2 3 4 2" xfId="7442"/>
    <cellStyle name="Normal 10 7 2 3 4 2 2" xfId="7443"/>
    <cellStyle name="Normal 10 7 2 3 4 3" xfId="7444"/>
    <cellStyle name="Normal 10 7 2 3 5" xfId="7445"/>
    <cellStyle name="Normal 10 7 2 3 5 2" xfId="7446"/>
    <cellStyle name="Normal 10 7 2 3 5 2 2" xfId="7447"/>
    <cellStyle name="Normal 10 7 2 3 5 3" xfId="7448"/>
    <cellStyle name="Normal 10 7 2 3 6" xfId="7449"/>
    <cellStyle name="Normal 10 7 2 3 6 2" xfId="7450"/>
    <cellStyle name="Normal 10 7 2 3 7" xfId="7451"/>
    <cellStyle name="Normal 10 7 2 3 7 2" xfId="7452"/>
    <cellStyle name="Normal 10 7 2 3 8" xfId="7453"/>
    <cellStyle name="Normal 10 7 2 3 9" xfId="7454"/>
    <cellStyle name="Normal 10 7 2 4" xfId="7455"/>
    <cellStyle name="Normal 10 7 2 4 2" xfId="7456"/>
    <cellStyle name="Normal 10 7 2 4 2 2" xfId="7457"/>
    <cellStyle name="Normal 10 7 2 4 2 2 2" xfId="7458"/>
    <cellStyle name="Normal 10 7 2 4 2 3" xfId="7459"/>
    <cellStyle name="Normal 10 7 2 4 3" xfId="7460"/>
    <cellStyle name="Normal 10 7 2 4 3 2" xfId="7461"/>
    <cellStyle name="Normal 10 7 2 4 3 2 2" xfId="7462"/>
    <cellStyle name="Normal 10 7 2 4 3 3" xfId="7463"/>
    <cellStyle name="Normal 10 7 2 4 4" xfId="7464"/>
    <cellStyle name="Normal 10 7 2 4 4 2" xfId="7465"/>
    <cellStyle name="Normal 10 7 2 4 4 2 2" xfId="7466"/>
    <cellStyle name="Normal 10 7 2 4 4 3" xfId="7467"/>
    <cellStyle name="Normal 10 7 2 4 5" xfId="7468"/>
    <cellStyle name="Normal 10 7 2 4 5 2" xfId="7469"/>
    <cellStyle name="Normal 10 7 2 4 6" xfId="7470"/>
    <cellStyle name="Normal 10 7 2 4 6 2" xfId="7471"/>
    <cellStyle name="Normal 10 7 2 4 7" xfId="7472"/>
    <cellStyle name="Normal 10 7 2 4 8" xfId="7473"/>
    <cellStyle name="Normal 10 7 2 5" xfId="7474"/>
    <cellStyle name="Normal 10 7 2 5 2" xfId="7475"/>
    <cellStyle name="Normal 10 7 2 5 2 2" xfId="7476"/>
    <cellStyle name="Normal 10 7 2 5 2 2 2" xfId="7477"/>
    <cellStyle name="Normal 10 7 2 5 2 3" xfId="7478"/>
    <cellStyle name="Normal 10 7 2 5 3" xfId="7479"/>
    <cellStyle name="Normal 10 7 2 5 3 2" xfId="7480"/>
    <cellStyle name="Normal 10 7 2 5 3 2 2" xfId="7481"/>
    <cellStyle name="Normal 10 7 2 5 3 3" xfId="7482"/>
    <cellStyle name="Normal 10 7 2 5 4" xfId="7483"/>
    <cellStyle name="Normal 10 7 2 5 4 2" xfId="7484"/>
    <cellStyle name="Normal 10 7 2 5 5" xfId="7485"/>
    <cellStyle name="Normal 10 7 2 6" xfId="7486"/>
    <cellStyle name="Normal 10 7 2 6 2" xfId="7487"/>
    <cellStyle name="Normal 10 7 2 6 2 2" xfId="7488"/>
    <cellStyle name="Normal 10 7 2 6 2 2 2" xfId="7489"/>
    <cellStyle name="Normal 10 7 2 6 2 3" xfId="7490"/>
    <cellStyle name="Normal 10 7 2 6 3" xfId="7491"/>
    <cellStyle name="Normal 10 7 2 6 3 2" xfId="7492"/>
    <cellStyle name="Normal 10 7 2 6 3 2 2" xfId="7493"/>
    <cellStyle name="Normal 10 7 2 6 3 3" xfId="7494"/>
    <cellStyle name="Normal 10 7 2 6 4" xfId="7495"/>
    <cellStyle name="Normal 10 7 2 6 4 2" xfId="7496"/>
    <cellStyle name="Normal 10 7 2 6 5" xfId="7497"/>
    <cellStyle name="Normal 10 7 2 7" xfId="7498"/>
    <cellStyle name="Normal 10 7 2 7 2" xfId="7499"/>
    <cellStyle name="Normal 10 7 2 7 2 2" xfId="7500"/>
    <cellStyle name="Normal 10 7 2 7 2 2 2" xfId="7501"/>
    <cellStyle name="Normal 10 7 2 7 2 3" xfId="7502"/>
    <cellStyle name="Normal 10 7 2 7 3" xfId="7503"/>
    <cellStyle name="Normal 10 7 2 7 3 2" xfId="7504"/>
    <cellStyle name="Normal 10 7 2 7 3 2 2" xfId="7505"/>
    <cellStyle name="Normal 10 7 2 7 3 3" xfId="7506"/>
    <cellStyle name="Normal 10 7 2 7 4" xfId="7507"/>
    <cellStyle name="Normal 10 7 2 7 4 2" xfId="7508"/>
    <cellStyle name="Normal 10 7 2 7 5" xfId="7509"/>
    <cellStyle name="Normal 10 7 2 8" xfId="7510"/>
    <cellStyle name="Normal 10 7 2 8 2" xfId="7511"/>
    <cellStyle name="Normal 10 7 2 8 2 2" xfId="7512"/>
    <cellStyle name="Normal 10 7 2 8 3" xfId="7513"/>
    <cellStyle name="Normal 10 7 2 9" xfId="7514"/>
    <cellStyle name="Normal 10 7 2 9 2" xfId="7515"/>
    <cellStyle name="Normal 10 7 2 9 2 2" xfId="7516"/>
    <cellStyle name="Normal 10 7 2 9 3" xfId="7517"/>
    <cellStyle name="Normal 10 7 3" xfId="7518"/>
    <cellStyle name="Normal 10 7 3 10" xfId="7519"/>
    <cellStyle name="Normal 10 7 3 10 2" xfId="7520"/>
    <cellStyle name="Normal 10 7 3 11" xfId="7521"/>
    <cellStyle name="Normal 10 7 3 11 2" xfId="7522"/>
    <cellStyle name="Normal 10 7 3 12" xfId="7523"/>
    <cellStyle name="Normal 10 7 3 13" xfId="7524"/>
    <cellStyle name="Normal 10 7 3 2" xfId="7525"/>
    <cellStyle name="Normal 10 7 3 2 2" xfId="7526"/>
    <cellStyle name="Normal 10 7 3 2 2 2" xfId="7527"/>
    <cellStyle name="Normal 10 7 3 2 2 2 2" xfId="7528"/>
    <cellStyle name="Normal 10 7 3 2 2 2 2 2" xfId="7529"/>
    <cellStyle name="Normal 10 7 3 2 2 2 3" xfId="7530"/>
    <cellStyle name="Normal 10 7 3 2 2 3" xfId="7531"/>
    <cellStyle name="Normal 10 7 3 2 2 3 2" xfId="7532"/>
    <cellStyle name="Normal 10 7 3 2 2 3 2 2" xfId="7533"/>
    <cellStyle name="Normal 10 7 3 2 2 3 3" xfId="7534"/>
    <cellStyle name="Normal 10 7 3 2 2 4" xfId="7535"/>
    <cellStyle name="Normal 10 7 3 2 2 4 2" xfId="7536"/>
    <cellStyle name="Normal 10 7 3 2 2 5" xfId="7537"/>
    <cellStyle name="Normal 10 7 3 2 3" xfId="7538"/>
    <cellStyle name="Normal 10 7 3 2 3 2" xfId="7539"/>
    <cellStyle name="Normal 10 7 3 2 3 2 2" xfId="7540"/>
    <cellStyle name="Normal 10 7 3 2 3 3" xfId="7541"/>
    <cellStyle name="Normal 10 7 3 2 4" xfId="7542"/>
    <cellStyle name="Normal 10 7 3 2 4 2" xfId="7543"/>
    <cellStyle name="Normal 10 7 3 2 4 2 2" xfId="7544"/>
    <cellStyle name="Normal 10 7 3 2 4 3" xfId="7545"/>
    <cellStyle name="Normal 10 7 3 2 5" xfId="7546"/>
    <cellStyle name="Normal 10 7 3 2 5 2" xfId="7547"/>
    <cellStyle name="Normal 10 7 3 2 5 2 2" xfId="7548"/>
    <cellStyle name="Normal 10 7 3 2 5 3" xfId="7549"/>
    <cellStyle name="Normal 10 7 3 2 6" xfId="7550"/>
    <cellStyle name="Normal 10 7 3 2 6 2" xfId="7551"/>
    <cellStyle name="Normal 10 7 3 2 7" xfId="7552"/>
    <cellStyle name="Normal 10 7 3 2 7 2" xfId="7553"/>
    <cellStyle name="Normal 10 7 3 2 8" xfId="7554"/>
    <cellStyle name="Normal 10 7 3 2 9" xfId="7555"/>
    <cellStyle name="Normal 10 7 3 3" xfId="7556"/>
    <cellStyle name="Normal 10 7 3 3 2" xfId="7557"/>
    <cellStyle name="Normal 10 7 3 3 2 2" xfId="7558"/>
    <cellStyle name="Normal 10 7 3 3 2 2 2" xfId="7559"/>
    <cellStyle name="Normal 10 7 3 3 2 3" xfId="7560"/>
    <cellStyle name="Normal 10 7 3 3 3" xfId="7561"/>
    <cellStyle name="Normal 10 7 3 3 3 2" xfId="7562"/>
    <cellStyle name="Normal 10 7 3 3 3 2 2" xfId="7563"/>
    <cellStyle name="Normal 10 7 3 3 3 3" xfId="7564"/>
    <cellStyle name="Normal 10 7 3 3 4" xfId="7565"/>
    <cellStyle name="Normal 10 7 3 3 4 2" xfId="7566"/>
    <cellStyle name="Normal 10 7 3 3 4 2 2" xfId="7567"/>
    <cellStyle name="Normal 10 7 3 3 4 3" xfId="7568"/>
    <cellStyle name="Normal 10 7 3 3 5" xfId="7569"/>
    <cellStyle name="Normal 10 7 3 3 5 2" xfId="7570"/>
    <cellStyle name="Normal 10 7 3 3 6" xfId="7571"/>
    <cellStyle name="Normal 10 7 3 3 6 2" xfId="7572"/>
    <cellStyle name="Normal 10 7 3 3 7" xfId="7573"/>
    <cellStyle name="Normal 10 7 3 3 8" xfId="7574"/>
    <cellStyle name="Normal 10 7 3 4" xfId="7575"/>
    <cellStyle name="Normal 10 7 3 4 2" xfId="7576"/>
    <cellStyle name="Normal 10 7 3 4 2 2" xfId="7577"/>
    <cellStyle name="Normal 10 7 3 4 2 2 2" xfId="7578"/>
    <cellStyle name="Normal 10 7 3 4 2 3" xfId="7579"/>
    <cellStyle name="Normal 10 7 3 4 3" xfId="7580"/>
    <cellStyle name="Normal 10 7 3 4 3 2" xfId="7581"/>
    <cellStyle name="Normal 10 7 3 4 3 2 2" xfId="7582"/>
    <cellStyle name="Normal 10 7 3 4 3 3" xfId="7583"/>
    <cellStyle name="Normal 10 7 3 4 4" xfId="7584"/>
    <cellStyle name="Normal 10 7 3 4 4 2" xfId="7585"/>
    <cellStyle name="Normal 10 7 3 4 5" xfId="7586"/>
    <cellStyle name="Normal 10 7 3 5" xfId="7587"/>
    <cellStyle name="Normal 10 7 3 5 2" xfId="7588"/>
    <cellStyle name="Normal 10 7 3 5 2 2" xfId="7589"/>
    <cellStyle name="Normal 10 7 3 5 2 2 2" xfId="7590"/>
    <cellStyle name="Normal 10 7 3 5 2 3" xfId="7591"/>
    <cellStyle name="Normal 10 7 3 5 3" xfId="7592"/>
    <cellStyle name="Normal 10 7 3 5 3 2" xfId="7593"/>
    <cellStyle name="Normal 10 7 3 5 3 2 2" xfId="7594"/>
    <cellStyle name="Normal 10 7 3 5 3 3" xfId="7595"/>
    <cellStyle name="Normal 10 7 3 5 4" xfId="7596"/>
    <cellStyle name="Normal 10 7 3 5 4 2" xfId="7597"/>
    <cellStyle name="Normal 10 7 3 5 5" xfId="7598"/>
    <cellStyle name="Normal 10 7 3 6" xfId="7599"/>
    <cellStyle name="Normal 10 7 3 6 2" xfId="7600"/>
    <cellStyle name="Normal 10 7 3 6 2 2" xfId="7601"/>
    <cellStyle name="Normal 10 7 3 6 2 2 2" xfId="7602"/>
    <cellStyle name="Normal 10 7 3 6 2 3" xfId="7603"/>
    <cellStyle name="Normal 10 7 3 6 3" xfId="7604"/>
    <cellStyle name="Normal 10 7 3 6 3 2" xfId="7605"/>
    <cellStyle name="Normal 10 7 3 6 3 2 2" xfId="7606"/>
    <cellStyle name="Normal 10 7 3 6 3 3" xfId="7607"/>
    <cellStyle name="Normal 10 7 3 6 4" xfId="7608"/>
    <cellStyle name="Normal 10 7 3 6 4 2" xfId="7609"/>
    <cellStyle name="Normal 10 7 3 6 5" xfId="7610"/>
    <cellStyle name="Normal 10 7 3 7" xfId="7611"/>
    <cellStyle name="Normal 10 7 3 7 2" xfId="7612"/>
    <cellStyle name="Normal 10 7 3 7 2 2" xfId="7613"/>
    <cellStyle name="Normal 10 7 3 7 3" xfId="7614"/>
    <cellStyle name="Normal 10 7 3 8" xfId="7615"/>
    <cellStyle name="Normal 10 7 3 8 2" xfId="7616"/>
    <cellStyle name="Normal 10 7 3 8 2 2" xfId="7617"/>
    <cellStyle name="Normal 10 7 3 8 3" xfId="7618"/>
    <cellStyle name="Normal 10 7 3 9" xfId="7619"/>
    <cellStyle name="Normal 10 7 3 9 2" xfId="7620"/>
    <cellStyle name="Normal 10 7 3 9 2 2" xfId="7621"/>
    <cellStyle name="Normal 10 7 3 9 3" xfId="7622"/>
    <cellStyle name="Normal 10 7 4" xfId="7623"/>
    <cellStyle name="Normal 10 7 4 10" xfId="7624"/>
    <cellStyle name="Normal 10 7 4 2" xfId="7625"/>
    <cellStyle name="Normal 10 7 4 2 2" xfId="7626"/>
    <cellStyle name="Normal 10 7 4 2 2 2" xfId="7627"/>
    <cellStyle name="Normal 10 7 4 2 2 2 2" xfId="7628"/>
    <cellStyle name="Normal 10 7 4 2 2 3" xfId="7629"/>
    <cellStyle name="Normal 10 7 4 2 3" xfId="7630"/>
    <cellStyle name="Normal 10 7 4 2 3 2" xfId="7631"/>
    <cellStyle name="Normal 10 7 4 2 3 2 2" xfId="7632"/>
    <cellStyle name="Normal 10 7 4 2 3 3" xfId="7633"/>
    <cellStyle name="Normal 10 7 4 2 4" xfId="7634"/>
    <cellStyle name="Normal 10 7 4 2 4 2" xfId="7635"/>
    <cellStyle name="Normal 10 7 4 2 5" xfId="7636"/>
    <cellStyle name="Normal 10 7 4 3" xfId="7637"/>
    <cellStyle name="Normal 10 7 4 3 2" xfId="7638"/>
    <cellStyle name="Normal 10 7 4 3 2 2" xfId="7639"/>
    <cellStyle name="Normal 10 7 4 3 2 2 2" xfId="7640"/>
    <cellStyle name="Normal 10 7 4 3 2 3" xfId="7641"/>
    <cellStyle name="Normal 10 7 4 3 3" xfId="7642"/>
    <cellStyle name="Normal 10 7 4 3 3 2" xfId="7643"/>
    <cellStyle name="Normal 10 7 4 3 3 2 2" xfId="7644"/>
    <cellStyle name="Normal 10 7 4 3 3 3" xfId="7645"/>
    <cellStyle name="Normal 10 7 4 3 4" xfId="7646"/>
    <cellStyle name="Normal 10 7 4 3 4 2" xfId="7647"/>
    <cellStyle name="Normal 10 7 4 3 5" xfId="7648"/>
    <cellStyle name="Normal 10 7 4 4" xfId="7649"/>
    <cellStyle name="Normal 10 7 4 4 2" xfId="7650"/>
    <cellStyle name="Normal 10 7 4 4 2 2" xfId="7651"/>
    <cellStyle name="Normal 10 7 4 4 3" xfId="7652"/>
    <cellStyle name="Normal 10 7 4 5" xfId="7653"/>
    <cellStyle name="Normal 10 7 4 5 2" xfId="7654"/>
    <cellStyle name="Normal 10 7 4 5 2 2" xfId="7655"/>
    <cellStyle name="Normal 10 7 4 5 3" xfId="7656"/>
    <cellStyle name="Normal 10 7 4 6" xfId="7657"/>
    <cellStyle name="Normal 10 7 4 6 2" xfId="7658"/>
    <cellStyle name="Normal 10 7 4 6 2 2" xfId="7659"/>
    <cellStyle name="Normal 10 7 4 6 3" xfId="7660"/>
    <cellStyle name="Normal 10 7 4 7" xfId="7661"/>
    <cellStyle name="Normal 10 7 4 7 2" xfId="7662"/>
    <cellStyle name="Normal 10 7 4 8" xfId="7663"/>
    <cellStyle name="Normal 10 7 4 8 2" xfId="7664"/>
    <cellStyle name="Normal 10 7 4 9" xfId="7665"/>
    <cellStyle name="Normal 10 7 5" xfId="7666"/>
    <cellStyle name="Normal 10 7 5 2" xfId="7667"/>
    <cellStyle name="Normal 10 7 5 2 2" xfId="7668"/>
    <cellStyle name="Normal 10 7 5 2 2 2" xfId="7669"/>
    <cellStyle name="Normal 10 7 5 2 2 2 2" xfId="7670"/>
    <cellStyle name="Normal 10 7 5 2 2 3" xfId="7671"/>
    <cellStyle name="Normal 10 7 5 2 3" xfId="7672"/>
    <cellStyle name="Normal 10 7 5 2 3 2" xfId="7673"/>
    <cellStyle name="Normal 10 7 5 2 3 2 2" xfId="7674"/>
    <cellStyle name="Normal 10 7 5 2 3 3" xfId="7675"/>
    <cellStyle name="Normal 10 7 5 2 4" xfId="7676"/>
    <cellStyle name="Normal 10 7 5 2 4 2" xfId="7677"/>
    <cellStyle name="Normal 10 7 5 2 5" xfId="7678"/>
    <cellStyle name="Normal 10 7 5 3" xfId="7679"/>
    <cellStyle name="Normal 10 7 5 3 2" xfId="7680"/>
    <cellStyle name="Normal 10 7 5 3 2 2" xfId="7681"/>
    <cellStyle name="Normal 10 7 5 3 3" xfId="7682"/>
    <cellStyle name="Normal 10 7 5 4" xfId="7683"/>
    <cellStyle name="Normal 10 7 5 4 2" xfId="7684"/>
    <cellStyle name="Normal 10 7 5 4 2 2" xfId="7685"/>
    <cellStyle name="Normal 10 7 5 4 3" xfId="7686"/>
    <cellStyle name="Normal 10 7 5 5" xfId="7687"/>
    <cellStyle name="Normal 10 7 5 5 2" xfId="7688"/>
    <cellStyle name="Normal 10 7 5 5 2 2" xfId="7689"/>
    <cellStyle name="Normal 10 7 5 5 3" xfId="7690"/>
    <cellStyle name="Normal 10 7 5 6" xfId="7691"/>
    <cellStyle name="Normal 10 7 5 6 2" xfId="7692"/>
    <cellStyle name="Normal 10 7 5 7" xfId="7693"/>
    <cellStyle name="Normal 10 7 5 7 2" xfId="7694"/>
    <cellStyle name="Normal 10 7 5 8" xfId="7695"/>
    <cellStyle name="Normal 10 7 5 9" xfId="7696"/>
    <cellStyle name="Normal 10 7 6" xfId="7697"/>
    <cellStyle name="Normal 10 7 6 2" xfId="7698"/>
    <cellStyle name="Normal 10 7 6 2 2" xfId="7699"/>
    <cellStyle name="Normal 10 7 6 2 2 2" xfId="7700"/>
    <cellStyle name="Normal 10 7 6 2 2 2 2" xfId="7701"/>
    <cellStyle name="Normal 10 7 6 2 2 3" xfId="7702"/>
    <cellStyle name="Normal 10 7 6 2 3" xfId="7703"/>
    <cellStyle name="Normal 10 7 6 2 3 2" xfId="7704"/>
    <cellStyle name="Normal 10 7 6 2 3 2 2" xfId="7705"/>
    <cellStyle name="Normal 10 7 6 2 3 3" xfId="7706"/>
    <cellStyle name="Normal 10 7 6 2 4" xfId="7707"/>
    <cellStyle name="Normal 10 7 6 2 4 2" xfId="7708"/>
    <cellStyle name="Normal 10 7 6 2 5" xfId="7709"/>
    <cellStyle name="Normal 10 7 6 3" xfId="7710"/>
    <cellStyle name="Normal 10 7 6 3 2" xfId="7711"/>
    <cellStyle name="Normal 10 7 6 3 2 2" xfId="7712"/>
    <cellStyle name="Normal 10 7 6 3 3" xfId="7713"/>
    <cellStyle name="Normal 10 7 6 4" xfId="7714"/>
    <cellStyle name="Normal 10 7 6 4 2" xfId="7715"/>
    <cellStyle name="Normal 10 7 6 4 2 2" xfId="7716"/>
    <cellStyle name="Normal 10 7 6 4 3" xfId="7717"/>
    <cellStyle name="Normal 10 7 6 5" xfId="7718"/>
    <cellStyle name="Normal 10 7 6 5 2" xfId="7719"/>
    <cellStyle name="Normal 10 7 6 5 2 2" xfId="7720"/>
    <cellStyle name="Normal 10 7 6 5 3" xfId="7721"/>
    <cellStyle name="Normal 10 7 6 6" xfId="7722"/>
    <cellStyle name="Normal 10 7 6 6 2" xfId="7723"/>
    <cellStyle name="Normal 10 7 6 7" xfId="7724"/>
    <cellStyle name="Normal 10 7 6 7 2" xfId="7725"/>
    <cellStyle name="Normal 10 7 6 8" xfId="7726"/>
    <cellStyle name="Normal 10 7 6 9" xfId="7727"/>
    <cellStyle name="Normal 10 7 7" xfId="7728"/>
    <cellStyle name="Normal 10 7 7 2" xfId="7729"/>
    <cellStyle name="Normal 10 7 7 2 2" xfId="7730"/>
    <cellStyle name="Normal 10 7 7 2 2 2" xfId="7731"/>
    <cellStyle name="Normal 10 7 7 2 3" xfId="7732"/>
    <cellStyle name="Normal 10 7 7 3" xfId="7733"/>
    <cellStyle name="Normal 10 7 7 3 2" xfId="7734"/>
    <cellStyle name="Normal 10 7 7 3 2 2" xfId="7735"/>
    <cellStyle name="Normal 10 7 7 3 3" xfId="7736"/>
    <cellStyle name="Normal 10 7 7 4" xfId="7737"/>
    <cellStyle name="Normal 10 7 7 4 2" xfId="7738"/>
    <cellStyle name="Normal 10 7 7 4 2 2" xfId="7739"/>
    <cellStyle name="Normal 10 7 7 4 3" xfId="7740"/>
    <cellStyle name="Normal 10 7 7 5" xfId="7741"/>
    <cellStyle name="Normal 10 7 7 5 2" xfId="7742"/>
    <cellStyle name="Normal 10 7 7 6" xfId="7743"/>
    <cellStyle name="Normal 10 7 7 6 2" xfId="7744"/>
    <cellStyle name="Normal 10 7 7 7" xfId="7745"/>
    <cellStyle name="Normal 10 7 7 8" xfId="7746"/>
    <cellStyle name="Normal 10 7 8" xfId="7747"/>
    <cellStyle name="Normal 10 7 8 2" xfId="7748"/>
    <cellStyle name="Normal 10 7 8 2 2" xfId="7749"/>
    <cellStyle name="Normal 10 7 8 2 2 2" xfId="7750"/>
    <cellStyle name="Normal 10 7 8 2 3" xfId="7751"/>
    <cellStyle name="Normal 10 7 8 3" xfId="7752"/>
    <cellStyle name="Normal 10 7 8 3 2" xfId="7753"/>
    <cellStyle name="Normal 10 7 8 3 2 2" xfId="7754"/>
    <cellStyle name="Normal 10 7 8 3 3" xfId="7755"/>
    <cellStyle name="Normal 10 7 8 4" xfId="7756"/>
    <cellStyle name="Normal 10 7 8 4 2" xfId="7757"/>
    <cellStyle name="Normal 10 7 8 4 2 2" xfId="7758"/>
    <cellStyle name="Normal 10 7 8 4 3" xfId="7759"/>
    <cellStyle name="Normal 10 7 8 5" xfId="7760"/>
    <cellStyle name="Normal 10 7 8 5 2" xfId="7761"/>
    <cellStyle name="Normal 10 7 8 6" xfId="7762"/>
    <cellStyle name="Normal 10 7 8 6 2" xfId="7763"/>
    <cellStyle name="Normal 10 7 8 7" xfId="7764"/>
    <cellStyle name="Normal 10 7 8 8" xfId="7765"/>
    <cellStyle name="Normal 10 7 9" xfId="7766"/>
    <cellStyle name="Normal 10 7 9 2" xfId="7767"/>
    <cellStyle name="Normal 10 7 9 2 2" xfId="7768"/>
    <cellStyle name="Normal 10 7 9 2 2 2" xfId="7769"/>
    <cellStyle name="Normal 10 7 9 2 3" xfId="7770"/>
    <cellStyle name="Normal 10 7 9 3" xfId="7771"/>
    <cellStyle name="Normal 10 7 9 3 2" xfId="7772"/>
    <cellStyle name="Normal 10 7 9 3 2 2" xfId="7773"/>
    <cellStyle name="Normal 10 7 9 3 3" xfId="7774"/>
    <cellStyle name="Normal 10 7 9 4" xfId="7775"/>
    <cellStyle name="Normal 10 7 9 4 2" xfId="7776"/>
    <cellStyle name="Normal 10 7 9 5" xfId="7777"/>
    <cellStyle name="Normal 10 7 9 6" xfId="7778"/>
    <cellStyle name="Normal 10 8" xfId="47"/>
    <cellStyle name="Normal 10 8 10" xfId="7779"/>
    <cellStyle name="Normal 10 8 10 2" xfId="7780"/>
    <cellStyle name="Normal 10 8 10 2 2" xfId="7781"/>
    <cellStyle name="Normal 10 8 10 3" xfId="7782"/>
    <cellStyle name="Normal 10 8 11" xfId="7783"/>
    <cellStyle name="Normal 10 8 11 2" xfId="7784"/>
    <cellStyle name="Normal 10 8 12" xfId="7785"/>
    <cellStyle name="Normal 10 8 12 2" xfId="7786"/>
    <cellStyle name="Normal 10 8 13" xfId="7787"/>
    <cellStyle name="Normal 10 8 14" xfId="7788"/>
    <cellStyle name="Normal 10 8 2" xfId="48"/>
    <cellStyle name="Normal 10 8 2 10" xfId="7789"/>
    <cellStyle name="Normal 10 8 2 10 2" xfId="7790"/>
    <cellStyle name="Normal 10 8 2 11" xfId="7791"/>
    <cellStyle name="Normal 10 8 2 11 2" xfId="7792"/>
    <cellStyle name="Normal 10 8 2 12" xfId="7793"/>
    <cellStyle name="Normal 10 8 2 13" xfId="7794"/>
    <cellStyle name="Normal 10 8 2 2" xfId="7795"/>
    <cellStyle name="Normal 10 8 2 2 2" xfId="7796"/>
    <cellStyle name="Normal 10 8 2 2 2 2" xfId="7797"/>
    <cellStyle name="Normal 10 8 2 2 2 2 2" xfId="7798"/>
    <cellStyle name="Normal 10 8 2 2 2 2 2 2" xfId="7799"/>
    <cellStyle name="Normal 10 8 2 2 2 2 3" xfId="7800"/>
    <cellStyle name="Normal 10 8 2 2 2 3" xfId="7801"/>
    <cellStyle name="Normal 10 8 2 2 2 3 2" xfId="7802"/>
    <cellStyle name="Normal 10 8 2 2 2 3 2 2" xfId="7803"/>
    <cellStyle name="Normal 10 8 2 2 2 3 3" xfId="7804"/>
    <cellStyle name="Normal 10 8 2 2 2 4" xfId="7805"/>
    <cellStyle name="Normal 10 8 2 2 2 4 2" xfId="7806"/>
    <cellStyle name="Normal 10 8 2 2 2 5" xfId="7807"/>
    <cellStyle name="Normal 10 8 2 2 3" xfId="7808"/>
    <cellStyle name="Normal 10 8 2 2 3 2" xfId="7809"/>
    <cellStyle name="Normal 10 8 2 2 3 2 2" xfId="7810"/>
    <cellStyle name="Normal 10 8 2 2 3 3" xfId="7811"/>
    <cellStyle name="Normal 10 8 2 2 4" xfId="7812"/>
    <cellStyle name="Normal 10 8 2 2 4 2" xfId="7813"/>
    <cellStyle name="Normal 10 8 2 2 4 2 2" xfId="7814"/>
    <cellStyle name="Normal 10 8 2 2 4 3" xfId="7815"/>
    <cellStyle name="Normal 10 8 2 2 5" xfId="7816"/>
    <cellStyle name="Normal 10 8 2 2 5 2" xfId="7817"/>
    <cellStyle name="Normal 10 8 2 2 5 2 2" xfId="7818"/>
    <cellStyle name="Normal 10 8 2 2 5 3" xfId="7819"/>
    <cellStyle name="Normal 10 8 2 2 6" xfId="7820"/>
    <cellStyle name="Normal 10 8 2 2 6 2" xfId="7821"/>
    <cellStyle name="Normal 10 8 2 2 7" xfId="7822"/>
    <cellStyle name="Normal 10 8 2 2 7 2" xfId="7823"/>
    <cellStyle name="Normal 10 8 2 2 8" xfId="7824"/>
    <cellStyle name="Normal 10 8 2 2 9" xfId="7825"/>
    <cellStyle name="Normal 10 8 2 3" xfId="7826"/>
    <cellStyle name="Normal 10 8 2 3 2" xfId="7827"/>
    <cellStyle name="Normal 10 8 2 3 2 2" xfId="7828"/>
    <cellStyle name="Normal 10 8 2 3 2 2 2" xfId="7829"/>
    <cellStyle name="Normal 10 8 2 3 2 3" xfId="7830"/>
    <cellStyle name="Normal 10 8 2 3 3" xfId="7831"/>
    <cellStyle name="Normal 10 8 2 3 3 2" xfId="7832"/>
    <cellStyle name="Normal 10 8 2 3 3 2 2" xfId="7833"/>
    <cellStyle name="Normal 10 8 2 3 3 3" xfId="7834"/>
    <cellStyle name="Normal 10 8 2 3 4" xfId="7835"/>
    <cellStyle name="Normal 10 8 2 3 4 2" xfId="7836"/>
    <cellStyle name="Normal 10 8 2 3 4 2 2" xfId="7837"/>
    <cellStyle name="Normal 10 8 2 3 4 3" xfId="7838"/>
    <cellStyle name="Normal 10 8 2 3 5" xfId="7839"/>
    <cellStyle name="Normal 10 8 2 3 5 2" xfId="7840"/>
    <cellStyle name="Normal 10 8 2 3 6" xfId="7841"/>
    <cellStyle name="Normal 10 8 2 3 6 2" xfId="7842"/>
    <cellStyle name="Normal 10 8 2 3 7" xfId="7843"/>
    <cellStyle name="Normal 10 8 2 3 8" xfId="7844"/>
    <cellStyle name="Normal 10 8 2 4" xfId="7845"/>
    <cellStyle name="Normal 10 8 2 4 2" xfId="7846"/>
    <cellStyle name="Normal 10 8 2 4 2 2" xfId="7847"/>
    <cellStyle name="Normal 10 8 2 4 2 2 2" xfId="7848"/>
    <cellStyle name="Normal 10 8 2 4 2 3" xfId="7849"/>
    <cellStyle name="Normal 10 8 2 4 3" xfId="7850"/>
    <cellStyle name="Normal 10 8 2 4 3 2" xfId="7851"/>
    <cellStyle name="Normal 10 8 2 4 3 2 2" xfId="7852"/>
    <cellStyle name="Normal 10 8 2 4 3 3" xfId="7853"/>
    <cellStyle name="Normal 10 8 2 4 4" xfId="7854"/>
    <cellStyle name="Normal 10 8 2 4 4 2" xfId="7855"/>
    <cellStyle name="Normal 10 8 2 4 5" xfId="7856"/>
    <cellStyle name="Normal 10 8 2 5" xfId="7857"/>
    <cellStyle name="Normal 10 8 2 5 2" xfId="7858"/>
    <cellStyle name="Normal 10 8 2 5 2 2" xfId="7859"/>
    <cellStyle name="Normal 10 8 2 5 2 2 2" xfId="7860"/>
    <cellStyle name="Normal 10 8 2 5 2 3" xfId="7861"/>
    <cellStyle name="Normal 10 8 2 5 3" xfId="7862"/>
    <cellStyle name="Normal 10 8 2 5 3 2" xfId="7863"/>
    <cellStyle name="Normal 10 8 2 5 3 2 2" xfId="7864"/>
    <cellStyle name="Normal 10 8 2 5 3 3" xfId="7865"/>
    <cellStyle name="Normal 10 8 2 5 4" xfId="7866"/>
    <cellStyle name="Normal 10 8 2 5 4 2" xfId="7867"/>
    <cellStyle name="Normal 10 8 2 5 5" xfId="7868"/>
    <cellStyle name="Normal 10 8 2 6" xfId="7869"/>
    <cellStyle name="Normal 10 8 2 6 2" xfId="7870"/>
    <cellStyle name="Normal 10 8 2 6 2 2" xfId="7871"/>
    <cellStyle name="Normal 10 8 2 6 2 2 2" xfId="7872"/>
    <cellStyle name="Normal 10 8 2 6 2 3" xfId="7873"/>
    <cellStyle name="Normal 10 8 2 6 3" xfId="7874"/>
    <cellStyle name="Normal 10 8 2 6 3 2" xfId="7875"/>
    <cellStyle name="Normal 10 8 2 6 3 2 2" xfId="7876"/>
    <cellStyle name="Normal 10 8 2 6 3 3" xfId="7877"/>
    <cellStyle name="Normal 10 8 2 6 4" xfId="7878"/>
    <cellStyle name="Normal 10 8 2 6 4 2" xfId="7879"/>
    <cellStyle name="Normal 10 8 2 6 5" xfId="7880"/>
    <cellStyle name="Normal 10 8 2 7" xfId="7881"/>
    <cellStyle name="Normal 10 8 2 7 2" xfId="7882"/>
    <cellStyle name="Normal 10 8 2 7 2 2" xfId="7883"/>
    <cellStyle name="Normal 10 8 2 7 3" xfId="7884"/>
    <cellStyle name="Normal 10 8 2 8" xfId="7885"/>
    <cellStyle name="Normal 10 8 2 8 2" xfId="7886"/>
    <cellStyle name="Normal 10 8 2 8 2 2" xfId="7887"/>
    <cellStyle name="Normal 10 8 2 8 3" xfId="7888"/>
    <cellStyle name="Normal 10 8 2 9" xfId="7889"/>
    <cellStyle name="Normal 10 8 2 9 2" xfId="7890"/>
    <cellStyle name="Normal 10 8 2 9 2 2" xfId="7891"/>
    <cellStyle name="Normal 10 8 2 9 3" xfId="7892"/>
    <cellStyle name="Normal 10 8 3" xfId="7893"/>
    <cellStyle name="Normal 10 8 3 10" xfId="7894"/>
    <cellStyle name="Normal 10 8 3 10 2" xfId="7895"/>
    <cellStyle name="Normal 10 8 3 11" xfId="7896"/>
    <cellStyle name="Normal 10 8 3 12" xfId="7897"/>
    <cellStyle name="Normal 10 8 3 2" xfId="7898"/>
    <cellStyle name="Normal 10 8 3 2 2" xfId="7899"/>
    <cellStyle name="Normal 10 8 3 2 2 2" xfId="7900"/>
    <cellStyle name="Normal 10 8 3 2 2 2 2" xfId="7901"/>
    <cellStyle name="Normal 10 8 3 2 2 3" xfId="7902"/>
    <cellStyle name="Normal 10 8 3 2 3" xfId="7903"/>
    <cellStyle name="Normal 10 8 3 2 3 2" xfId="7904"/>
    <cellStyle name="Normal 10 8 3 2 3 2 2" xfId="7905"/>
    <cellStyle name="Normal 10 8 3 2 3 3" xfId="7906"/>
    <cellStyle name="Normal 10 8 3 2 4" xfId="7907"/>
    <cellStyle name="Normal 10 8 3 2 4 2" xfId="7908"/>
    <cellStyle name="Normal 10 8 3 2 4 2 2" xfId="7909"/>
    <cellStyle name="Normal 10 8 3 2 4 3" xfId="7910"/>
    <cellStyle name="Normal 10 8 3 2 5" xfId="7911"/>
    <cellStyle name="Normal 10 8 3 2 5 2" xfId="7912"/>
    <cellStyle name="Normal 10 8 3 2 6" xfId="7913"/>
    <cellStyle name="Normal 10 8 3 2 6 2" xfId="7914"/>
    <cellStyle name="Normal 10 8 3 2 7" xfId="7915"/>
    <cellStyle name="Normal 10 8 3 2 8" xfId="7916"/>
    <cellStyle name="Normal 10 8 3 3" xfId="7917"/>
    <cellStyle name="Normal 10 8 3 3 2" xfId="7918"/>
    <cellStyle name="Normal 10 8 3 3 2 2" xfId="7919"/>
    <cellStyle name="Normal 10 8 3 3 2 2 2" xfId="7920"/>
    <cellStyle name="Normal 10 8 3 3 2 3" xfId="7921"/>
    <cellStyle name="Normal 10 8 3 3 3" xfId="7922"/>
    <cellStyle name="Normal 10 8 3 3 3 2" xfId="7923"/>
    <cellStyle name="Normal 10 8 3 3 3 2 2" xfId="7924"/>
    <cellStyle name="Normal 10 8 3 3 3 3" xfId="7925"/>
    <cellStyle name="Normal 10 8 3 3 4" xfId="7926"/>
    <cellStyle name="Normal 10 8 3 3 4 2" xfId="7927"/>
    <cellStyle name="Normal 10 8 3 3 5" xfId="7928"/>
    <cellStyle name="Normal 10 8 3 4" xfId="7929"/>
    <cellStyle name="Normal 10 8 3 4 2" xfId="7930"/>
    <cellStyle name="Normal 10 8 3 4 2 2" xfId="7931"/>
    <cellStyle name="Normal 10 8 3 4 2 2 2" xfId="7932"/>
    <cellStyle name="Normal 10 8 3 4 2 3" xfId="7933"/>
    <cellStyle name="Normal 10 8 3 4 3" xfId="7934"/>
    <cellStyle name="Normal 10 8 3 4 3 2" xfId="7935"/>
    <cellStyle name="Normal 10 8 3 4 3 2 2" xfId="7936"/>
    <cellStyle name="Normal 10 8 3 4 3 3" xfId="7937"/>
    <cellStyle name="Normal 10 8 3 4 4" xfId="7938"/>
    <cellStyle name="Normal 10 8 3 4 4 2" xfId="7939"/>
    <cellStyle name="Normal 10 8 3 4 5" xfId="7940"/>
    <cellStyle name="Normal 10 8 3 5" xfId="7941"/>
    <cellStyle name="Normal 10 8 3 5 2" xfId="7942"/>
    <cellStyle name="Normal 10 8 3 5 2 2" xfId="7943"/>
    <cellStyle name="Normal 10 8 3 5 2 2 2" xfId="7944"/>
    <cellStyle name="Normal 10 8 3 5 2 3" xfId="7945"/>
    <cellStyle name="Normal 10 8 3 5 3" xfId="7946"/>
    <cellStyle name="Normal 10 8 3 5 3 2" xfId="7947"/>
    <cellStyle name="Normal 10 8 3 5 3 2 2" xfId="7948"/>
    <cellStyle name="Normal 10 8 3 5 3 3" xfId="7949"/>
    <cellStyle name="Normal 10 8 3 5 4" xfId="7950"/>
    <cellStyle name="Normal 10 8 3 5 4 2" xfId="7951"/>
    <cellStyle name="Normal 10 8 3 5 5" xfId="7952"/>
    <cellStyle name="Normal 10 8 3 6" xfId="7953"/>
    <cellStyle name="Normal 10 8 3 6 2" xfId="7954"/>
    <cellStyle name="Normal 10 8 3 6 2 2" xfId="7955"/>
    <cellStyle name="Normal 10 8 3 6 3" xfId="7956"/>
    <cellStyle name="Normal 10 8 3 7" xfId="7957"/>
    <cellStyle name="Normal 10 8 3 7 2" xfId="7958"/>
    <cellStyle name="Normal 10 8 3 7 2 2" xfId="7959"/>
    <cellStyle name="Normal 10 8 3 7 3" xfId="7960"/>
    <cellStyle name="Normal 10 8 3 8" xfId="7961"/>
    <cellStyle name="Normal 10 8 3 8 2" xfId="7962"/>
    <cellStyle name="Normal 10 8 3 8 2 2" xfId="7963"/>
    <cellStyle name="Normal 10 8 3 8 3" xfId="7964"/>
    <cellStyle name="Normal 10 8 3 9" xfId="7965"/>
    <cellStyle name="Normal 10 8 3 9 2" xfId="7966"/>
    <cellStyle name="Normal 10 8 4" xfId="7967"/>
    <cellStyle name="Normal 10 8 4 2" xfId="7968"/>
    <cellStyle name="Normal 10 8 4 2 2" xfId="7969"/>
    <cellStyle name="Normal 10 8 4 2 2 2" xfId="7970"/>
    <cellStyle name="Normal 10 8 4 2 2 2 2" xfId="7971"/>
    <cellStyle name="Normal 10 8 4 2 2 3" xfId="7972"/>
    <cellStyle name="Normal 10 8 4 2 3" xfId="7973"/>
    <cellStyle name="Normal 10 8 4 2 3 2" xfId="7974"/>
    <cellStyle name="Normal 10 8 4 2 3 2 2" xfId="7975"/>
    <cellStyle name="Normal 10 8 4 2 3 3" xfId="7976"/>
    <cellStyle name="Normal 10 8 4 2 4" xfId="7977"/>
    <cellStyle name="Normal 10 8 4 2 4 2" xfId="7978"/>
    <cellStyle name="Normal 10 8 4 2 5" xfId="7979"/>
    <cellStyle name="Normal 10 8 4 3" xfId="7980"/>
    <cellStyle name="Normal 10 8 4 3 2" xfId="7981"/>
    <cellStyle name="Normal 10 8 4 3 2 2" xfId="7982"/>
    <cellStyle name="Normal 10 8 4 3 3" xfId="7983"/>
    <cellStyle name="Normal 10 8 4 4" xfId="7984"/>
    <cellStyle name="Normal 10 8 4 4 2" xfId="7985"/>
    <cellStyle name="Normal 10 8 4 4 2 2" xfId="7986"/>
    <cellStyle name="Normal 10 8 4 4 3" xfId="7987"/>
    <cellStyle name="Normal 10 8 4 5" xfId="7988"/>
    <cellStyle name="Normal 10 8 4 5 2" xfId="7989"/>
    <cellStyle name="Normal 10 8 4 5 2 2" xfId="7990"/>
    <cellStyle name="Normal 10 8 4 5 3" xfId="7991"/>
    <cellStyle name="Normal 10 8 4 6" xfId="7992"/>
    <cellStyle name="Normal 10 8 4 6 2" xfId="7993"/>
    <cellStyle name="Normal 10 8 4 7" xfId="7994"/>
    <cellStyle name="Normal 10 8 4 7 2" xfId="7995"/>
    <cellStyle name="Normal 10 8 4 8" xfId="7996"/>
    <cellStyle name="Normal 10 8 4 9" xfId="7997"/>
    <cellStyle name="Normal 10 8 5" xfId="7998"/>
    <cellStyle name="Normal 10 8 5 2" xfId="7999"/>
    <cellStyle name="Normal 10 8 5 2 2" xfId="8000"/>
    <cellStyle name="Normal 10 8 5 2 2 2" xfId="8001"/>
    <cellStyle name="Normal 10 8 5 2 3" xfId="8002"/>
    <cellStyle name="Normal 10 8 5 3" xfId="8003"/>
    <cellStyle name="Normal 10 8 5 3 2" xfId="8004"/>
    <cellStyle name="Normal 10 8 5 3 2 2" xfId="8005"/>
    <cellStyle name="Normal 10 8 5 3 3" xfId="8006"/>
    <cellStyle name="Normal 10 8 5 4" xfId="8007"/>
    <cellStyle name="Normal 10 8 5 4 2" xfId="8008"/>
    <cellStyle name="Normal 10 8 5 4 2 2" xfId="8009"/>
    <cellStyle name="Normal 10 8 5 4 3" xfId="8010"/>
    <cellStyle name="Normal 10 8 5 5" xfId="8011"/>
    <cellStyle name="Normal 10 8 5 5 2" xfId="8012"/>
    <cellStyle name="Normal 10 8 5 6" xfId="8013"/>
    <cellStyle name="Normal 10 8 5 6 2" xfId="8014"/>
    <cellStyle name="Normal 10 8 5 7" xfId="8015"/>
    <cellStyle name="Normal 10 8 5 8" xfId="8016"/>
    <cellStyle name="Normal 10 8 6" xfId="8017"/>
    <cellStyle name="Normal 10 8 6 2" xfId="8018"/>
    <cellStyle name="Normal 10 8 6 2 2" xfId="8019"/>
    <cellStyle name="Normal 10 8 6 2 2 2" xfId="8020"/>
    <cellStyle name="Normal 10 8 6 2 3" xfId="8021"/>
    <cellStyle name="Normal 10 8 6 3" xfId="8022"/>
    <cellStyle name="Normal 10 8 6 3 2" xfId="8023"/>
    <cellStyle name="Normal 10 8 6 3 2 2" xfId="8024"/>
    <cellStyle name="Normal 10 8 6 3 3" xfId="8025"/>
    <cellStyle name="Normal 10 8 6 4" xfId="8026"/>
    <cellStyle name="Normal 10 8 6 4 2" xfId="8027"/>
    <cellStyle name="Normal 10 8 6 5" xfId="8028"/>
    <cellStyle name="Normal 10 8 7" xfId="8029"/>
    <cellStyle name="Normal 10 8 7 2" xfId="8030"/>
    <cellStyle name="Normal 10 8 7 2 2" xfId="8031"/>
    <cellStyle name="Normal 10 8 7 2 2 2" xfId="8032"/>
    <cellStyle name="Normal 10 8 7 2 3" xfId="8033"/>
    <cellStyle name="Normal 10 8 7 3" xfId="8034"/>
    <cellStyle name="Normal 10 8 7 3 2" xfId="8035"/>
    <cellStyle name="Normal 10 8 7 3 2 2" xfId="8036"/>
    <cellStyle name="Normal 10 8 7 3 3" xfId="8037"/>
    <cellStyle name="Normal 10 8 7 4" xfId="8038"/>
    <cellStyle name="Normal 10 8 7 4 2" xfId="8039"/>
    <cellStyle name="Normal 10 8 7 5" xfId="8040"/>
    <cellStyle name="Normal 10 8 8" xfId="8041"/>
    <cellStyle name="Normal 10 8 8 2" xfId="8042"/>
    <cellStyle name="Normal 10 8 8 2 2" xfId="8043"/>
    <cellStyle name="Normal 10 8 8 3" xfId="8044"/>
    <cellStyle name="Normal 10 8 9" xfId="8045"/>
    <cellStyle name="Normal 10 8 9 2" xfId="8046"/>
    <cellStyle name="Normal 10 8 9 2 2" xfId="8047"/>
    <cellStyle name="Normal 10 8 9 3" xfId="8048"/>
    <cellStyle name="Normal 10 9" xfId="49"/>
    <cellStyle name="Normal 10 9 10" xfId="8049"/>
    <cellStyle name="Normal 10 9 10 2" xfId="8050"/>
    <cellStyle name="Normal 10 9 11" xfId="8051"/>
    <cellStyle name="Normal 10 9 11 2" xfId="8052"/>
    <cellStyle name="Normal 10 9 12" xfId="8053"/>
    <cellStyle name="Normal 10 9 13" xfId="8054"/>
    <cellStyle name="Normal 10 9 2" xfId="8055"/>
    <cellStyle name="Normal 10 9 2 2" xfId="8056"/>
    <cellStyle name="Normal 10 9 2 2 2" xfId="8057"/>
    <cellStyle name="Normal 10 9 2 2 2 2" xfId="8058"/>
    <cellStyle name="Normal 10 9 2 2 2 2 2" xfId="8059"/>
    <cellStyle name="Normal 10 9 2 2 2 3" xfId="8060"/>
    <cellStyle name="Normal 10 9 2 2 3" xfId="8061"/>
    <cellStyle name="Normal 10 9 2 2 3 2" xfId="8062"/>
    <cellStyle name="Normal 10 9 2 2 3 2 2" xfId="8063"/>
    <cellStyle name="Normal 10 9 2 2 3 3" xfId="8064"/>
    <cellStyle name="Normal 10 9 2 2 4" xfId="8065"/>
    <cellStyle name="Normal 10 9 2 2 4 2" xfId="8066"/>
    <cellStyle name="Normal 10 9 2 2 5" xfId="8067"/>
    <cellStyle name="Normal 10 9 2 3" xfId="8068"/>
    <cellStyle name="Normal 10 9 2 3 2" xfId="8069"/>
    <cellStyle name="Normal 10 9 2 3 2 2" xfId="8070"/>
    <cellStyle name="Normal 10 9 2 3 3" xfId="8071"/>
    <cellStyle name="Normal 10 9 2 4" xfId="8072"/>
    <cellStyle name="Normal 10 9 2 4 2" xfId="8073"/>
    <cellStyle name="Normal 10 9 2 4 2 2" xfId="8074"/>
    <cellStyle name="Normal 10 9 2 4 3" xfId="8075"/>
    <cellStyle name="Normal 10 9 2 5" xfId="8076"/>
    <cellStyle name="Normal 10 9 2 5 2" xfId="8077"/>
    <cellStyle name="Normal 10 9 2 5 2 2" xfId="8078"/>
    <cellStyle name="Normal 10 9 2 5 3" xfId="8079"/>
    <cellStyle name="Normal 10 9 2 6" xfId="8080"/>
    <cellStyle name="Normal 10 9 2 6 2" xfId="8081"/>
    <cellStyle name="Normal 10 9 2 7" xfId="8082"/>
    <cellStyle name="Normal 10 9 2 7 2" xfId="8083"/>
    <cellStyle name="Normal 10 9 2 8" xfId="8084"/>
    <cellStyle name="Normal 10 9 2 9" xfId="8085"/>
    <cellStyle name="Normal 10 9 3" xfId="8086"/>
    <cellStyle name="Normal 10 9 3 2" xfId="8087"/>
    <cellStyle name="Normal 10 9 3 2 2" xfId="8088"/>
    <cellStyle name="Normal 10 9 3 2 2 2" xfId="8089"/>
    <cellStyle name="Normal 10 9 3 2 3" xfId="8090"/>
    <cellStyle name="Normal 10 9 3 3" xfId="8091"/>
    <cellStyle name="Normal 10 9 3 3 2" xfId="8092"/>
    <cellStyle name="Normal 10 9 3 3 2 2" xfId="8093"/>
    <cellStyle name="Normal 10 9 3 3 3" xfId="8094"/>
    <cellStyle name="Normal 10 9 3 4" xfId="8095"/>
    <cellStyle name="Normal 10 9 3 4 2" xfId="8096"/>
    <cellStyle name="Normal 10 9 3 4 2 2" xfId="8097"/>
    <cellStyle name="Normal 10 9 3 4 3" xfId="8098"/>
    <cellStyle name="Normal 10 9 3 5" xfId="8099"/>
    <cellStyle name="Normal 10 9 3 5 2" xfId="8100"/>
    <cellStyle name="Normal 10 9 3 6" xfId="8101"/>
    <cellStyle name="Normal 10 9 3 6 2" xfId="8102"/>
    <cellStyle name="Normal 10 9 3 7" xfId="8103"/>
    <cellStyle name="Normal 10 9 3 8" xfId="8104"/>
    <cellStyle name="Normal 10 9 4" xfId="8105"/>
    <cellStyle name="Normal 10 9 4 2" xfId="8106"/>
    <cellStyle name="Normal 10 9 4 2 2" xfId="8107"/>
    <cellStyle name="Normal 10 9 4 2 2 2" xfId="8108"/>
    <cellStyle name="Normal 10 9 4 2 3" xfId="8109"/>
    <cellStyle name="Normal 10 9 4 3" xfId="8110"/>
    <cellStyle name="Normal 10 9 4 3 2" xfId="8111"/>
    <cellStyle name="Normal 10 9 4 3 2 2" xfId="8112"/>
    <cellStyle name="Normal 10 9 4 3 3" xfId="8113"/>
    <cellStyle name="Normal 10 9 4 4" xfId="8114"/>
    <cellStyle name="Normal 10 9 4 4 2" xfId="8115"/>
    <cellStyle name="Normal 10 9 4 5" xfId="8116"/>
    <cellStyle name="Normal 10 9 5" xfId="8117"/>
    <cellStyle name="Normal 10 9 5 2" xfId="8118"/>
    <cellStyle name="Normal 10 9 5 2 2" xfId="8119"/>
    <cellStyle name="Normal 10 9 5 2 2 2" xfId="8120"/>
    <cellStyle name="Normal 10 9 5 2 3" xfId="8121"/>
    <cellStyle name="Normal 10 9 5 3" xfId="8122"/>
    <cellStyle name="Normal 10 9 5 3 2" xfId="8123"/>
    <cellStyle name="Normal 10 9 5 3 2 2" xfId="8124"/>
    <cellStyle name="Normal 10 9 5 3 3" xfId="8125"/>
    <cellStyle name="Normal 10 9 5 4" xfId="8126"/>
    <cellStyle name="Normal 10 9 5 4 2" xfId="8127"/>
    <cellStyle name="Normal 10 9 5 5" xfId="8128"/>
    <cellStyle name="Normal 10 9 6" xfId="8129"/>
    <cellStyle name="Normal 10 9 6 2" xfId="8130"/>
    <cellStyle name="Normal 10 9 6 2 2" xfId="8131"/>
    <cellStyle name="Normal 10 9 6 2 2 2" xfId="8132"/>
    <cellStyle name="Normal 10 9 6 2 3" xfId="8133"/>
    <cellStyle name="Normal 10 9 6 3" xfId="8134"/>
    <cellStyle name="Normal 10 9 6 3 2" xfId="8135"/>
    <cellStyle name="Normal 10 9 6 3 2 2" xfId="8136"/>
    <cellStyle name="Normal 10 9 6 3 3" xfId="8137"/>
    <cellStyle name="Normal 10 9 6 4" xfId="8138"/>
    <cellStyle name="Normal 10 9 6 4 2" xfId="8139"/>
    <cellStyle name="Normal 10 9 6 5" xfId="8140"/>
    <cellStyle name="Normal 10 9 7" xfId="8141"/>
    <cellStyle name="Normal 10 9 7 2" xfId="8142"/>
    <cellStyle name="Normal 10 9 7 2 2" xfId="8143"/>
    <cellStyle name="Normal 10 9 7 3" xfId="8144"/>
    <cellStyle name="Normal 10 9 8" xfId="8145"/>
    <cellStyle name="Normal 10 9 8 2" xfId="8146"/>
    <cellStyle name="Normal 10 9 8 2 2" xfId="8147"/>
    <cellStyle name="Normal 10 9 8 3" xfId="8148"/>
    <cellStyle name="Normal 10 9 9" xfId="8149"/>
    <cellStyle name="Normal 10 9 9 2" xfId="8150"/>
    <cellStyle name="Normal 10 9 9 2 2" xfId="8151"/>
    <cellStyle name="Normal 10 9 9 3" xfId="8152"/>
    <cellStyle name="Normal 11" xfId="8153"/>
    <cellStyle name="Normal 11 10" xfId="8154"/>
    <cellStyle name="Normal 11 2" xfId="8155"/>
    <cellStyle name="Normal 11 2 2" xfId="8156"/>
    <cellStyle name="Normal 11 2 2 2" xfId="8157"/>
    <cellStyle name="Normal 11 2 2 2 2" xfId="8158"/>
    <cellStyle name="Normal 11 2 2 2 2 2" xfId="8159"/>
    <cellStyle name="Normal 11 2 2 2 3" xfId="8160"/>
    <cellStyle name="Normal 11 2 2 3" xfId="8161"/>
    <cellStyle name="Normal 11 2 2 3 2" xfId="8162"/>
    <cellStyle name="Normal 11 2 2 3 2 2" xfId="8163"/>
    <cellStyle name="Normal 11 2 2 3 3" xfId="8164"/>
    <cellStyle name="Normal 11 2 2 4" xfId="8165"/>
    <cellStyle name="Normal 11 2 2 4 2" xfId="8166"/>
    <cellStyle name="Normal 11 2 2 5" xfId="8167"/>
    <cellStyle name="Normal 11 2 3" xfId="8168"/>
    <cellStyle name="Normal 11 2 3 2" xfId="8169"/>
    <cellStyle name="Normal 11 2 3 2 2" xfId="8170"/>
    <cellStyle name="Normal 11 2 3 3" xfId="8171"/>
    <cellStyle name="Normal 11 2 4" xfId="8172"/>
    <cellStyle name="Normal 11 2 4 2" xfId="8173"/>
    <cellStyle name="Normal 11 2 4 2 2" xfId="8174"/>
    <cellStyle name="Normal 11 2 4 3" xfId="8175"/>
    <cellStyle name="Normal 11 2 5" xfId="8176"/>
    <cellStyle name="Normal 11 2 5 2" xfId="8177"/>
    <cellStyle name="Normal 11 2 6" xfId="8178"/>
    <cellStyle name="Normal 11 3" xfId="8179"/>
    <cellStyle name="Normal 11 3 2" xfId="8180"/>
    <cellStyle name="Normal 11 3 2 2" xfId="8181"/>
    <cellStyle name="Normal 11 3 2 2 2" xfId="8182"/>
    <cellStyle name="Normal 11 3 2 3" xfId="8183"/>
    <cellStyle name="Normal 11 3 3" xfId="8184"/>
    <cellStyle name="Normal 11 3 3 2" xfId="8185"/>
    <cellStyle name="Normal 11 3 3 2 2" xfId="8186"/>
    <cellStyle name="Normal 11 3 3 3" xfId="8187"/>
    <cellStyle name="Normal 11 3 4" xfId="8188"/>
    <cellStyle name="Normal 11 3 4 2" xfId="8189"/>
    <cellStyle name="Normal 11 3 5" xfId="8190"/>
    <cellStyle name="Normal 11 4" xfId="8191"/>
    <cellStyle name="Normal 11 4 2" xfId="8192"/>
    <cellStyle name="Normal 11 4 2 2" xfId="8193"/>
    <cellStyle name="Normal 11 4 3" xfId="8194"/>
    <cellStyle name="Normal 11 5" xfId="8195"/>
    <cellStyle name="Normal 11 5 2" xfId="8196"/>
    <cellStyle name="Normal 11 5 2 2" xfId="8197"/>
    <cellStyle name="Normal 11 5 3" xfId="8198"/>
    <cellStyle name="Normal 11 6" xfId="8199"/>
    <cellStyle name="Normal 11 6 2" xfId="8200"/>
    <cellStyle name="Normal 11 6 2 2" xfId="8201"/>
    <cellStyle name="Normal 11 6 3" xfId="8202"/>
    <cellStyle name="Normal 11 7" xfId="8203"/>
    <cellStyle name="Normal 11 7 2" xfId="8204"/>
    <cellStyle name="Normal 11 8" xfId="8205"/>
    <cellStyle name="Normal 11 8 2" xfId="8206"/>
    <cellStyle name="Normal 11 9" xfId="8207"/>
    <cellStyle name="Normal 12" xfId="8208"/>
    <cellStyle name="Normal 12 10" xfId="8209"/>
    <cellStyle name="Normal 12 2" xfId="8210"/>
    <cellStyle name="Normal 12 2 2" xfId="8211"/>
    <cellStyle name="Normal 12 2 2 2" xfId="8212"/>
    <cellStyle name="Normal 12 2 2 2 2" xfId="8213"/>
    <cellStyle name="Normal 12 2 2 2 2 2" xfId="8214"/>
    <cellStyle name="Normal 12 2 2 2 3" xfId="8215"/>
    <cellStyle name="Normal 12 2 2 3" xfId="8216"/>
    <cellStyle name="Normal 12 2 2 3 2" xfId="8217"/>
    <cellStyle name="Normal 12 2 2 3 2 2" xfId="8218"/>
    <cellStyle name="Normal 12 2 2 3 3" xfId="8219"/>
    <cellStyle name="Normal 12 2 2 4" xfId="8220"/>
    <cellStyle name="Normal 12 2 2 4 2" xfId="8221"/>
    <cellStyle name="Normal 12 2 2 5" xfId="8222"/>
    <cellStyle name="Normal 12 2 3" xfId="8223"/>
    <cellStyle name="Normal 12 2 3 2" xfId="8224"/>
    <cellStyle name="Normal 12 2 3 2 2" xfId="8225"/>
    <cellStyle name="Normal 12 2 3 3" xfId="8226"/>
    <cellStyle name="Normal 12 2 4" xfId="8227"/>
    <cellStyle name="Normal 12 2 4 2" xfId="8228"/>
    <cellStyle name="Normal 12 2 4 2 2" xfId="8229"/>
    <cellStyle name="Normal 12 2 4 3" xfId="8230"/>
    <cellStyle name="Normal 12 2 5" xfId="8231"/>
    <cellStyle name="Normal 12 2 5 2" xfId="8232"/>
    <cellStyle name="Normal 12 2 6" xfId="8233"/>
    <cellStyle name="Normal 12 3" xfId="8234"/>
    <cellStyle name="Normal 12 3 2" xfId="8235"/>
    <cellStyle name="Normal 12 3 2 2" xfId="8236"/>
    <cellStyle name="Normal 12 3 2 2 2" xfId="8237"/>
    <cellStyle name="Normal 12 3 2 3" xfId="8238"/>
    <cellStyle name="Normal 12 3 3" xfId="8239"/>
    <cellStyle name="Normal 12 3 3 2" xfId="8240"/>
    <cellStyle name="Normal 12 3 3 2 2" xfId="8241"/>
    <cellStyle name="Normal 12 3 3 3" xfId="8242"/>
    <cellStyle name="Normal 12 3 4" xfId="8243"/>
    <cellStyle name="Normal 12 3 4 2" xfId="8244"/>
    <cellStyle name="Normal 12 3 5" xfId="8245"/>
    <cellStyle name="Normal 12 4" xfId="8246"/>
    <cellStyle name="Normal 12 4 2" xfId="8247"/>
    <cellStyle name="Normal 12 4 2 2" xfId="8248"/>
    <cellStyle name="Normal 12 4 3" xfId="8249"/>
    <cellStyle name="Normal 12 5" xfId="8250"/>
    <cellStyle name="Normal 12 5 2" xfId="8251"/>
    <cellStyle name="Normal 12 5 2 2" xfId="8252"/>
    <cellStyle name="Normal 12 5 3" xfId="8253"/>
    <cellStyle name="Normal 12 6" xfId="8254"/>
    <cellStyle name="Normal 12 6 2" xfId="8255"/>
    <cellStyle name="Normal 12 6 2 2" xfId="8256"/>
    <cellStyle name="Normal 12 6 3" xfId="8257"/>
    <cellStyle name="Normal 12 7" xfId="8258"/>
    <cellStyle name="Normal 12 7 2" xfId="8259"/>
    <cellStyle name="Normal 12 8" xfId="8260"/>
    <cellStyle name="Normal 12 8 2" xfId="8261"/>
    <cellStyle name="Normal 12 9" xfId="8262"/>
    <cellStyle name="Normal 13" xfId="8263"/>
    <cellStyle name="Normal 14" xfId="8264"/>
    <cellStyle name="Normal 14 2" xfId="8265"/>
    <cellStyle name="Normal 14 2 2" xfId="8266"/>
    <cellStyle name="Normal 14 3" xfId="8267"/>
    <cellStyle name="Normal 15" xfId="8268"/>
    <cellStyle name="Normal 15 2" xfId="8269"/>
    <cellStyle name="Normal 15 2 2" xfId="8270"/>
    <cellStyle name="Normal 15 3" xfId="8271"/>
    <cellStyle name="Normal 16" xfId="8272"/>
    <cellStyle name="Normal 16 2" xfId="8273"/>
    <cellStyle name="Normal 16 2 2" xfId="8274"/>
    <cellStyle name="Normal 16 3" xfId="8275"/>
    <cellStyle name="Normal 17" xfId="8276"/>
    <cellStyle name="Normal 18" xfId="8277"/>
    <cellStyle name="Normal 18 2" xfId="8278"/>
    <cellStyle name="Normal 19" xfId="8279"/>
    <cellStyle name="Normal 19 2" xfId="8280"/>
    <cellStyle name="Normal 2" xfId="2"/>
    <cellStyle name="Normal 2 2" xfId="8493"/>
    <cellStyle name="Normal 2 2 2" xfId="8494"/>
    <cellStyle name="Normal 20" xfId="8281"/>
    <cellStyle name="Normal 21" xfId="8282"/>
    <cellStyle name="Normal 22" xfId="8283"/>
    <cellStyle name="Normal 23" xfId="8401"/>
    <cellStyle name="Normal 24" xfId="8490"/>
    <cellStyle name="Normal 3" xfId="3"/>
    <cellStyle name="Normal 3 2" xfId="8438"/>
    <cellStyle name="Normal 3 2 2" xfId="8495"/>
    <cellStyle name="Normal 3 2 2 2" xfId="8496"/>
    <cellStyle name="Normal 3 2 2 2 2" xfId="8497"/>
    <cellStyle name="Normal 3 2 2 3" xfId="8498"/>
    <cellStyle name="Normal 3 2 3" xfId="8499"/>
    <cellStyle name="Normal 3 2 3 2" xfId="8500"/>
    <cellStyle name="Normal 3 2 4" xfId="8501"/>
    <cellStyle name="Normal 3 3" xfId="8502"/>
    <cellStyle name="Normal 3 3 2" xfId="8503"/>
    <cellStyle name="Normal 3 3 2 2" xfId="8504"/>
    <cellStyle name="Normal 3 3 3" xfId="8505"/>
    <cellStyle name="Normal 3 4" xfId="8506"/>
    <cellStyle name="Normal 3 4 2" xfId="8507"/>
    <cellStyle name="Normal 3 5" xfId="8508"/>
    <cellStyle name="Normal 4" xfId="5"/>
    <cellStyle name="Normal 4 2" xfId="8402"/>
    <cellStyle name="Normal 4 2 2" xfId="8439"/>
    <cellStyle name="Normal 4 2 2 2" xfId="8440"/>
    <cellStyle name="Normal 4 2 2 2 2" xfId="8441"/>
    <cellStyle name="Normal 4 2 2 3" xfId="8442"/>
    <cellStyle name="Normal 4 2 3" xfId="8443"/>
    <cellStyle name="Normal 4 2 3 2" xfId="8444"/>
    <cellStyle name="Normal 4 2 4" xfId="8445"/>
    <cellStyle name="Normal 4 3" xfId="8446"/>
    <cellStyle name="Normal 4 3 2" xfId="8447"/>
    <cellStyle name="Normal 4 3 2 2" xfId="8448"/>
    <cellStyle name="Normal 4 3 3" xfId="8449"/>
    <cellStyle name="Normal 4 4" xfId="8450"/>
    <cellStyle name="Normal 4 4 2" xfId="8451"/>
    <cellStyle name="Normal 4 4 2 2" xfId="8452"/>
    <cellStyle name="Normal 4 4 3" xfId="8453"/>
    <cellStyle name="Normal 4 5" xfId="8454"/>
    <cellStyle name="Normal 4 5 2" xfId="8455"/>
    <cellStyle name="Normal 4 6" xfId="8456"/>
    <cellStyle name="Normal 5" xfId="50"/>
    <cellStyle name="Normal 5 2" xfId="8457"/>
    <cellStyle name="Normal 5 2 2" xfId="8458"/>
    <cellStyle name="Normal 5 2 2 2" xfId="8459"/>
    <cellStyle name="Normal 5 2 3" xfId="8460"/>
    <cellStyle name="Normal 5 3" xfId="8461"/>
    <cellStyle name="Normal 5 3 2" xfId="8462"/>
    <cellStyle name="Normal 5 3 2 2" xfId="8463"/>
    <cellStyle name="Normal 5 3 3" xfId="8464"/>
    <cellStyle name="Normal 5 4" xfId="8465"/>
    <cellStyle name="Normal 5 4 2" xfId="8466"/>
    <cellStyle name="Normal 5 5" xfId="8467"/>
    <cellStyle name="Normal 6" xfId="6"/>
    <cellStyle name="Normal 6 2" xfId="8468"/>
    <cellStyle name="Normal 6 2 2" xfId="8469"/>
    <cellStyle name="Normal 6 2 2 2" xfId="8470"/>
    <cellStyle name="Normal 6 2 3" xfId="8471"/>
    <cellStyle name="Normal 6 3" xfId="8472"/>
    <cellStyle name="Normal 6 3 2" xfId="8473"/>
    <cellStyle name="Normal 6 4" xfId="8474"/>
    <cellStyle name="Normal 7" xfId="7"/>
    <cellStyle name="Normal 7 2" xfId="8475"/>
    <cellStyle name="Normal 7 2 2" xfId="8476"/>
    <cellStyle name="Normal 7 3" xfId="8477"/>
    <cellStyle name="Normal 8" xfId="51"/>
    <cellStyle name="Normal 9" xfId="52"/>
    <cellStyle name="Normal 9 2" xfId="53"/>
    <cellStyle name="Normal 9 3" xfId="8284"/>
    <cellStyle name="Normal 9 3 2" xfId="8285"/>
    <cellStyle name="Normal 9 4" xfId="8286"/>
    <cellStyle name="Normal 9 4 2" xfId="8287"/>
    <cellStyle name="Normal 9 5" xfId="8509"/>
    <cellStyle name="Note 2" xfId="8288"/>
    <cellStyle name="Note 2 10" xfId="8289"/>
    <cellStyle name="Note 2 2" xfId="8290"/>
    <cellStyle name="Note 2 2 2" xfId="8291"/>
    <cellStyle name="Note 2 2 2 2" xfId="8292"/>
    <cellStyle name="Note 2 2 2 2 2" xfId="8293"/>
    <cellStyle name="Note 2 2 2 2 2 2" xfId="8294"/>
    <cellStyle name="Note 2 2 2 2 3" xfId="8295"/>
    <cellStyle name="Note 2 2 2 3" xfId="8296"/>
    <cellStyle name="Note 2 2 2 3 2" xfId="8297"/>
    <cellStyle name="Note 2 2 2 3 2 2" xfId="8298"/>
    <cellStyle name="Note 2 2 2 3 3" xfId="8299"/>
    <cellStyle name="Note 2 2 2 4" xfId="8300"/>
    <cellStyle name="Note 2 2 2 4 2" xfId="8301"/>
    <cellStyle name="Note 2 2 2 5" xfId="8302"/>
    <cellStyle name="Note 2 2 3" xfId="8303"/>
    <cellStyle name="Note 2 2 3 2" xfId="8304"/>
    <cellStyle name="Note 2 2 3 2 2" xfId="8305"/>
    <cellStyle name="Note 2 2 3 3" xfId="8306"/>
    <cellStyle name="Note 2 2 4" xfId="8307"/>
    <cellStyle name="Note 2 2 4 2" xfId="8308"/>
    <cellStyle name="Note 2 2 4 2 2" xfId="8309"/>
    <cellStyle name="Note 2 2 4 3" xfId="8310"/>
    <cellStyle name="Note 2 2 5" xfId="8311"/>
    <cellStyle name="Note 2 2 5 2" xfId="8312"/>
    <cellStyle name="Note 2 2 6" xfId="8313"/>
    <cellStyle name="Note 2 3" xfId="8314"/>
    <cellStyle name="Note 2 3 2" xfId="8315"/>
    <cellStyle name="Note 2 3 2 2" xfId="8316"/>
    <cellStyle name="Note 2 3 2 2 2" xfId="8317"/>
    <cellStyle name="Note 2 3 2 3" xfId="8318"/>
    <cellStyle name="Note 2 3 3" xfId="8319"/>
    <cellStyle name="Note 2 3 3 2" xfId="8320"/>
    <cellStyle name="Note 2 3 3 2 2" xfId="8321"/>
    <cellStyle name="Note 2 3 3 3" xfId="8322"/>
    <cellStyle name="Note 2 3 4" xfId="8323"/>
    <cellStyle name="Note 2 3 4 2" xfId="8324"/>
    <cellStyle name="Note 2 3 5" xfId="8325"/>
    <cellStyle name="Note 2 4" xfId="8326"/>
    <cellStyle name="Note 2 4 2" xfId="8327"/>
    <cellStyle name="Note 2 4 2 2" xfId="8328"/>
    <cellStyle name="Note 2 4 3" xfId="8329"/>
    <cellStyle name="Note 2 5" xfId="8330"/>
    <cellStyle name="Note 2 5 2" xfId="8331"/>
    <cellStyle name="Note 2 5 2 2" xfId="8332"/>
    <cellStyle name="Note 2 5 3" xfId="8333"/>
    <cellStyle name="Note 2 6" xfId="8334"/>
    <cellStyle name="Note 2 6 2" xfId="8335"/>
    <cellStyle name="Note 2 6 2 2" xfId="8336"/>
    <cellStyle name="Note 2 6 3" xfId="8337"/>
    <cellStyle name="Note 2 7" xfId="8338"/>
    <cellStyle name="Note 2 7 2" xfId="8339"/>
    <cellStyle name="Note 2 8" xfId="8340"/>
    <cellStyle name="Note 2 8 2" xfId="8341"/>
    <cellStyle name="Note 2 9" xfId="8342"/>
    <cellStyle name="Note 3" xfId="8343"/>
    <cellStyle name="Note 3 10" xfId="8344"/>
    <cellStyle name="Note 3 2" xfId="8345"/>
    <cellStyle name="Note 3 2 2" xfId="8346"/>
    <cellStyle name="Note 3 2 2 2" xfId="8347"/>
    <cellStyle name="Note 3 2 2 2 2" xfId="8348"/>
    <cellStyle name="Note 3 2 2 2 2 2" xfId="8349"/>
    <cellStyle name="Note 3 2 2 2 3" xfId="8350"/>
    <cellStyle name="Note 3 2 2 3" xfId="8351"/>
    <cellStyle name="Note 3 2 2 3 2" xfId="8352"/>
    <cellStyle name="Note 3 2 2 3 2 2" xfId="8353"/>
    <cellStyle name="Note 3 2 2 3 3" xfId="8354"/>
    <cellStyle name="Note 3 2 2 4" xfId="8355"/>
    <cellStyle name="Note 3 2 2 4 2" xfId="8356"/>
    <cellStyle name="Note 3 2 2 5" xfId="8357"/>
    <cellStyle name="Note 3 2 3" xfId="8358"/>
    <cellStyle name="Note 3 2 3 2" xfId="8359"/>
    <cellStyle name="Note 3 2 3 2 2" xfId="8360"/>
    <cellStyle name="Note 3 2 3 3" xfId="8361"/>
    <cellStyle name="Note 3 2 4" xfId="8362"/>
    <cellStyle name="Note 3 2 4 2" xfId="8363"/>
    <cellStyle name="Note 3 2 4 2 2" xfId="8364"/>
    <cellStyle name="Note 3 2 4 3" xfId="8365"/>
    <cellStyle name="Note 3 2 5" xfId="8366"/>
    <cellStyle name="Note 3 2 5 2" xfId="8367"/>
    <cellStyle name="Note 3 2 6" xfId="8368"/>
    <cellStyle name="Note 3 3" xfId="8369"/>
    <cellStyle name="Note 3 3 2" xfId="8370"/>
    <cellStyle name="Note 3 3 2 2" xfId="8371"/>
    <cellStyle name="Note 3 3 2 2 2" xfId="8372"/>
    <cellStyle name="Note 3 3 2 3" xfId="8373"/>
    <cellStyle name="Note 3 3 3" xfId="8374"/>
    <cellStyle name="Note 3 3 3 2" xfId="8375"/>
    <cellStyle name="Note 3 3 3 2 2" xfId="8376"/>
    <cellStyle name="Note 3 3 3 3" xfId="8377"/>
    <cellStyle name="Note 3 3 4" xfId="8378"/>
    <cellStyle name="Note 3 3 4 2" xfId="8379"/>
    <cellStyle name="Note 3 3 5" xfId="8380"/>
    <cellStyle name="Note 3 4" xfId="8381"/>
    <cellStyle name="Note 3 4 2" xfId="8382"/>
    <cellStyle name="Note 3 4 2 2" xfId="8383"/>
    <cellStyle name="Note 3 4 3" xfId="8384"/>
    <cellStyle name="Note 3 5" xfId="8385"/>
    <cellStyle name="Note 3 5 2" xfId="8386"/>
    <cellStyle name="Note 3 5 2 2" xfId="8387"/>
    <cellStyle name="Note 3 5 3" xfId="8388"/>
    <cellStyle name="Note 3 6" xfId="8389"/>
    <cellStyle name="Note 3 6 2" xfId="8390"/>
    <cellStyle name="Note 3 6 2 2" xfId="8391"/>
    <cellStyle name="Note 3 6 3" xfId="8392"/>
    <cellStyle name="Note 3 7" xfId="8393"/>
    <cellStyle name="Note 3 7 2" xfId="8394"/>
    <cellStyle name="Note 3 8" xfId="8395"/>
    <cellStyle name="Note 3 8 2" xfId="8396"/>
    <cellStyle name="Note 3 9" xfId="8397"/>
    <cellStyle name="Note 4" xfId="8478"/>
    <cellStyle name="Note 4 2" xfId="8479"/>
    <cellStyle name="Note 4 2 2" xfId="8480"/>
    <cellStyle name="Note 4 2 2 2" xfId="8481"/>
    <cellStyle name="Note 4 2 3" xfId="8482"/>
    <cellStyle name="Note 4 3" xfId="8483"/>
    <cellStyle name="Note 4 3 2" xfId="8484"/>
    <cellStyle name="Note 4 4" xfId="8485"/>
    <cellStyle name="Note 5" xfId="8486"/>
    <cellStyle name="Note 5 2" xfId="8487"/>
    <cellStyle name="Note 5 2 2" xfId="8488"/>
    <cellStyle name="Note 5 3" xfId="8489"/>
    <cellStyle name="Percent 2" xfId="4"/>
    <cellStyle name="Percent 3" xfId="54"/>
    <cellStyle name="Percent 4" xfId="8398"/>
    <cellStyle name="Percent 5" xfId="8399"/>
    <cellStyle name="Percent 6" xfId="84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676275</xdr:colOff>
      <xdr:row>1</xdr:row>
      <xdr:rowOff>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24765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1116723</xdr:colOff>
      <xdr:row>0</xdr:row>
      <xdr:rowOff>21896</xdr:rowOff>
    </xdr:from>
    <xdr:to>
      <xdr:col>4</xdr:col>
      <xdr:colOff>369220</xdr:colOff>
      <xdr:row>6</xdr:row>
      <xdr:rowOff>111234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8673" y="21896"/>
          <a:ext cx="2414797" cy="1575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676275</xdr:colOff>
      <xdr:row>1</xdr:row>
      <xdr:rowOff>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24765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1149568</xdr:colOff>
      <xdr:row>0</xdr:row>
      <xdr:rowOff>10948</xdr:rowOff>
    </xdr:from>
    <xdr:to>
      <xdr:col>4</xdr:col>
      <xdr:colOff>402065</xdr:colOff>
      <xdr:row>6</xdr:row>
      <xdr:rowOff>100286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7243" y="10948"/>
          <a:ext cx="2557672" cy="1575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236"/>
  <sheetViews>
    <sheetView showGridLines="0" tabSelected="1" showOutlineSymbols="0" zoomScale="87" zoomScaleNormal="87" workbookViewId="0">
      <selection activeCell="B13" sqref="B13"/>
    </sheetView>
  </sheetViews>
  <sheetFormatPr defaultColWidth="20" defaultRowHeight="20.100000000000001" customHeight="1"/>
  <cols>
    <col min="1" max="1" width="30.21875" style="2" customWidth="1"/>
    <col min="2" max="4" width="18.44140625" style="2" customWidth="1"/>
    <col min="5" max="5" width="20" style="2" bestFit="1" customWidth="1"/>
    <col min="6" max="6" width="20.33203125" style="2" bestFit="1" customWidth="1"/>
    <col min="7" max="7" width="20" style="2" bestFit="1" customWidth="1"/>
    <col min="8" max="8" width="20.33203125" style="2" bestFit="1" customWidth="1"/>
    <col min="9" max="9" width="21.109375" style="2" customWidth="1"/>
    <col min="10" max="10" width="20" style="2" customWidth="1"/>
    <col min="11" max="11" width="35.33203125" style="2" customWidth="1"/>
    <col min="12" max="14" width="20" style="2"/>
    <col min="15" max="15" width="15.6640625" style="2" customWidth="1"/>
    <col min="16" max="16384" width="20" style="2"/>
  </cols>
  <sheetData>
    <row r="1" spans="1:20" ht="20.100000000000001" customHeight="1">
      <c r="A1" s="1" t="s">
        <v>0</v>
      </c>
      <c r="B1" s="1"/>
      <c r="D1" s="1"/>
      <c r="E1" s="1"/>
      <c r="F1" s="1"/>
      <c r="G1" s="1"/>
      <c r="H1" s="1"/>
      <c r="K1" s="3"/>
      <c r="L1" s="4"/>
      <c r="M1" s="4"/>
      <c r="N1" s="4"/>
      <c r="O1" s="5"/>
      <c r="Q1" s="6"/>
    </row>
    <row r="2" spans="1:20" ht="20.100000000000001" customHeight="1">
      <c r="A2" s="1"/>
      <c r="B2" s="1"/>
      <c r="D2" s="1" t="s">
        <v>1</v>
      </c>
      <c r="E2" s="1"/>
      <c r="F2" s="1"/>
      <c r="G2" s="1"/>
      <c r="H2" s="1"/>
      <c r="K2" s="5"/>
      <c r="L2" s="4"/>
      <c r="M2" s="4"/>
      <c r="N2" s="4"/>
      <c r="O2" s="5"/>
      <c r="Q2" s="6"/>
    </row>
    <row r="3" spans="1:20" ht="20.100000000000001" customHeight="1">
      <c r="A3" s="1"/>
      <c r="B3" s="1"/>
      <c r="D3" s="1" t="s">
        <v>1</v>
      </c>
      <c r="E3" s="1" t="s">
        <v>1</v>
      </c>
      <c r="F3" s="1"/>
      <c r="G3" s="1"/>
      <c r="H3" s="1"/>
      <c r="K3" s="7"/>
      <c r="L3" s="4"/>
      <c r="M3" s="4"/>
      <c r="N3" s="4"/>
      <c r="O3" s="8"/>
      <c r="Q3" s="6"/>
    </row>
    <row r="4" spans="1:20" ht="20.100000000000001" customHeight="1">
      <c r="A4" s="1"/>
      <c r="B4" s="1"/>
      <c r="D4" s="1" t="s">
        <v>1</v>
      </c>
      <c r="E4" s="1"/>
      <c r="F4" s="1"/>
      <c r="G4" s="1"/>
      <c r="H4" s="1"/>
      <c r="K4" s="9"/>
      <c r="L4" s="10"/>
      <c r="M4" s="10"/>
      <c r="N4" s="9"/>
      <c r="O4" s="9"/>
      <c r="Q4" s="6"/>
    </row>
    <row r="5" spans="1:20" ht="19.5" customHeight="1">
      <c r="A5" s="1"/>
      <c r="B5" s="1"/>
      <c r="D5" s="1"/>
      <c r="E5" s="1"/>
      <c r="F5" s="1"/>
      <c r="G5" s="1"/>
      <c r="H5" s="1"/>
      <c r="K5" s="11"/>
      <c r="L5" s="12"/>
      <c r="M5" s="13"/>
      <c r="N5" s="5"/>
      <c r="O5" s="14"/>
      <c r="P5" s="15"/>
      <c r="Q5" s="6"/>
    </row>
    <row r="6" spans="1:20" ht="19.5" customHeight="1">
      <c r="A6" s="1"/>
      <c r="B6" s="1"/>
      <c r="C6" s="1"/>
      <c r="D6" s="1"/>
      <c r="E6" s="1"/>
      <c r="F6" s="1"/>
      <c r="G6" s="1"/>
      <c r="H6" s="1"/>
      <c r="K6" s="5"/>
      <c r="L6" s="12"/>
      <c r="M6" s="13"/>
      <c r="N6" s="5"/>
      <c r="O6" s="14"/>
      <c r="P6" s="15"/>
      <c r="Q6" s="16"/>
      <c r="R6" s="17"/>
      <c r="S6" s="18"/>
      <c r="T6" s="19"/>
    </row>
    <row r="7" spans="1:20" s="33" customFormat="1" ht="24.75" customHeight="1">
      <c r="A7" s="20" t="s">
        <v>0</v>
      </c>
      <c r="B7" s="21" t="s">
        <v>0</v>
      </c>
      <c r="C7" s="22" t="s">
        <v>2</v>
      </c>
      <c r="D7" s="22"/>
      <c r="E7" s="22"/>
      <c r="F7" s="1"/>
      <c r="G7" s="21"/>
      <c r="H7" s="21"/>
      <c r="I7" s="23"/>
      <c r="J7" s="23"/>
      <c r="K7" s="24"/>
      <c r="L7" s="25"/>
      <c r="M7" s="26"/>
      <c r="N7" s="27"/>
      <c r="O7" s="28"/>
      <c r="P7" s="29"/>
      <c r="Q7" s="30"/>
      <c r="R7" s="31"/>
      <c r="S7" s="30"/>
      <c r="T7" s="32"/>
    </row>
    <row r="8" spans="1:20" s="33" customFormat="1" ht="20.100000000000001" customHeight="1">
      <c r="A8" s="1" t="s">
        <v>0</v>
      </c>
      <c r="B8" s="21"/>
      <c r="C8" s="22" t="s">
        <v>3</v>
      </c>
      <c r="D8" s="22"/>
      <c r="E8" s="22"/>
      <c r="F8" s="1"/>
      <c r="G8" s="21"/>
      <c r="H8" s="21"/>
      <c r="I8" s="23"/>
      <c r="J8" s="23"/>
      <c r="K8" s="27"/>
      <c r="L8" s="25"/>
      <c r="M8" s="26"/>
      <c r="N8" s="27"/>
      <c r="O8" s="28"/>
      <c r="P8" s="29"/>
      <c r="Q8" s="30"/>
      <c r="R8" s="31"/>
      <c r="S8" s="30"/>
      <c r="T8" s="32"/>
    </row>
    <row r="9" spans="1:20" ht="20.100000000000001" customHeight="1">
      <c r="A9" s="34">
        <v>43421</v>
      </c>
      <c r="B9" s="35" t="s">
        <v>0</v>
      </c>
      <c r="C9" s="36"/>
      <c r="D9" s="36" t="s">
        <v>4</v>
      </c>
      <c r="E9" s="36"/>
      <c r="F9" s="35"/>
      <c r="G9" s="35"/>
      <c r="H9" s="37" t="s">
        <v>5</v>
      </c>
      <c r="I9" s="37"/>
      <c r="J9" s="35"/>
      <c r="K9" s="5"/>
      <c r="L9" s="12"/>
      <c r="M9" s="13"/>
      <c r="N9" s="5"/>
      <c r="O9" s="14"/>
      <c r="P9" s="15"/>
      <c r="Q9" s="38"/>
      <c r="R9" s="17"/>
      <c r="S9" s="38"/>
      <c r="T9" s="19"/>
    </row>
    <row r="10" spans="1:20" ht="57.75" customHeight="1">
      <c r="A10" s="39" t="s">
        <v>6</v>
      </c>
      <c r="B10" s="40" t="s">
        <v>7</v>
      </c>
      <c r="C10" s="40" t="s">
        <v>8</v>
      </c>
      <c r="D10" s="40" t="s">
        <v>9</v>
      </c>
      <c r="E10" s="41" t="s">
        <v>10</v>
      </c>
      <c r="F10" s="41" t="s">
        <v>11</v>
      </c>
      <c r="G10" s="41" t="s">
        <v>12</v>
      </c>
      <c r="H10" s="41" t="s">
        <v>13</v>
      </c>
      <c r="I10" s="42"/>
      <c r="J10" s="35"/>
      <c r="K10" s="43"/>
      <c r="L10" s="12"/>
      <c r="M10" s="13"/>
      <c r="N10" s="5"/>
      <c r="O10" s="14"/>
      <c r="P10" s="15"/>
      <c r="Q10" s="16"/>
      <c r="R10" s="17"/>
      <c r="S10" s="18"/>
      <c r="T10" s="19"/>
    </row>
    <row r="11" spans="1:20" s="62" customFormat="1" ht="20.100000000000001" customHeight="1">
      <c r="A11" s="44" t="s">
        <v>14</v>
      </c>
      <c r="B11" s="45">
        <v>688893233.76999998</v>
      </c>
      <c r="C11" s="45">
        <v>716158221.0799998</v>
      </c>
      <c r="D11" s="45">
        <v>781295244.25999987</v>
      </c>
      <c r="E11" s="46">
        <f>+C11-B11</f>
        <v>27264987.309999824</v>
      </c>
      <c r="F11" s="47">
        <f>E11/B11</f>
        <v>3.9577957763920722E-2</v>
      </c>
      <c r="G11" s="48">
        <f>D11-C11</f>
        <v>65137023.180000067</v>
      </c>
      <c r="H11" s="49">
        <f>G11/C11</f>
        <v>9.0953397255944937E-2</v>
      </c>
      <c r="I11" s="50"/>
      <c r="J11" s="51"/>
      <c r="K11" s="52"/>
      <c r="L11" s="53"/>
      <c r="M11" s="54"/>
      <c r="N11" s="55"/>
      <c r="O11" s="56"/>
      <c r="P11" s="57"/>
      <c r="Q11" s="58"/>
      <c r="R11" s="59"/>
      <c r="S11" s="60"/>
      <c r="T11" s="61"/>
    </row>
    <row r="12" spans="1:20" s="62" customFormat="1" ht="20.100000000000001" customHeight="1">
      <c r="A12" s="44" t="s">
        <v>15</v>
      </c>
      <c r="B12" s="45">
        <v>10711235.1</v>
      </c>
      <c r="C12" s="45">
        <v>30306692.569999993</v>
      </c>
      <c r="D12" s="45">
        <v>30340777.579999983</v>
      </c>
      <c r="E12" s="46">
        <f t="shared" ref="E12:E28" si="0">+C12-B12</f>
        <v>19595457.469999991</v>
      </c>
      <c r="F12" s="47">
        <f>E12/B12</f>
        <v>1.8294302465641887</v>
      </c>
      <c r="G12" s="48">
        <f t="shared" ref="G12:G28" si="1">D12-C12</f>
        <v>34085.009999990463</v>
      </c>
      <c r="H12" s="49">
        <f t="shared" ref="H12:H29" si="2">G12/C12</f>
        <v>1.1246694082920337E-3</v>
      </c>
      <c r="I12" s="50"/>
      <c r="J12" s="51"/>
      <c r="K12" s="63"/>
      <c r="L12" s="64"/>
      <c r="M12" s="64"/>
      <c r="N12" s="64"/>
      <c r="O12" s="65"/>
      <c r="P12" s="57"/>
      <c r="Q12" s="58"/>
      <c r="R12" s="59"/>
      <c r="S12" s="60"/>
      <c r="T12" s="61"/>
    </row>
    <row r="13" spans="1:20" s="62" customFormat="1" ht="20.100000000000001" customHeight="1">
      <c r="A13" s="66" t="s">
        <v>16</v>
      </c>
      <c r="B13" s="45">
        <v>3484969.72</v>
      </c>
      <c r="C13" s="45">
        <v>3576238.0399999996</v>
      </c>
      <c r="D13" s="45">
        <v>4213646.41</v>
      </c>
      <c r="E13" s="46">
        <f t="shared" si="0"/>
        <v>91268.319999999367</v>
      </c>
      <c r="F13" s="47">
        <f t="shared" ref="F13:F29" si="3">E13/B13</f>
        <v>2.6189128552887214E-2</v>
      </c>
      <c r="G13" s="48">
        <f t="shared" si="1"/>
        <v>637408.37000000058</v>
      </c>
      <c r="H13" s="49">
        <f t="shared" si="2"/>
        <v>0.17823432413352458</v>
      </c>
      <c r="I13" s="50"/>
      <c r="J13" s="51"/>
      <c r="K13" s="64"/>
      <c r="L13" s="55"/>
      <c r="M13" s="55"/>
      <c r="N13" s="55"/>
      <c r="O13" s="55"/>
      <c r="P13" s="57"/>
      <c r="Q13" s="58"/>
      <c r="R13" s="59"/>
      <c r="S13" s="60"/>
      <c r="T13" s="61"/>
    </row>
    <row r="14" spans="1:20" s="62" customFormat="1" ht="20.100000000000001" customHeight="1">
      <c r="A14" s="44" t="s">
        <v>17</v>
      </c>
      <c r="B14" s="45">
        <v>64484665.450000003</v>
      </c>
      <c r="C14" s="45">
        <v>68272341.909999996</v>
      </c>
      <c r="D14" s="45">
        <v>71938084.230000004</v>
      </c>
      <c r="E14" s="46">
        <f t="shared" si="0"/>
        <v>3787676.4599999934</v>
      </c>
      <c r="F14" s="47">
        <f t="shared" si="3"/>
        <v>5.8737630622227151E-2</v>
      </c>
      <c r="G14" s="48">
        <f t="shared" si="1"/>
        <v>3665742.3200000077</v>
      </c>
      <c r="H14" s="49">
        <f t="shared" si="2"/>
        <v>5.3692933586962227E-2</v>
      </c>
      <c r="I14" s="50"/>
      <c r="J14" s="51"/>
      <c r="K14" s="55"/>
      <c r="L14" s="67"/>
      <c r="M14" s="54"/>
      <c r="N14" s="55"/>
      <c r="O14" s="56"/>
      <c r="P14" s="57"/>
      <c r="Q14" s="58"/>
      <c r="R14" s="59"/>
      <c r="S14" s="60"/>
      <c r="T14" s="61"/>
    </row>
    <row r="15" spans="1:20" s="62" customFormat="1" ht="20.100000000000001" customHeight="1">
      <c r="A15" s="44" t="s">
        <v>18</v>
      </c>
      <c r="B15" s="48">
        <v>12634372.029999999</v>
      </c>
      <c r="C15" s="48">
        <v>16565846.779999999</v>
      </c>
      <c r="D15" s="48">
        <v>19926989.649999999</v>
      </c>
      <c r="E15" s="46">
        <f t="shared" si="0"/>
        <v>3931474.75</v>
      </c>
      <c r="F15" s="47">
        <f t="shared" si="3"/>
        <v>0.31117294477832469</v>
      </c>
      <c r="G15" s="48">
        <f t="shared" si="1"/>
        <v>3361142.8699999992</v>
      </c>
      <c r="H15" s="49">
        <f t="shared" si="2"/>
        <v>0.2028959288732477</v>
      </c>
      <c r="I15" s="50"/>
      <c r="J15" s="51"/>
      <c r="K15" s="55"/>
      <c r="L15" s="67"/>
      <c r="M15" s="54"/>
      <c r="N15" s="55"/>
      <c r="O15" s="56"/>
      <c r="P15" s="57"/>
      <c r="Q15" s="58"/>
      <c r="R15" s="59"/>
      <c r="S15" s="60"/>
      <c r="T15" s="61"/>
    </row>
    <row r="16" spans="1:20" s="62" customFormat="1" ht="20.100000000000001" customHeight="1">
      <c r="A16" s="44" t="s">
        <v>19</v>
      </c>
      <c r="B16" s="48">
        <v>6386816.0199999996</v>
      </c>
      <c r="C16" s="48">
        <v>5953617.4000000004</v>
      </c>
      <c r="D16" s="48">
        <v>6034084.5499999998</v>
      </c>
      <c r="E16" s="46">
        <f t="shared" si="0"/>
        <v>-433198.61999999918</v>
      </c>
      <c r="F16" s="47">
        <f t="shared" si="3"/>
        <v>-6.7827007799106637E-2</v>
      </c>
      <c r="G16" s="48">
        <f t="shared" si="1"/>
        <v>80467.149999999441</v>
      </c>
      <c r="H16" s="49">
        <f t="shared" si="2"/>
        <v>1.3515673681012729E-2</v>
      </c>
      <c r="I16" s="50"/>
      <c r="J16" s="51"/>
      <c r="K16" s="55"/>
      <c r="L16" s="67"/>
      <c r="M16" s="54"/>
      <c r="N16" s="55"/>
      <c r="O16" s="68"/>
      <c r="P16" s="57"/>
      <c r="Q16" s="58"/>
      <c r="R16" s="59"/>
      <c r="S16" s="60"/>
      <c r="T16" s="61"/>
    </row>
    <row r="17" spans="1:20" s="62" customFormat="1" ht="20.100000000000001" customHeight="1">
      <c r="A17" s="69" t="s">
        <v>20</v>
      </c>
      <c r="B17" s="48">
        <v>21486899.370000001</v>
      </c>
      <c r="C17" s="48">
        <v>26564512.699999996</v>
      </c>
      <c r="D17" s="48">
        <v>25483160.199999996</v>
      </c>
      <c r="E17" s="46">
        <f t="shared" si="0"/>
        <v>5077613.3299999945</v>
      </c>
      <c r="F17" s="47">
        <f t="shared" si="3"/>
        <v>0.23631205426918672</v>
      </c>
      <c r="G17" s="48">
        <f t="shared" si="1"/>
        <v>-1081352.5</v>
      </c>
      <c r="H17" s="49">
        <f t="shared" si="2"/>
        <v>-4.0706656742097898E-2</v>
      </c>
      <c r="I17" s="50"/>
      <c r="J17" s="51"/>
      <c r="K17" s="63"/>
      <c r="L17" s="64"/>
      <c r="M17" s="64"/>
      <c r="N17" s="64"/>
      <c r="O17" s="65"/>
      <c r="P17" s="57"/>
      <c r="Q17" s="58"/>
      <c r="R17" s="59"/>
      <c r="S17" s="60"/>
      <c r="T17" s="61"/>
    </row>
    <row r="18" spans="1:20" s="62" customFormat="1" ht="20.100000000000001" customHeight="1">
      <c r="A18" s="44" t="s">
        <v>21</v>
      </c>
      <c r="B18" s="48">
        <v>1848588.21</v>
      </c>
      <c r="C18" s="48">
        <v>1896671.8</v>
      </c>
      <c r="D18" s="48">
        <v>1983985.43</v>
      </c>
      <c r="E18" s="46">
        <f t="shared" si="0"/>
        <v>48083.590000000084</v>
      </c>
      <c r="F18" s="47">
        <f t="shared" si="3"/>
        <v>2.6010979481471477E-2</v>
      </c>
      <c r="G18" s="48">
        <f t="shared" si="1"/>
        <v>87313.629999999888</v>
      </c>
      <c r="H18" s="49">
        <f t="shared" si="2"/>
        <v>4.6035181205309153E-2</v>
      </c>
      <c r="I18" s="50"/>
      <c r="J18" s="51"/>
      <c r="K18" s="64"/>
      <c r="L18" s="55"/>
      <c r="M18" s="55"/>
      <c r="N18" s="55"/>
      <c r="O18" s="55"/>
      <c r="P18" s="57"/>
      <c r="Q18" s="58"/>
      <c r="R18" s="59"/>
      <c r="S18" s="60"/>
      <c r="T18" s="61"/>
    </row>
    <row r="19" spans="1:20" s="62" customFormat="1" ht="20.100000000000001" customHeight="1">
      <c r="A19" s="44" t="s">
        <v>22</v>
      </c>
      <c r="B19" s="48">
        <v>3135346.18</v>
      </c>
      <c r="C19" s="48">
        <v>985108.23000000045</v>
      </c>
      <c r="D19" s="48">
        <v>3257194.6999999997</v>
      </c>
      <c r="E19" s="46">
        <f t="shared" si="0"/>
        <v>-2150237.9499999997</v>
      </c>
      <c r="F19" s="47">
        <f t="shared" si="3"/>
        <v>-0.68580559420076526</v>
      </c>
      <c r="G19" s="48">
        <f t="shared" si="1"/>
        <v>2272086.4699999993</v>
      </c>
      <c r="H19" s="49">
        <f t="shared" si="2"/>
        <v>2.3064333448924677</v>
      </c>
      <c r="I19" s="50"/>
      <c r="J19" s="51"/>
      <c r="K19" s="55"/>
      <c r="L19" s="70"/>
      <c r="M19" s="54"/>
      <c r="N19" s="55"/>
      <c r="O19" s="56"/>
      <c r="P19" s="57"/>
      <c r="Q19" s="58"/>
      <c r="R19" s="59"/>
      <c r="S19" s="60"/>
      <c r="T19" s="61"/>
    </row>
    <row r="20" spans="1:20" s="62" customFormat="1" ht="20.100000000000001" customHeight="1">
      <c r="A20" s="44" t="s">
        <v>23</v>
      </c>
      <c r="B20" s="48">
        <v>1691172.59</v>
      </c>
      <c r="C20" s="48">
        <v>-2910978.09</v>
      </c>
      <c r="D20" s="48">
        <v>128692.89</v>
      </c>
      <c r="E20" s="46">
        <f t="shared" si="0"/>
        <v>-4602150.68</v>
      </c>
      <c r="F20" s="47">
        <f t="shared" si="3"/>
        <v>-2.7212779507028313</v>
      </c>
      <c r="G20" s="48">
        <f t="shared" si="1"/>
        <v>3039670.98</v>
      </c>
      <c r="H20" s="49">
        <f>-G20/C20</f>
        <v>1.0442095014188171</v>
      </c>
      <c r="I20" s="50"/>
      <c r="J20" s="51"/>
      <c r="K20" s="55"/>
      <c r="L20" s="70"/>
      <c r="M20" s="54"/>
      <c r="N20" s="55"/>
      <c r="O20" s="68"/>
      <c r="P20" s="57"/>
      <c r="Q20" s="58"/>
      <c r="R20" s="59"/>
      <c r="S20" s="60"/>
      <c r="T20" s="61"/>
    </row>
    <row r="21" spans="1:20" s="62" customFormat="1" ht="20.100000000000001" customHeight="1">
      <c r="A21" s="71" t="s">
        <v>24</v>
      </c>
      <c r="B21" s="48">
        <v>23674133.210000001</v>
      </c>
      <c r="C21" s="48">
        <v>17160039.359999999</v>
      </c>
      <c r="D21" s="48">
        <v>20931568.109999999</v>
      </c>
      <c r="E21" s="46">
        <f t="shared" si="0"/>
        <v>-6514093.8500000015</v>
      </c>
      <c r="F21" s="47">
        <f t="shared" si="3"/>
        <v>-0.27515659357903904</v>
      </c>
      <c r="G21" s="48">
        <f t="shared" si="1"/>
        <v>3771528.75</v>
      </c>
      <c r="H21" s="49">
        <f t="shared" si="2"/>
        <v>0.21978555356880022</v>
      </c>
      <c r="I21" s="50"/>
      <c r="J21" s="51"/>
      <c r="K21" s="55"/>
      <c r="L21" s="70"/>
      <c r="M21" s="54"/>
      <c r="N21" s="55"/>
      <c r="O21" s="56"/>
      <c r="P21" s="57"/>
      <c r="Q21" s="58"/>
      <c r="R21" s="59"/>
      <c r="S21" s="60"/>
      <c r="T21" s="61"/>
    </row>
    <row r="22" spans="1:20" s="62" customFormat="1" ht="20.100000000000001" customHeight="1">
      <c r="A22" s="44" t="s">
        <v>25</v>
      </c>
      <c r="B22" s="48">
        <v>5032604.28</v>
      </c>
      <c r="C22" s="48">
        <v>5590722.5099999988</v>
      </c>
      <c r="D22" s="48">
        <v>6463533.96</v>
      </c>
      <c r="E22" s="46">
        <f t="shared" si="0"/>
        <v>558118.22999999858</v>
      </c>
      <c r="F22" s="47">
        <f t="shared" si="3"/>
        <v>0.11090047993998021</v>
      </c>
      <c r="G22" s="48">
        <f t="shared" si="1"/>
        <v>872811.45000000112</v>
      </c>
      <c r="H22" s="49">
        <f t="shared" si="2"/>
        <v>0.1561178270677579</v>
      </c>
      <c r="I22" s="50"/>
      <c r="J22" s="51"/>
      <c r="K22" s="55"/>
      <c r="L22" s="70"/>
      <c r="M22" s="54"/>
      <c r="N22" s="55"/>
      <c r="O22" s="56"/>
      <c r="P22" s="57"/>
      <c r="Q22" s="58"/>
      <c r="R22" s="59"/>
      <c r="S22" s="60"/>
      <c r="T22" s="61"/>
    </row>
    <row r="23" spans="1:20" s="62" customFormat="1" ht="20.100000000000001" customHeight="1">
      <c r="A23" s="44" t="s">
        <v>26</v>
      </c>
      <c r="B23" s="48">
        <v>1499230.24</v>
      </c>
      <c r="C23" s="48">
        <v>1490803.17</v>
      </c>
      <c r="D23" s="48">
        <v>1550264.7499999998</v>
      </c>
      <c r="E23" s="46">
        <f t="shared" si="0"/>
        <v>-8427.0700000000652</v>
      </c>
      <c r="F23" s="47">
        <f t="shared" si="3"/>
        <v>-5.6209311786560986E-3</v>
      </c>
      <c r="G23" s="48">
        <f t="shared" si="1"/>
        <v>59461.579999999842</v>
      </c>
      <c r="H23" s="49">
        <f t="shared" si="2"/>
        <v>3.9885600726217829E-2</v>
      </c>
      <c r="I23" s="50"/>
      <c r="J23" s="51"/>
      <c r="K23" s="55"/>
      <c r="L23" s="70"/>
      <c r="M23" s="54"/>
      <c r="N23" s="55"/>
      <c r="O23" s="56"/>
      <c r="P23" s="57"/>
      <c r="Q23" s="58"/>
      <c r="R23" s="59"/>
      <c r="S23" s="60"/>
      <c r="T23" s="61"/>
    </row>
    <row r="24" spans="1:20" s="62" customFormat="1" ht="20.100000000000001" customHeight="1">
      <c r="A24" s="44" t="s">
        <v>27</v>
      </c>
      <c r="B24" s="48">
        <v>9365813.7899999991</v>
      </c>
      <c r="C24" s="48">
        <v>10898294.109999999</v>
      </c>
      <c r="D24" s="48">
        <v>11357596.140000001</v>
      </c>
      <c r="E24" s="46">
        <f t="shared" si="0"/>
        <v>1532480.3200000003</v>
      </c>
      <c r="F24" s="47">
        <f t="shared" si="3"/>
        <v>0.1636248973512851</v>
      </c>
      <c r="G24" s="48">
        <f t="shared" si="1"/>
        <v>459302.03000000119</v>
      </c>
      <c r="H24" s="49">
        <f t="shared" si="2"/>
        <v>4.2144396670168525E-2</v>
      </c>
      <c r="I24" s="50"/>
      <c r="J24" s="51"/>
      <c r="K24" s="55"/>
      <c r="L24" s="70"/>
      <c r="M24" s="54"/>
      <c r="N24" s="55"/>
      <c r="O24" s="56"/>
      <c r="P24" s="57"/>
      <c r="Q24" s="58"/>
      <c r="R24" s="59"/>
      <c r="S24" s="60"/>
      <c r="T24" s="61"/>
    </row>
    <row r="25" spans="1:20" s="62" customFormat="1" ht="20.100000000000001" customHeight="1">
      <c r="A25" s="72" t="s">
        <v>28</v>
      </c>
      <c r="B25" s="48">
        <v>25014304.48</v>
      </c>
      <c r="C25" s="48">
        <v>26367310.939999983</v>
      </c>
      <c r="D25" s="48">
        <v>28483799.100000005</v>
      </c>
      <c r="E25" s="46">
        <f t="shared" si="0"/>
        <v>1353006.4599999823</v>
      </c>
      <c r="F25" s="47">
        <f t="shared" si="3"/>
        <v>5.4089309622091172E-2</v>
      </c>
      <c r="G25" s="48">
        <f t="shared" si="1"/>
        <v>2116488.1600000225</v>
      </c>
      <c r="H25" s="49">
        <f t="shared" si="2"/>
        <v>8.0269397391952019E-2</v>
      </c>
      <c r="I25" s="50"/>
      <c r="J25" s="51"/>
      <c r="K25" s="55"/>
      <c r="L25" s="70"/>
      <c r="M25" s="54"/>
      <c r="N25" s="55"/>
      <c r="O25" s="56"/>
      <c r="P25" s="57"/>
      <c r="Q25" s="73"/>
      <c r="R25" s="61"/>
      <c r="S25" s="73"/>
      <c r="T25" s="61"/>
    </row>
    <row r="26" spans="1:20" s="62" customFormat="1" ht="20.100000000000001" customHeight="1">
      <c r="A26" s="74" t="s">
        <v>29</v>
      </c>
      <c r="B26" s="48">
        <v>47884</v>
      </c>
      <c r="C26" s="48">
        <v>46406.879999999997</v>
      </c>
      <c r="D26" s="48">
        <v>69538.41</v>
      </c>
      <c r="E26" s="46">
        <f t="shared" si="0"/>
        <v>-1477.1200000000026</v>
      </c>
      <c r="F26" s="47">
        <f t="shared" si="3"/>
        <v>-3.0847882382424245E-2</v>
      </c>
      <c r="G26" s="48">
        <f t="shared" si="1"/>
        <v>23131.530000000006</v>
      </c>
      <c r="H26" s="49">
        <f t="shared" si="2"/>
        <v>0.49845044527880367</v>
      </c>
      <c r="I26" s="50"/>
      <c r="J26" s="51"/>
      <c r="K26" s="63"/>
      <c r="L26" s="64"/>
      <c r="M26" s="64"/>
      <c r="N26" s="64"/>
      <c r="O26" s="65"/>
      <c r="P26" s="57"/>
    </row>
    <row r="27" spans="1:20" s="62" customFormat="1" ht="20.100000000000001" customHeight="1">
      <c r="A27" s="74" t="s">
        <v>30</v>
      </c>
      <c r="B27" s="48">
        <v>27826966.899999999</v>
      </c>
      <c r="C27" s="48">
        <v>28084466.09</v>
      </c>
      <c r="D27" s="48">
        <v>29716051.079999998</v>
      </c>
      <c r="E27" s="46">
        <f t="shared" si="0"/>
        <v>257499.19000000134</v>
      </c>
      <c r="F27" s="47">
        <f t="shared" si="3"/>
        <v>9.2535845148111109E-3</v>
      </c>
      <c r="G27" s="48">
        <f t="shared" si="1"/>
        <v>1631584.9899999984</v>
      </c>
      <c r="H27" s="49">
        <f t="shared" si="2"/>
        <v>5.8095638520290573E-2</v>
      </c>
      <c r="I27" s="50"/>
      <c r="J27" s="51"/>
      <c r="K27" s="64"/>
      <c r="L27" s="55"/>
      <c r="M27" s="55"/>
      <c r="N27" s="55"/>
      <c r="O27" s="56"/>
      <c r="P27" s="57"/>
    </row>
    <row r="28" spans="1:20" s="62" customFormat="1" ht="20.100000000000001" customHeight="1">
      <c r="A28" s="66" t="s">
        <v>31</v>
      </c>
      <c r="B28" s="48">
        <v>-304659.83</v>
      </c>
      <c r="C28" s="48">
        <v>263028.17</v>
      </c>
      <c r="D28" s="48">
        <v>37111.29</v>
      </c>
      <c r="E28" s="46">
        <f t="shared" si="0"/>
        <v>567688</v>
      </c>
      <c r="F28" s="47">
        <f t="shared" si="3"/>
        <v>-1.8633503471724513</v>
      </c>
      <c r="G28" s="48">
        <f t="shared" si="1"/>
        <v>-225916.87999999998</v>
      </c>
      <c r="H28" s="49">
        <f t="shared" si="2"/>
        <v>-0.85890754591038665</v>
      </c>
      <c r="I28" s="50"/>
      <c r="J28" s="51"/>
      <c r="K28" s="55"/>
      <c r="L28" s="75"/>
      <c r="M28" s="54"/>
      <c r="N28" s="55"/>
      <c r="O28" s="68"/>
      <c r="P28" s="57"/>
    </row>
    <row r="29" spans="1:20" ht="20.100000000000001" customHeight="1" thickBot="1">
      <c r="A29" s="76" t="s">
        <v>32</v>
      </c>
      <c r="B29" s="77">
        <f>SUM(B11:B28)</f>
        <v>906913575.50999999</v>
      </c>
      <c r="C29" s="77">
        <f>SUM(C11:C28)</f>
        <v>957269343.64999962</v>
      </c>
      <c r="D29" s="77">
        <f>SUM(D11:D28)</f>
        <v>1043211322.7399999</v>
      </c>
      <c r="E29" s="77">
        <f>SUM(E11:E28)</f>
        <v>50355768.139999792</v>
      </c>
      <c r="F29" s="78">
        <f t="shared" si="3"/>
        <v>5.5524329439751066E-2</v>
      </c>
      <c r="G29" s="77">
        <f>SUM(G11:G28)</f>
        <v>85941979.090000093</v>
      </c>
      <c r="H29" s="79">
        <f t="shared" si="2"/>
        <v>8.9778263202610731E-2</v>
      </c>
      <c r="I29" s="80"/>
      <c r="J29" s="81"/>
      <c r="K29" s="5"/>
      <c r="L29" s="82"/>
      <c r="M29" s="13"/>
      <c r="N29" s="5"/>
      <c r="O29" s="83"/>
      <c r="P29" s="15"/>
    </row>
    <row r="30" spans="1:20" ht="20.100000000000001" customHeight="1" thickTop="1">
      <c r="A30" s="84" t="s">
        <v>33</v>
      </c>
      <c r="B30" s="85"/>
      <c r="C30" s="86"/>
      <c r="D30" s="87"/>
      <c r="E30" s="87" t="s">
        <v>1</v>
      </c>
      <c r="F30" s="88" t="s">
        <v>4</v>
      </c>
      <c r="G30" s="86" t="s">
        <v>1</v>
      </c>
      <c r="H30" s="89" t="s">
        <v>1</v>
      </c>
      <c r="I30" s="80"/>
      <c r="J30" s="81"/>
      <c r="K30" s="5"/>
      <c r="L30" s="82"/>
      <c r="M30" s="13"/>
      <c r="N30" s="5"/>
      <c r="O30" s="83"/>
      <c r="P30" s="15"/>
    </row>
    <row r="31" spans="1:20" s="62" customFormat="1" ht="20.100000000000001" customHeight="1">
      <c r="A31" s="90" t="s">
        <v>34</v>
      </c>
      <c r="B31" s="91">
        <v>203717907.13999999</v>
      </c>
      <c r="C31" s="91">
        <v>213738957.56</v>
      </c>
      <c r="D31" s="91">
        <v>236384866.08000001</v>
      </c>
      <c r="E31" s="46">
        <f>+C31-B31</f>
        <v>10021050.420000017</v>
      </c>
      <c r="F31" s="47">
        <f>E31/B31</f>
        <v>4.919081763938063E-2</v>
      </c>
      <c r="G31" s="48">
        <f>D31-C31</f>
        <v>22645908.520000011</v>
      </c>
      <c r="H31" s="49">
        <f t="shared" ref="H31:H36" si="4">G31/C31</f>
        <v>0.10595124435208746</v>
      </c>
      <c r="I31" s="50"/>
      <c r="J31" s="51"/>
      <c r="K31" s="55"/>
      <c r="L31" s="75"/>
      <c r="M31" s="54"/>
      <c r="N31" s="55"/>
      <c r="O31" s="68"/>
      <c r="P31" s="57"/>
    </row>
    <row r="32" spans="1:20" s="62" customFormat="1" ht="20.100000000000001" customHeight="1">
      <c r="A32" s="90" t="s">
        <v>35</v>
      </c>
      <c r="B32" s="91">
        <v>3685553.85</v>
      </c>
      <c r="C32" s="91">
        <v>4008485.96</v>
      </c>
      <c r="D32" s="92">
        <v>4496057.43</v>
      </c>
      <c r="E32" s="46">
        <f>+C32-B32</f>
        <v>322932.10999999987</v>
      </c>
      <c r="F32" s="47">
        <f>E32/B32</f>
        <v>8.7621053210225064E-2</v>
      </c>
      <c r="G32" s="48">
        <f>D32-C32</f>
        <v>487571.46999999974</v>
      </c>
      <c r="H32" s="49">
        <f t="shared" si="4"/>
        <v>0.12163482044477456</v>
      </c>
      <c r="I32" s="50"/>
      <c r="J32" s="51"/>
      <c r="K32" s="55"/>
      <c r="L32" s="75"/>
      <c r="M32" s="54"/>
      <c r="N32" s="55"/>
      <c r="O32" s="68"/>
      <c r="P32" s="57"/>
    </row>
    <row r="33" spans="1:16" s="62" customFormat="1" ht="20.100000000000001" customHeight="1">
      <c r="A33" s="90" t="s">
        <v>36</v>
      </c>
      <c r="B33" s="91">
        <v>390138.38</v>
      </c>
      <c r="C33" s="91">
        <v>389437.98</v>
      </c>
      <c r="D33" s="92">
        <v>498287.23000000004</v>
      </c>
      <c r="E33" s="46">
        <f>+C33-B33</f>
        <v>-700.40000000002328</v>
      </c>
      <c r="F33" s="47">
        <f>E33/B33</f>
        <v>-1.7952604406672916E-3</v>
      </c>
      <c r="G33" s="48">
        <f>D33-C33</f>
        <v>108849.25000000006</v>
      </c>
      <c r="H33" s="49">
        <f t="shared" si="4"/>
        <v>0.27950342696416014</v>
      </c>
      <c r="I33" s="50"/>
      <c r="J33" s="51"/>
      <c r="K33" s="55"/>
      <c r="L33" s="75"/>
      <c r="M33" s="54"/>
      <c r="N33" s="55"/>
      <c r="O33" s="68"/>
      <c r="P33" s="57"/>
    </row>
    <row r="34" spans="1:16" s="62" customFormat="1" ht="20.100000000000001" customHeight="1">
      <c r="A34" s="90" t="s">
        <v>37</v>
      </c>
      <c r="B34" s="91">
        <v>550472.92000000004</v>
      </c>
      <c r="C34" s="91">
        <v>598441.75</v>
      </c>
      <c r="D34" s="91">
        <v>597692.93999999994</v>
      </c>
      <c r="E34" s="46">
        <f>+C34-B34</f>
        <v>47968.829999999958</v>
      </c>
      <c r="F34" s="47">
        <f>E34/B34</f>
        <v>8.7141125852294346E-2</v>
      </c>
      <c r="G34" s="48">
        <f>D34-C34</f>
        <v>-748.81000000005588</v>
      </c>
      <c r="H34" s="49">
        <f t="shared" si="4"/>
        <v>-1.2512663095448403E-3</v>
      </c>
      <c r="I34" s="50"/>
      <c r="J34" s="51"/>
      <c r="K34" s="55"/>
      <c r="L34" s="75"/>
      <c r="M34" s="54"/>
      <c r="N34" s="55"/>
      <c r="O34" s="68"/>
      <c r="P34" s="57"/>
    </row>
    <row r="35" spans="1:16" s="62" customFormat="1" ht="20.100000000000001" customHeight="1">
      <c r="A35" s="90" t="s">
        <v>38</v>
      </c>
      <c r="B35" s="91">
        <v>46740.04</v>
      </c>
      <c r="C35" s="91">
        <v>29113.599999999999</v>
      </c>
      <c r="D35" s="91">
        <v>16810</v>
      </c>
      <c r="E35" s="46">
        <f>+C35-B35</f>
        <v>-17626.440000000002</v>
      </c>
      <c r="F35" s="47">
        <f>E35/B35</f>
        <v>-0.37711649369576922</v>
      </c>
      <c r="G35" s="48">
        <f>D35-C35</f>
        <v>-12303.599999999999</v>
      </c>
      <c r="H35" s="49">
        <f t="shared" si="4"/>
        <v>-0.42260661683886563</v>
      </c>
      <c r="I35" s="50"/>
      <c r="J35" s="51"/>
      <c r="K35" s="55"/>
      <c r="L35" s="75"/>
      <c r="M35" s="54"/>
      <c r="N35" s="55"/>
      <c r="O35" s="68"/>
      <c r="P35" s="57"/>
    </row>
    <row r="36" spans="1:16" s="98" customFormat="1" ht="20.100000000000001" customHeight="1" thickBot="1">
      <c r="A36" s="76" t="s">
        <v>39</v>
      </c>
      <c r="B36" s="93">
        <f>SUM(B31:B35)</f>
        <v>208390812.32999995</v>
      </c>
      <c r="C36" s="94">
        <f>SUM(C31:C35)</f>
        <v>218764436.84999999</v>
      </c>
      <c r="D36" s="94">
        <f>SUM(D31:D35)</f>
        <v>241993713.68000001</v>
      </c>
      <c r="E36" s="94">
        <f>SUM(E31:E35)</f>
        <v>10373624.520000016</v>
      </c>
      <c r="F36" s="78">
        <f t="shared" ref="F36" si="5">E36/B36</f>
        <v>4.9779663527453069E-2</v>
      </c>
      <c r="G36" s="94">
        <f>SUM(G31:G35)</f>
        <v>23229276.830000009</v>
      </c>
      <c r="H36" s="79">
        <f t="shared" si="4"/>
        <v>0.10618397196765399</v>
      </c>
      <c r="I36" s="80"/>
      <c r="J36" s="81"/>
      <c r="K36" s="95"/>
      <c r="L36" s="4"/>
      <c r="M36" s="4"/>
      <c r="N36" s="4"/>
      <c r="O36" s="96"/>
      <c r="P36" s="97"/>
    </row>
    <row r="37" spans="1:16" ht="20.100000000000001" customHeight="1" thickTop="1">
      <c r="A37" s="99" t="s">
        <v>0</v>
      </c>
      <c r="B37" s="35"/>
      <c r="C37" s="100"/>
      <c r="D37" s="100"/>
      <c r="E37" s="35"/>
      <c r="F37" s="35"/>
      <c r="G37" s="35"/>
      <c r="H37" s="101"/>
      <c r="I37" s="80"/>
      <c r="J37" s="81"/>
      <c r="K37" s="4"/>
      <c r="L37" s="5"/>
      <c r="M37" s="5"/>
      <c r="N37" s="5"/>
      <c r="O37" s="5"/>
      <c r="P37" s="15"/>
    </row>
    <row r="38" spans="1:16" s="98" customFormat="1" ht="20.100000000000001" customHeight="1" thickBot="1">
      <c r="A38" s="102" t="s">
        <v>40</v>
      </c>
      <c r="B38" s="103">
        <f>B29+B36</f>
        <v>1115304387.8399999</v>
      </c>
      <c r="C38" s="103">
        <f>C29+C36</f>
        <v>1176033780.4999995</v>
      </c>
      <c r="D38" s="103">
        <f>D29+D36</f>
        <v>1285205036.4199998</v>
      </c>
      <c r="E38" s="103">
        <f>E29+E36</f>
        <v>60729392.65999981</v>
      </c>
      <c r="F38" s="104">
        <f>E38/B38</f>
        <v>5.4450958251508259E-2</v>
      </c>
      <c r="G38" s="103">
        <f>+G29+G36</f>
        <v>109171255.92000011</v>
      </c>
      <c r="H38" s="105">
        <f>G38/C38</f>
        <v>9.2830034077409862E-2</v>
      </c>
      <c r="I38" s="80"/>
      <c r="J38" s="81"/>
      <c r="K38" s="5"/>
      <c r="L38" s="13"/>
      <c r="M38" s="13"/>
      <c r="N38" s="5"/>
      <c r="O38" s="83"/>
      <c r="P38" s="97"/>
    </row>
    <row r="39" spans="1:16" ht="20.100000000000001" customHeight="1" thickTop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5"/>
      <c r="L39" s="13"/>
      <c r="M39" s="13"/>
      <c r="N39" s="5"/>
      <c r="O39" s="83"/>
      <c r="P39" s="15"/>
    </row>
    <row r="40" spans="1:16" ht="20.100000000000001" customHeight="1">
      <c r="A40" s="35"/>
      <c r="B40" s="35"/>
      <c r="C40" s="35"/>
      <c r="D40" s="106"/>
      <c r="E40" s="35"/>
      <c r="F40" s="35"/>
      <c r="G40" s="35"/>
      <c r="H40" s="35"/>
      <c r="I40" s="35"/>
      <c r="J40" s="35"/>
      <c r="K40" s="5"/>
      <c r="L40" s="13"/>
      <c r="M40" s="13"/>
      <c r="N40" s="5"/>
      <c r="O40" s="83"/>
      <c r="P40" s="15"/>
    </row>
    <row r="41" spans="1:16" ht="20.100000000000001" customHeight="1">
      <c r="B41" s="35"/>
      <c r="C41" s="107"/>
      <c r="D41" s="108"/>
      <c r="E41" s="35"/>
      <c r="F41" s="35"/>
      <c r="G41" s="35"/>
      <c r="H41" s="35"/>
      <c r="I41" s="35"/>
      <c r="J41" s="35"/>
      <c r="K41" s="5"/>
      <c r="L41" s="13"/>
      <c r="M41" s="13"/>
      <c r="N41" s="5"/>
      <c r="O41" s="83"/>
      <c r="P41" s="15"/>
    </row>
    <row r="42" spans="1:16" ht="20.100000000000001" customHeight="1">
      <c r="A42" s="109"/>
      <c r="B42" s="110"/>
      <c r="C42" s="110"/>
      <c r="D42" s="111"/>
      <c r="E42" s="112"/>
      <c r="F42" s="35"/>
      <c r="G42" s="35"/>
      <c r="H42" s="35"/>
      <c r="I42" s="35"/>
      <c r="J42" s="35"/>
      <c r="K42" s="5"/>
      <c r="L42" s="13"/>
      <c r="M42" s="13"/>
      <c r="N42" s="5"/>
      <c r="O42" s="83"/>
      <c r="P42" s="15"/>
    </row>
    <row r="43" spans="1:16" ht="20.100000000000001" customHeight="1">
      <c r="A43" s="110"/>
      <c r="B43" s="13"/>
      <c r="C43" s="13"/>
      <c r="D43" s="111"/>
      <c r="E43" s="112"/>
      <c r="F43" s="35"/>
      <c r="G43" s="35"/>
      <c r="H43" s="35"/>
      <c r="I43" s="35"/>
      <c r="J43" s="35"/>
      <c r="K43" s="5"/>
      <c r="L43" s="13"/>
      <c r="M43" s="13"/>
      <c r="N43" s="5"/>
      <c r="O43" s="83"/>
      <c r="P43" s="15"/>
    </row>
    <row r="44" spans="1:16" ht="20.100000000000001" customHeight="1">
      <c r="A44" s="110"/>
      <c r="B44" s="13"/>
      <c r="C44" s="13"/>
      <c r="I44" s="35"/>
      <c r="J44" s="35"/>
      <c r="K44" s="5"/>
      <c r="L44" s="13"/>
      <c r="M44" s="13"/>
      <c r="N44" s="5"/>
      <c r="O44" s="83"/>
      <c r="P44" s="15"/>
    </row>
    <row r="45" spans="1:16" ht="20.100000000000001" customHeight="1">
      <c r="A45" s="110"/>
      <c r="B45" s="13"/>
      <c r="C45" s="13"/>
      <c r="F45" s="15"/>
      <c r="I45" s="35"/>
      <c r="J45" s="35"/>
      <c r="K45" s="5"/>
      <c r="L45" s="13"/>
      <c r="M45" s="13"/>
      <c r="N45" s="5"/>
      <c r="O45" s="83"/>
      <c r="P45" s="15"/>
    </row>
    <row r="46" spans="1:16" ht="20.100000000000001" customHeight="1">
      <c r="A46" s="110"/>
      <c r="B46" s="13"/>
      <c r="C46" s="13"/>
      <c r="I46" s="35"/>
      <c r="K46" s="113"/>
      <c r="L46" s="13"/>
      <c r="M46" s="13"/>
      <c r="N46" s="5"/>
      <c r="O46" s="83"/>
      <c r="P46" s="15"/>
    </row>
    <row r="47" spans="1:16" ht="20.100000000000001" customHeight="1">
      <c r="A47" s="109"/>
      <c r="B47" s="114"/>
      <c r="C47" s="115"/>
      <c r="K47" s="95"/>
      <c r="L47" s="4"/>
      <c r="M47" s="4"/>
      <c r="N47" s="4"/>
      <c r="O47" s="96"/>
      <c r="P47" s="15"/>
    </row>
    <row r="48" spans="1:16" ht="20.100000000000001" customHeight="1">
      <c r="A48" s="100" t="s">
        <v>1</v>
      </c>
      <c r="K48" s="4"/>
      <c r="L48" s="5"/>
      <c r="M48" s="5"/>
      <c r="N48" s="5"/>
      <c r="O48" s="14"/>
      <c r="P48" s="15"/>
    </row>
    <row r="49" spans="1:16" ht="20.100000000000001" customHeight="1">
      <c r="A49" s="100" t="s">
        <v>1</v>
      </c>
      <c r="K49" s="5"/>
      <c r="L49" s="13"/>
      <c r="M49" s="13"/>
      <c r="N49" s="5"/>
      <c r="O49" s="14"/>
      <c r="P49" s="15"/>
    </row>
    <row r="50" spans="1:16" ht="20.100000000000001" customHeight="1">
      <c r="A50" s="100" t="s">
        <v>1</v>
      </c>
      <c r="K50" s="5"/>
      <c r="L50" s="13"/>
      <c r="M50" s="13"/>
      <c r="N50" s="5"/>
      <c r="O50" s="14"/>
      <c r="P50" s="15"/>
    </row>
    <row r="51" spans="1:16" ht="20.100000000000001" customHeight="1">
      <c r="A51" s="116" t="s">
        <v>1</v>
      </c>
      <c r="K51" s="5"/>
      <c r="L51" s="13"/>
      <c r="M51" s="13"/>
      <c r="N51" s="5"/>
      <c r="O51" s="14"/>
      <c r="P51" s="15"/>
    </row>
    <row r="52" spans="1:16" ht="20.100000000000001" customHeight="1">
      <c r="A52" s="116" t="s">
        <v>1</v>
      </c>
      <c r="K52" s="95"/>
      <c r="L52" s="4"/>
      <c r="M52" s="4"/>
      <c r="N52" s="4"/>
      <c r="O52" s="96"/>
      <c r="P52" s="15"/>
    </row>
    <row r="53" spans="1:16" ht="20.100000000000001" customHeight="1">
      <c r="A53" s="116" t="s">
        <v>1</v>
      </c>
      <c r="K53" s="114"/>
      <c r="L53" s="5"/>
      <c r="M53" s="5"/>
      <c r="N53" s="5"/>
      <c r="O53" s="14"/>
      <c r="P53" s="15"/>
    </row>
    <row r="54" spans="1:16" ht="20.100000000000001" customHeight="1">
      <c r="A54" s="116" t="s">
        <v>1</v>
      </c>
      <c r="K54" s="95"/>
      <c r="L54" s="5"/>
      <c r="M54" s="5"/>
      <c r="N54" s="5"/>
      <c r="O54" s="14"/>
      <c r="P54" s="15"/>
    </row>
    <row r="55" spans="1:16" ht="20.100000000000001" customHeight="1">
      <c r="A55" s="116" t="s">
        <v>1</v>
      </c>
      <c r="K55" s="5"/>
      <c r="L55" s="4"/>
      <c r="M55" s="4"/>
      <c r="N55" s="4"/>
      <c r="O55" s="5"/>
      <c r="P55" s="15"/>
    </row>
    <row r="56" spans="1:16" ht="20.100000000000001" customHeight="1">
      <c r="A56" s="116" t="s">
        <v>1</v>
      </c>
      <c r="K56" s="5"/>
      <c r="L56" s="4"/>
      <c r="M56" s="4"/>
      <c r="N56" s="4"/>
      <c r="O56" s="5"/>
      <c r="P56" s="15"/>
    </row>
    <row r="57" spans="1:16" ht="20.100000000000001" customHeight="1">
      <c r="A57" s="116" t="s">
        <v>1</v>
      </c>
      <c r="K57" s="117"/>
      <c r="L57" s="4"/>
      <c r="M57" s="4"/>
      <c r="N57" s="4"/>
      <c r="O57" s="8"/>
      <c r="P57" s="15"/>
    </row>
    <row r="58" spans="1:16" ht="20.100000000000001" customHeight="1">
      <c r="A58" s="116" t="s">
        <v>1</v>
      </c>
      <c r="K58" s="9"/>
      <c r="L58" s="10"/>
      <c r="M58" s="10"/>
      <c r="N58" s="9"/>
      <c r="O58" s="9"/>
      <c r="P58" s="15"/>
    </row>
    <row r="59" spans="1:16" ht="20.100000000000001" customHeight="1">
      <c r="A59" s="116" t="s">
        <v>1</v>
      </c>
      <c r="K59" s="4"/>
      <c r="L59" s="5"/>
      <c r="M59" s="5"/>
      <c r="N59" s="5"/>
      <c r="O59" s="5"/>
      <c r="P59" s="15"/>
    </row>
    <row r="60" spans="1:16" ht="20.100000000000001" customHeight="1">
      <c r="A60" s="116" t="s">
        <v>1</v>
      </c>
      <c r="K60" s="5"/>
      <c r="L60" s="13"/>
      <c r="M60" s="13"/>
      <c r="N60" s="5"/>
      <c r="O60" s="83"/>
      <c r="P60" s="15"/>
    </row>
    <row r="61" spans="1:16" ht="20.100000000000001" customHeight="1">
      <c r="A61" s="116" t="s">
        <v>1</v>
      </c>
      <c r="K61" s="5"/>
      <c r="L61" s="13"/>
      <c r="M61" s="13"/>
      <c r="N61" s="5"/>
      <c r="O61" s="83"/>
      <c r="P61" s="15"/>
    </row>
    <row r="62" spans="1:16" ht="20.100000000000001" customHeight="1">
      <c r="A62" s="116" t="s">
        <v>1</v>
      </c>
      <c r="K62" s="5"/>
      <c r="L62" s="13"/>
      <c r="M62" s="13"/>
      <c r="N62" s="5"/>
      <c r="O62" s="83"/>
      <c r="P62" s="15"/>
    </row>
    <row r="63" spans="1:16" ht="20.100000000000001" customHeight="1">
      <c r="A63" s="116" t="s">
        <v>41</v>
      </c>
      <c r="K63" s="5"/>
      <c r="L63" s="13"/>
      <c r="M63" s="13"/>
      <c r="N63" s="5"/>
      <c r="O63" s="83"/>
      <c r="P63" s="15"/>
    </row>
    <row r="64" spans="1:16" ht="20.100000000000001" customHeight="1">
      <c r="A64" s="116" t="s">
        <v>1</v>
      </c>
      <c r="K64" s="5"/>
      <c r="L64" s="13"/>
      <c r="M64" s="13"/>
      <c r="N64" s="5"/>
      <c r="O64" s="83"/>
      <c r="P64" s="15"/>
    </row>
    <row r="65" spans="1:16" ht="20.100000000000001" customHeight="1">
      <c r="A65" s="116" t="s">
        <v>1</v>
      </c>
      <c r="K65" s="5"/>
      <c r="L65" s="13"/>
      <c r="M65" s="13"/>
      <c r="N65" s="5"/>
      <c r="O65" s="83"/>
      <c r="P65" s="15"/>
    </row>
    <row r="66" spans="1:16" ht="20.100000000000001" customHeight="1">
      <c r="A66" s="116" t="s">
        <v>1</v>
      </c>
      <c r="K66" s="5"/>
      <c r="L66" s="13"/>
      <c r="M66" s="13"/>
      <c r="N66" s="5"/>
      <c r="O66" s="83"/>
      <c r="P66" s="15"/>
    </row>
    <row r="67" spans="1:16" ht="20.100000000000001" customHeight="1">
      <c r="A67" s="116" t="s">
        <v>1</v>
      </c>
      <c r="K67" s="5"/>
      <c r="L67" s="13"/>
      <c r="M67" s="13"/>
      <c r="N67" s="5"/>
      <c r="O67" s="83"/>
      <c r="P67" s="15"/>
    </row>
    <row r="68" spans="1:16" ht="20.100000000000001" customHeight="1">
      <c r="A68" s="116" t="s">
        <v>1</v>
      </c>
      <c r="K68" s="5"/>
      <c r="L68" s="13"/>
      <c r="M68" s="13"/>
      <c r="N68" s="5"/>
      <c r="O68" s="83"/>
      <c r="P68" s="15"/>
    </row>
    <row r="69" spans="1:16" ht="20.100000000000001" customHeight="1">
      <c r="A69" s="116" t="s">
        <v>1</v>
      </c>
      <c r="K69" s="5"/>
      <c r="L69" s="13"/>
      <c r="M69" s="13"/>
      <c r="N69" s="5"/>
      <c r="O69" s="83"/>
      <c r="P69" s="15"/>
    </row>
    <row r="70" spans="1:16" ht="20.100000000000001" customHeight="1">
      <c r="A70" s="116" t="s">
        <v>1</v>
      </c>
      <c r="K70" s="5"/>
      <c r="L70" s="13"/>
      <c r="M70" s="13"/>
      <c r="N70" s="5"/>
      <c r="O70" s="83"/>
      <c r="P70" s="15"/>
    </row>
    <row r="71" spans="1:16" ht="20.100000000000001" customHeight="1">
      <c r="A71" s="116" t="s">
        <v>1</v>
      </c>
      <c r="K71" s="5"/>
      <c r="L71" s="13"/>
      <c r="M71" s="13"/>
      <c r="N71" s="5"/>
      <c r="O71" s="83"/>
      <c r="P71" s="15"/>
    </row>
    <row r="72" spans="1:16" ht="20.100000000000001" customHeight="1">
      <c r="A72" s="116" t="s">
        <v>41</v>
      </c>
      <c r="K72" s="5"/>
      <c r="L72" s="13"/>
      <c r="M72" s="13"/>
      <c r="N72" s="5"/>
      <c r="O72" s="83"/>
      <c r="P72" s="15"/>
    </row>
    <row r="73" spans="1:16" ht="20.100000000000001" customHeight="1">
      <c r="A73" s="116" t="s">
        <v>1</v>
      </c>
      <c r="K73" s="5"/>
      <c r="L73" s="13"/>
      <c r="M73" s="13"/>
      <c r="N73" s="5"/>
      <c r="O73" s="83"/>
      <c r="P73" s="15"/>
    </row>
    <row r="74" spans="1:16" ht="20.100000000000001" customHeight="1">
      <c r="A74" s="116" t="s">
        <v>1</v>
      </c>
      <c r="K74" s="5"/>
      <c r="L74" s="13"/>
      <c r="M74" s="13"/>
      <c r="N74" s="5"/>
      <c r="O74" s="83"/>
      <c r="P74" s="15"/>
    </row>
    <row r="75" spans="1:16" ht="20.100000000000001" customHeight="1">
      <c r="A75" s="116" t="s">
        <v>1</v>
      </c>
      <c r="K75" s="5"/>
      <c r="L75" s="13"/>
      <c r="M75" s="13"/>
      <c r="N75" s="5"/>
      <c r="O75" s="83"/>
      <c r="P75" s="15"/>
    </row>
    <row r="76" spans="1:16" ht="20.100000000000001" customHeight="1">
      <c r="A76" s="116" t="s">
        <v>1</v>
      </c>
      <c r="K76" s="95"/>
      <c r="L76" s="4"/>
      <c r="M76" s="4"/>
      <c r="N76" s="4"/>
      <c r="O76" s="96"/>
      <c r="P76" s="15"/>
    </row>
    <row r="77" spans="1:16" ht="20.100000000000001" customHeight="1">
      <c r="A77" s="116" t="s">
        <v>1</v>
      </c>
      <c r="K77" s="4"/>
      <c r="L77" s="13"/>
      <c r="M77" s="13"/>
      <c r="N77" s="5"/>
      <c r="O77" s="14"/>
      <c r="P77" s="15"/>
    </row>
    <row r="78" spans="1:16" ht="20.100000000000001" customHeight="1">
      <c r="A78" s="116" t="s">
        <v>1</v>
      </c>
      <c r="K78" s="95"/>
      <c r="L78" s="4"/>
      <c r="M78" s="4"/>
      <c r="N78" s="4"/>
      <c r="O78" s="96"/>
      <c r="P78" s="15"/>
    </row>
    <row r="79" spans="1:16" ht="20.100000000000001" customHeight="1">
      <c r="A79" s="116" t="s">
        <v>1</v>
      </c>
      <c r="K79" s="11"/>
      <c r="L79" s="5"/>
      <c r="M79" s="5"/>
      <c r="N79" s="5"/>
      <c r="O79" s="14"/>
      <c r="P79" s="15"/>
    </row>
    <row r="80" spans="1:16" ht="20.100000000000001" customHeight="1">
      <c r="A80" s="116" t="s">
        <v>1</v>
      </c>
      <c r="K80" s="43"/>
      <c r="L80" s="13"/>
      <c r="M80" s="13"/>
      <c r="N80" s="5"/>
      <c r="O80" s="14"/>
      <c r="P80" s="15"/>
    </row>
    <row r="81" spans="1:16" ht="20.100000000000001" customHeight="1">
      <c r="A81" s="116" t="s">
        <v>1</v>
      </c>
      <c r="K81" s="43"/>
      <c r="L81" s="13"/>
      <c r="M81" s="13"/>
      <c r="N81" s="5"/>
      <c r="O81" s="14"/>
      <c r="P81" s="15"/>
    </row>
    <row r="82" spans="1:16" ht="20.100000000000001" customHeight="1">
      <c r="A82" s="116" t="s">
        <v>1</v>
      </c>
      <c r="K82" s="5"/>
      <c r="L82" s="13"/>
      <c r="M82" s="13"/>
      <c r="N82" s="5"/>
      <c r="O82" s="14"/>
      <c r="P82" s="15"/>
    </row>
    <row r="83" spans="1:16" ht="20.100000000000001" customHeight="1">
      <c r="A83" s="116" t="s">
        <v>1</v>
      </c>
      <c r="K83" s="95"/>
      <c r="L83" s="4"/>
      <c r="M83" s="4"/>
      <c r="N83" s="4"/>
      <c r="O83" s="96"/>
      <c r="P83" s="15"/>
    </row>
    <row r="84" spans="1:16" ht="20.100000000000001" customHeight="1">
      <c r="A84" s="116" t="s">
        <v>1</v>
      </c>
      <c r="K84" s="4"/>
      <c r="L84" s="5"/>
      <c r="M84" s="5"/>
      <c r="N84" s="5"/>
      <c r="O84" s="14"/>
      <c r="P84" s="15"/>
    </row>
    <row r="85" spans="1:16" ht="20.100000000000001" customHeight="1">
      <c r="A85" s="116" t="s">
        <v>1</v>
      </c>
      <c r="K85" s="5"/>
      <c r="L85" s="13"/>
      <c r="M85" s="13"/>
      <c r="N85" s="5"/>
      <c r="O85" s="14"/>
      <c r="P85" s="15"/>
    </row>
    <row r="86" spans="1:16" ht="20.100000000000001" customHeight="1">
      <c r="A86" s="116" t="s">
        <v>1</v>
      </c>
      <c r="K86" s="5"/>
      <c r="L86" s="13"/>
      <c r="M86" s="13"/>
      <c r="N86" s="5"/>
      <c r="O86" s="14"/>
      <c r="P86" s="15"/>
    </row>
    <row r="87" spans="1:16" ht="20.100000000000001" customHeight="1">
      <c r="A87" s="116" t="s">
        <v>1</v>
      </c>
      <c r="K87" s="5"/>
      <c r="L87" s="13"/>
      <c r="M87" s="13"/>
      <c r="N87" s="5"/>
      <c r="O87" s="14"/>
      <c r="P87" s="15"/>
    </row>
    <row r="88" spans="1:16" ht="20.100000000000001" customHeight="1">
      <c r="A88" s="116" t="s">
        <v>1</v>
      </c>
      <c r="K88" s="5"/>
      <c r="L88" s="13"/>
      <c r="M88" s="13"/>
      <c r="N88" s="5"/>
      <c r="O88" s="14"/>
      <c r="P88" s="15"/>
    </row>
    <row r="89" spans="1:16" ht="20.100000000000001" customHeight="1">
      <c r="K89" s="5"/>
      <c r="L89" s="13"/>
      <c r="M89" s="13"/>
      <c r="N89" s="5"/>
      <c r="O89" s="14"/>
      <c r="P89" s="15"/>
    </row>
    <row r="90" spans="1:16" ht="20.100000000000001" customHeight="1">
      <c r="K90" s="5"/>
      <c r="L90" s="13"/>
      <c r="M90" s="13"/>
      <c r="N90" s="5"/>
      <c r="O90" s="14"/>
      <c r="P90" s="15"/>
    </row>
    <row r="91" spans="1:16" ht="20.100000000000001" customHeight="1">
      <c r="K91" s="5"/>
      <c r="L91" s="13"/>
      <c r="M91" s="13"/>
      <c r="N91" s="5"/>
      <c r="O91" s="14"/>
      <c r="P91" s="15"/>
    </row>
    <row r="92" spans="1:16" ht="20.100000000000001" customHeight="1">
      <c r="K92" s="95"/>
      <c r="L92" s="4"/>
      <c r="M92" s="4"/>
      <c r="N92" s="4"/>
      <c r="O92" s="96"/>
      <c r="P92" s="15"/>
    </row>
    <row r="93" spans="1:16" ht="20.100000000000001" customHeight="1">
      <c r="K93" s="4"/>
      <c r="L93" s="5"/>
      <c r="M93" s="5"/>
      <c r="N93" s="5"/>
      <c r="O93" s="14"/>
      <c r="P93" s="15"/>
    </row>
    <row r="94" spans="1:16" ht="20.100000000000001" customHeight="1">
      <c r="K94" s="5"/>
      <c r="L94" s="13"/>
      <c r="M94" s="13"/>
      <c r="N94" s="5"/>
      <c r="O94" s="14"/>
      <c r="P94" s="15"/>
    </row>
    <row r="95" spans="1:16" ht="20.100000000000001" customHeight="1">
      <c r="K95" s="118"/>
      <c r="L95" s="13"/>
      <c r="M95" s="13"/>
      <c r="N95" s="5"/>
      <c r="O95" s="14"/>
      <c r="P95" s="15"/>
    </row>
    <row r="96" spans="1:16" ht="20.100000000000001" customHeight="1">
      <c r="K96" s="5"/>
      <c r="L96" s="13"/>
      <c r="M96" s="13"/>
      <c r="N96" s="5"/>
      <c r="O96" s="14"/>
      <c r="P96" s="15"/>
    </row>
    <row r="97" spans="11:16" ht="20.100000000000001" customHeight="1">
      <c r="K97" s="5"/>
      <c r="L97" s="13"/>
      <c r="M97" s="13"/>
      <c r="N97" s="5"/>
      <c r="O97" s="14"/>
      <c r="P97" s="15"/>
    </row>
    <row r="98" spans="11:16" ht="20.100000000000001" customHeight="1">
      <c r="K98" s="5"/>
      <c r="L98" s="13"/>
      <c r="M98" s="13"/>
      <c r="N98" s="5"/>
      <c r="O98" s="83"/>
      <c r="P98" s="15"/>
    </row>
    <row r="99" spans="11:16" ht="20.100000000000001" customHeight="1">
      <c r="K99" s="5"/>
      <c r="L99" s="13"/>
      <c r="M99" s="13"/>
      <c r="N99" s="5"/>
      <c r="O99" s="83"/>
      <c r="P99" s="15"/>
    </row>
    <row r="100" spans="11:16" ht="20.100000000000001" customHeight="1">
      <c r="K100" s="5"/>
      <c r="L100" s="13"/>
      <c r="M100" s="13"/>
      <c r="N100" s="5"/>
      <c r="O100" s="83"/>
      <c r="P100" s="15"/>
    </row>
    <row r="101" spans="11:16" ht="20.100000000000001" customHeight="1">
      <c r="K101" s="5"/>
      <c r="L101" s="13"/>
      <c r="M101" s="13"/>
      <c r="N101" s="5"/>
      <c r="O101" s="14"/>
      <c r="P101" s="15"/>
    </row>
    <row r="102" spans="11:16" ht="20.100000000000001" customHeight="1">
      <c r="K102" s="95"/>
      <c r="L102" s="4"/>
      <c r="M102" s="4"/>
      <c r="N102" s="4"/>
      <c r="O102" s="96"/>
      <c r="P102" s="15"/>
    </row>
    <row r="103" spans="11:16" ht="20.100000000000001" customHeight="1">
      <c r="K103" s="4"/>
      <c r="L103" s="5"/>
      <c r="M103" s="5"/>
      <c r="N103" s="5"/>
      <c r="O103" s="5"/>
      <c r="P103" s="15"/>
    </row>
    <row r="104" spans="11:16" ht="20.100000000000001" customHeight="1">
      <c r="K104" s="5"/>
      <c r="L104" s="13"/>
      <c r="M104" s="13"/>
      <c r="N104" s="5"/>
      <c r="O104" s="83"/>
      <c r="P104" s="15"/>
    </row>
    <row r="105" spans="11:16" ht="20.100000000000001" customHeight="1">
      <c r="K105" s="5"/>
      <c r="L105" s="13"/>
      <c r="M105" s="13"/>
      <c r="N105" s="5"/>
      <c r="O105" s="83"/>
      <c r="P105" s="15"/>
    </row>
    <row r="106" spans="11:16" ht="20.100000000000001" customHeight="1">
      <c r="K106" s="5"/>
      <c r="L106" s="13"/>
      <c r="M106" s="13"/>
      <c r="N106" s="5"/>
      <c r="O106" s="83"/>
      <c r="P106" s="15"/>
    </row>
    <row r="107" spans="11:16" ht="20.100000000000001" customHeight="1">
      <c r="K107" s="5"/>
      <c r="L107" s="13"/>
      <c r="M107" s="13"/>
      <c r="N107" s="5"/>
      <c r="O107" s="83"/>
      <c r="P107" s="15"/>
    </row>
    <row r="108" spans="11:16" ht="20.100000000000001" customHeight="1">
      <c r="K108" s="5"/>
      <c r="L108" s="13"/>
      <c r="M108" s="13"/>
      <c r="N108" s="5"/>
      <c r="O108" s="83"/>
      <c r="P108" s="15"/>
    </row>
    <row r="109" spans="11:16" ht="20.100000000000001" customHeight="1">
      <c r="K109" s="5"/>
      <c r="L109" s="13"/>
      <c r="M109" s="13"/>
      <c r="N109" s="5"/>
      <c r="O109" s="83"/>
      <c r="P109" s="15"/>
    </row>
    <row r="110" spans="11:16" ht="20.100000000000001" customHeight="1">
      <c r="K110" s="119"/>
      <c r="L110" s="13"/>
      <c r="M110" s="13"/>
      <c r="N110" s="5"/>
      <c r="O110" s="83"/>
      <c r="P110" s="15"/>
    </row>
    <row r="111" spans="11:16" ht="20.100000000000001" customHeight="1">
      <c r="K111" s="119"/>
      <c r="L111" s="13"/>
      <c r="M111" s="13"/>
      <c r="N111" s="5"/>
      <c r="O111" s="83"/>
      <c r="P111" s="15"/>
    </row>
    <row r="112" spans="11:16" ht="20.100000000000001" customHeight="1">
      <c r="K112" s="119"/>
      <c r="L112" s="13"/>
      <c r="M112" s="13"/>
      <c r="N112" s="5"/>
      <c r="O112" s="83"/>
      <c r="P112" s="15"/>
    </row>
    <row r="113" spans="11:16" ht="20.100000000000001" customHeight="1">
      <c r="K113" s="119"/>
      <c r="L113" s="13"/>
      <c r="M113" s="13"/>
      <c r="N113" s="5"/>
      <c r="O113" s="83"/>
      <c r="P113" s="15"/>
    </row>
    <row r="114" spans="11:16" ht="20.100000000000001" customHeight="1">
      <c r="K114" s="5"/>
      <c r="L114" s="13"/>
      <c r="M114" s="13"/>
      <c r="N114" s="5"/>
      <c r="O114" s="83"/>
      <c r="P114" s="15"/>
    </row>
    <row r="115" spans="11:16" ht="20.100000000000001" customHeight="1">
      <c r="K115" s="5"/>
      <c r="L115" s="13"/>
      <c r="M115" s="13"/>
      <c r="N115" s="5"/>
      <c r="O115" s="83"/>
      <c r="P115" s="15"/>
    </row>
    <row r="116" spans="11:16" ht="20.100000000000001" customHeight="1">
      <c r="K116" s="5"/>
      <c r="L116" s="13"/>
      <c r="M116" s="13"/>
      <c r="N116" s="5"/>
      <c r="O116" s="83"/>
      <c r="P116" s="15"/>
    </row>
    <row r="117" spans="11:16" ht="20.100000000000001" customHeight="1">
      <c r="K117" s="5"/>
      <c r="L117" s="13"/>
      <c r="M117" s="13"/>
      <c r="N117" s="5"/>
      <c r="O117" s="83"/>
      <c r="P117" s="15"/>
    </row>
    <row r="118" spans="11:16" ht="20.100000000000001" customHeight="1">
      <c r="K118" s="5"/>
      <c r="L118" s="13"/>
      <c r="M118" s="13"/>
      <c r="N118" s="5"/>
      <c r="O118" s="83"/>
      <c r="P118" s="15"/>
    </row>
    <row r="119" spans="11:16" ht="20.100000000000001" customHeight="1">
      <c r="K119" s="5"/>
      <c r="L119" s="13"/>
      <c r="M119" s="13"/>
      <c r="N119" s="5"/>
      <c r="O119" s="83"/>
      <c r="P119" s="15"/>
    </row>
    <row r="120" spans="11:16" ht="20.100000000000001" customHeight="1">
      <c r="K120" s="5"/>
      <c r="L120" s="13"/>
      <c r="M120" s="13"/>
      <c r="N120" s="5"/>
      <c r="O120" s="83"/>
      <c r="P120" s="15"/>
    </row>
    <row r="121" spans="11:16" ht="20.100000000000001" customHeight="1">
      <c r="K121" s="5"/>
      <c r="L121" s="13"/>
      <c r="M121" s="13"/>
      <c r="N121" s="5"/>
      <c r="O121" s="83"/>
      <c r="P121" s="15"/>
    </row>
    <row r="122" spans="11:16" ht="20.100000000000001" customHeight="1">
      <c r="K122" s="95"/>
      <c r="L122" s="4"/>
      <c r="M122" s="4"/>
      <c r="N122" s="4"/>
      <c r="O122" s="96"/>
      <c r="P122" s="15"/>
    </row>
    <row r="123" spans="11:16" ht="20.100000000000001" customHeight="1">
      <c r="K123" s="4"/>
      <c r="L123" s="5"/>
      <c r="M123" s="5"/>
      <c r="N123" s="5"/>
      <c r="O123" s="5"/>
      <c r="P123" s="15"/>
    </row>
    <row r="124" spans="11:16" ht="20.100000000000001" customHeight="1">
      <c r="K124" s="5"/>
      <c r="L124" s="13"/>
      <c r="M124" s="13"/>
      <c r="N124" s="5"/>
      <c r="O124" s="83"/>
      <c r="P124" s="15"/>
    </row>
    <row r="125" spans="11:16" ht="20.100000000000001" customHeight="1">
      <c r="K125" s="5"/>
      <c r="L125" s="13"/>
      <c r="M125" s="13"/>
      <c r="N125" s="5"/>
      <c r="O125" s="83"/>
      <c r="P125" s="15"/>
    </row>
    <row r="126" spans="11:16" ht="20.100000000000001" customHeight="1">
      <c r="K126" s="5"/>
      <c r="L126" s="13"/>
      <c r="M126" s="13"/>
      <c r="N126" s="5"/>
      <c r="O126" s="83"/>
      <c r="P126" s="15"/>
    </row>
    <row r="127" spans="11:16" ht="20.100000000000001" customHeight="1">
      <c r="K127" s="5"/>
      <c r="L127" s="13"/>
      <c r="M127" s="13"/>
      <c r="N127" s="5"/>
      <c r="O127" s="83"/>
      <c r="P127" s="15"/>
    </row>
    <row r="128" spans="11:16" ht="20.100000000000001" customHeight="1">
      <c r="K128" s="5"/>
      <c r="L128" s="13"/>
      <c r="M128" s="13"/>
      <c r="N128" s="5"/>
      <c r="O128" s="83"/>
      <c r="P128" s="15"/>
    </row>
    <row r="129" spans="11:16" ht="20.100000000000001" customHeight="1">
      <c r="K129" s="5"/>
      <c r="L129" s="13"/>
      <c r="M129" s="13"/>
      <c r="N129" s="5"/>
      <c r="O129" s="83"/>
      <c r="P129" s="15"/>
    </row>
    <row r="130" spans="11:16" ht="20.100000000000001" customHeight="1">
      <c r="K130" s="5"/>
      <c r="L130" s="13"/>
      <c r="M130" s="13"/>
      <c r="N130" s="5"/>
      <c r="O130" s="83"/>
      <c r="P130" s="15"/>
    </row>
    <row r="131" spans="11:16" ht="20.100000000000001" customHeight="1">
      <c r="K131" s="5"/>
      <c r="L131" s="13"/>
      <c r="M131" s="13"/>
      <c r="N131" s="5"/>
      <c r="O131" s="83"/>
      <c r="P131" s="15"/>
    </row>
    <row r="132" spans="11:16" ht="20.100000000000001" customHeight="1">
      <c r="K132" s="95"/>
      <c r="L132" s="4"/>
      <c r="M132" s="4"/>
      <c r="N132" s="4"/>
      <c r="O132" s="96"/>
      <c r="P132" s="15"/>
    </row>
    <row r="133" spans="11:16" ht="20.100000000000001" customHeight="1">
      <c r="K133" s="4"/>
      <c r="L133" s="5"/>
      <c r="M133" s="5"/>
      <c r="N133" s="5"/>
      <c r="O133" s="5"/>
      <c r="P133" s="15"/>
    </row>
    <row r="134" spans="11:16" ht="20.100000000000001" customHeight="1">
      <c r="K134" s="5"/>
      <c r="L134" s="13"/>
      <c r="M134" s="13"/>
      <c r="N134" s="5"/>
      <c r="O134" s="14"/>
      <c r="P134" s="15"/>
    </row>
    <row r="135" spans="11:16" ht="20.100000000000001" customHeight="1">
      <c r="K135" s="5"/>
      <c r="L135" s="13"/>
      <c r="M135" s="13"/>
      <c r="N135" s="5"/>
      <c r="O135" s="83"/>
      <c r="P135" s="15"/>
    </row>
    <row r="136" spans="11:16" ht="20.100000000000001" customHeight="1">
      <c r="K136" s="95"/>
      <c r="L136" s="4"/>
      <c r="M136" s="4"/>
      <c r="N136" s="4"/>
      <c r="O136" s="96"/>
      <c r="P136" s="15"/>
    </row>
    <row r="137" spans="11:16" ht="20.100000000000001" customHeight="1">
      <c r="K137" s="5"/>
      <c r="L137" s="4"/>
      <c r="M137" s="4"/>
      <c r="N137" s="4"/>
      <c r="O137" s="5"/>
      <c r="P137" s="15"/>
    </row>
    <row r="138" spans="11:16" ht="20.100000000000001" customHeight="1">
      <c r="K138" s="5"/>
      <c r="L138" s="4"/>
      <c r="M138" s="4"/>
      <c r="N138" s="4"/>
      <c r="O138" s="5"/>
      <c r="P138" s="15"/>
    </row>
    <row r="139" spans="11:16" ht="20.100000000000001" customHeight="1">
      <c r="K139" s="117"/>
      <c r="L139" s="4"/>
      <c r="M139" s="4"/>
      <c r="N139" s="4"/>
      <c r="O139" s="8"/>
      <c r="P139" s="15"/>
    </row>
    <row r="140" spans="11:16" ht="20.100000000000001" customHeight="1">
      <c r="K140" s="9"/>
      <c r="L140" s="10"/>
      <c r="M140" s="10"/>
      <c r="N140" s="9"/>
      <c r="O140" s="9"/>
      <c r="P140" s="15"/>
    </row>
    <row r="141" spans="11:16" ht="20.100000000000001" customHeight="1">
      <c r="K141" s="11"/>
      <c r="L141" s="5"/>
      <c r="M141" s="5"/>
      <c r="N141" s="5"/>
      <c r="O141" s="14"/>
      <c r="P141" s="15"/>
    </row>
    <row r="142" spans="11:16" ht="20.100000000000001" customHeight="1">
      <c r="K142" s="120"/>
      <c r="L142" s="13"/>
      <c r="M142" s="13"/>
      <c r="N142" s="5"/>
      <c r="O142" s="83"/>
      <c r="P142" s="15"/>
    </row>
    <row r="143" spans="11:16" ht="20.100000000000001" customHeight="1">
      <c r="K143" s="121"/>
      <c r="L143" s="13"/>
      <c r="M143" s="13"/>
      <c r="N143" s="5"/>
      <c r="O143" s="83"/>
      <c r="P143" s="15"/>
    </row>
    <row r="144" spans="11:16" ht="20.100000000000001" customHeight="1">
      <c r="K144" s="121"/>
      <c r="L144" s="13"/>
      <c r="M144" s="13"/>
      <c r="N144" s="5"/>
      <c r="O144" s="83"/>
      <c r="P144" s="15"/>
    </row>
    <row r="145" spans="11:16" ht="20.100000000000001" customHeight="1">
      <c r="K145" s="121"/>
      <c r="L145" s="13"/>
      <c r="M145" s="13"/>
      <c r="N145" s="5"/>
      <c r="O145" s="83"/>
      <c r="P145" s="15"/>
    </row>
    <row r="146" spans="11:16" ht="20.100000000000001" customHeight="1">
      <c r="K146" s="121"/>
      <c r="L146" s="13"/>
      <c r="M146" s="13"/>
      <c r="N146" s="5"/>
      <c r="O146" s="83"/>
      <c r="P146" s="15"/>
    </row>
    <row r="147" spans="11:16" ht="20.100000000000001" customHeight="1">
      <c r="K147" s="121"/>
      <c r="L147" s="13"/>
      <c r="M147" s="13"/>
      <c r="N147" s="5"/>
      <c r="O147" s="83"/>
      <c r="P147" s="15"/>
    </row>
    <row r="148" spans="11:16" ht="20.100000000000001" customHeight="1">
      <c r="K148" s="95"/>
      <c r="L148" s="4"/>
      <c r="M148" s="4"/>
      <c r="N148" s="4"/>
      <c r="O148" s="96"/>
      <c r="P148" s="15"/>
    </row>
    <row r="149" spans="11:16" ht="20.100000000000001" customHeight="1">
      <c r="K149" s="4"/>
      <c r="L149" s="5"/>
      <c r="M149" s="5"/>
      <c r="N149" s="5"/>
      <c r="O149" s="5"/>
      <c r="P149" s="15"/>
    </row>
    <row r="150" spans="11:16" ht="20.100000000000001" customHeight="1">
      <c r="K150" s="5"/>
      <c r="L150" s="13"/>
      <c r="M150" s="13"/>
      <c r="N150" s="5"/>
      <c r="O150" s="83"/>
      <c r="P150" s="15"/>
    </row>
    <row r="151" spans="11:16" ht="20.100000000000001" customHeight="1">
      <c r="K151" s="5"/>
      <c r="L151" s="13"/>
      <c r="M151" s="13"/>
      <c r="N151" s="5"/>
      <c r="O151" s="122"/>
      <c r="P151" s="15"/>
    </row>
    <row r="152" spans="11:16" ht="20.100000000000001" customHeight="1">
      <c r="K152" s="5"/>
      <c r="L152" s="13"/>
      <c r="M152" s="13"/>
      <c r="N152" s="5"/>
      <c r="O152" s="83"/>
      <c r="P152" s="15"/>
    </row>
    <row r="153" spans="11:16" ht="20.100000000000001" customHeight="1">
      <c r="K153" s="5"/>
      <c r="L153" s="13"/>
      <c r="M153" s="13"/>
      <c r="N153" s="5"/>
      <c r="O153" s="83"/>
      <c r="P153" s="15"/>
    </row>
    <row r="154" spans="11:16" ht="20.100000000000001" customHeight="1">
      <c r="K154" s="5"/>
      <c r="L154" s="13"/>
      <c r="M154" s="13"/>
      <c r="N154" s="5"/>
      <c r="O154" s="83"/>
      <c r="P154" s="15"/>
    </row>
    <row r="155" spans="11:16" ht="20.100000000000001" customHeight="1">
      <c r="K155" s="5"/>
      <c r="L155" s="13"/>
      <c r="M155" s="13"/>
      <c r="N155" s="5"/>
      <c r="O155" s="83"/>
      <c r="P155" s="15"/>
    </row>
    <row r="156" spans="11:16" ht="20.100000000000001" customHeight="1">
      <c r="K156" s="5"/>
      <c r="L156" s="13"/>
      <c r="M156" s="13"/>
      <c r="N156" s="5"/>
      <c r="O156" s="83"/>
      <c r="P156" s="15"/>
    </row>
    <row r="157" spans="11:16" ht="20.100000000000001" customHeight="1">
      <c r="K157" s="5"/>
      <c r="L157" s="13"/>
      <c r="M157" s="13"/>
      <c r="N157" s="5"/>
      <c r="O157" s="83"/>
      <c r="P157" s="15"/>
    </row>
    <row r="158" spans="11:16" ht="20.100000000000001" customHeight="1">
      <c r="K158" s="5"/>
      <c r="L158" s="13"/>
      <c r="M158" s="13"/>
      <c r="N158" s="5"/>
      <c r="O158" s="83"/>
      <c r="P158" s="15"/>
    </row>
    <row r="159" spans="11:16" ht="20.100000000000001" customHeight="1">
      <c r="K159" s="5"/>
      <c r="L159" s="13"/>
      <c r="M159" s="13"/>
      <c r="N159" s="5"/>
      <c r="O159" s="83"/>
      <c r="P159" s="15"/>
    </row>
    <row r="160" spans="11:16" ht="20.100000000000001" customHeight="1">
      <c r="K160" s="5"/>
      <c r="L160" s="13"/>
      <c r="M160" s="13"/>
      <c r="N160" s="5"/>
      <c r="O160" s="83"/>
      <c r="P160" s="15"/>
    </row>
    <row r="161" spans="11:16" ht="20.100000000000001" customHeight="1">
      <c r="K161" s="95"/>
      <c r="L161" s="4"/>
      <c r="M161" s="4"/>
      <c r="N161" s="4"/>
      <c r="O161" s="96"/>
      <c r="P161" s="15"/>
    </row>
    <row r="162" spans="11:16" ht="20.100000000000001" customHeight="1">
      <c r="K162" s="4"/>
      <c r="L162" s="5"/>
      <c r="M162" s="5"/>
      <c r="N162" s="5"/>
      <c r="O162" s="5"/>
      <c r="P162" s="15"/>
    </row>
    <row r="163" spans="11:16" ht="20.100000000000001" customHeight="1">
      <c r="K163" s="5"/>
      <c r="L163" s="13"/>
      <c r="M163" s="13"/>
      <c r="N163" s="5"/>
      <c r="O163" s="83"/>
      <c r="P163" s="15"/>
    </row>
    <row r="164" spans="11:16" ht="20.100000000000001" customHeight="1">
      <c r="K164" s="5"/>
      <c r="L164" s="13"/>
      <c r="M164" s="13"/>
      <c r="N164" s="5"/>
      <c r="O164" s="83"/>
      <c r="P164" s="15"/>
    </row>
    <row r="165" spans="11:16" ht="20.100000000000001" customHeight="1">
      <c r="K165" s="5"/>
      <c r="L165" s="13"/>
      <c r="M165" s="13"/>
      <c r="N165" s="5"/>
      <c r="O165" s="83"/>
      <c r="P165" s="15"/>
    </row>
    <row r="166" spans="11:16" ht="20.100000000000001" customHeight="1">
      <c r="K166" s="5"/>
      <c r="L166" s="13"/>
      <c r="M166" s="13"/>
      <c r="N166" s="5"/>
      <c r="O166" s="83"/>
      <c r="P166" s="15"/>
    </row>
    <row r="167" spans="11:16" ht="20.100000000000001" customHeight="1">
      <c r="K167" s="5"/>
      <c r="L167" s="13"/>
      <c r="M167" s="13"/>
      <c r="N167" s="5"/>
      <c r="O167" s="83"/>
      <c r="P167" s="15"/>
    </row>
    <row r="168" spans="11:16" ht="20.100000000000001" customHeight="1">
      <c r="K168" s="5"/>
      <c r="L168" s="13"/>
      <c r="M168" s="13"/>
      <c r="N168" s="5"/>
      <c r="O168" s="83"/>
      <c r="P168" s="15"/>
    </row>
    <row r="169" spans="11:16" ht="20.100000000000001" customHeight="1">
      <c r="K169" s="5"/>
      <c r="L169" s="13"/>
      <c r="M169" s="13"/>
      <c r="N169" s="5"/>
      <c r="O169" s="83"/>
      <c r="P169" s="15"/>
    </row>
    <row r="170" spans="11:16" ht="20.100000000000001" customHeight="1">
      <c r="K170" s="5"/>
      <c r="L170" s="13"/>
      <c r="M170" s="13"/>
      <c r="N170" s="5"/>
      <c r="O170" s="83"/>
      <c r="P170" s="15"/>
    </row>
    <row r="171" spans="11:16" ht="20.100000000000001" customHeight="1">
      <c r="K171" s="5"/>
      <c r="L171" s="13"/>
      <c r="M171" s="13"/>
      <c r="N171" s="5"/>
      <c r="O171" s="83"/>
      <c r="P171" s="15"/>
    </row>
    <row r="172" spans="11:16" ht="20.100000000000001" customHeight="1">
      <c r="K172" s="5"/>
      <c r="L172" s="13"/>
      <c r="M172" s="13"/>
      <c r="N172" s="5"/>
      <c r="O172" s="83"/>
      <c r="P172" s="15"/>
    </row>
    <row r="173" spans="11:16" ht="20.100000000000001" customHeight="1">
      <c r="K173" s="5"/>
      <c r="L173" s="13"/>
      <c r="M173" s="13"/>
      <c r="N173" s="5"/>
      <c r="O173" s="83"/>
      <c r="P173" s="15"/>
    </row>
    <row r="174" spans="11:16" ht="20.100000000000001" customHeight="1">
      <c r="K174" s="5"/>
      <c r="L174" s="13"/>
      <c r="M174" s="13"/>
      <c r="N174" s="5"/>
      <c r="O174" s="83"/>
      <c r="P174" s="15"/>
    </row>
    <row r="175" spans="11:16" ht="20.100000000000001" customHeight="1">
      <c r="K175" s="5"/>
      <c r="L175" s="13"/>
      <c r="M175" s="13"/>
      <c r="N175" s="5"/>
      <c r="O175" s="83"/>
      <c r="P175" s="15"/>
    </row>
    <row r="176" spans="11:16" ht="20.100000000000001" customHeight="1">
      <c r="K176" s="5"/>
      <c r="L176" s="13"/>
      <c r="M176" s="13"/>
      <c r="N176" s="5"/>
      <c r="O176" s="83"/>
      <c r="P176" s="15"/>
    </row>
    <row r="177" spans="11:16" ht="20.100000000000001" customHeight="1">
      <c r="K177" s="5"/>
      <c r="L177" s="13"/>
      <c r="M177" s="13"/>
      <c r="N177" s="5"/>
      <c r="O177" s="83"/>
      <c r="P177" s="15"/>
    </row>
    <row r="178" spans="11:16" ht="20.100000000000001" customHeight="1">
      <c r="K178" s="5"/>
      <c r="L178" s="13"/>
      <c r="M178" s="13"/>
      <c r="N178" s="5"/>
      <c r="O178" s="83"/>
      <c r="P178" s="15"/>
    </row>
    <row r="179" spans="11:16" ht="20.100000000000001" customHeight="1">
      <c r="K179" s="5"/>
      <c r="L179" s="13"/>
      <c r="M179" s="13"/>
      <c r="N179" s="5"/>
      <c r="O179" s="83"/>
      <c r="P179" s="15"/>
    </row>
    <row r="180" spans="11:16" ht="20.100000000000001" customHeight="1">
      <c r="K180" s="5"/>
      <c r="L180" s="13"/>
      <c r="M180" s="13"/>
      <c r="N180" s="5"/>
      <c r="O180" s="83"/>
      <c r="P180" s="15"/>
    </row>
    <row r="181" spans="11:16" ht="20.100000000000001" customHeight="1">
      <c r="K181" s="5"/>
      <c r="L181" s="13"/>
      <c r="M181" s="13"/>
      <c r="N181" s="5"/>
      <c r="O181" s="83"/>
      <c r="P181" s="15"/>
    </row>
    <row r="182" spans="11:16" ht="20.100000000000001" customHeight="1">
      <c r="K182" s="5"/>
      <c r="L182" s="13"/>
      <c r="M182" s="13"/>
      <c r="N182" s="5"/>
      <c r="O182" s="83"/>
      <c r="P182" s="15"/>
    </row>
    <row r="183" spans="11:16" ht="20.100000000000001" customHeight="1">
      <c r="K183" s="5"/>
      <c r="L183" s="13"/>
      <c r="M183" s="13"/>
      <c r="N183" s="5"/>
      <c r="O183" s="83"/>
      <c r="P183" s="15"/>
    </row>
    <row r="184" spans="11:16" ht="20.100000000000001" customHeight="1">
      <c r="K184" s="5"/>
      <c r="L184" s="13"/>
      <c r="M184" s="13"/>
      <c r="N184" s="5"/>
      <c r="O184" s="83"/>
      <c r="P184" s="15"/>
    </row>
    <row r="185" spans="11:16" ht="20.100000000000001" customHeight="1">
      <c r="K185" s="5"/>
      <c r="L185" s="13"/>
      <c r="M185" s="13"/>
      <c r="N185" s="5"/>
      <c r="O185" s="83"/>
      <c r="P185" s="15"/>
    </row>
    <row r="186" spans="11:16" ht="20.100000000000001" customHeight="1">
      <c r="K186" s="5"/>
      <c r="L186" s="13"/>
      <c r="M186" s="13"/>
      <c r="N186" s="5"/>
      <c r="O186" s="83"/>
      <c r="P186" s="15"/>
    </row>
    <row r="187" spans="11:16" ht="20.100000000000001" customHeight="1">
      <c r="K187" s="5"/>
      <c r="L187" s="13"/>
      <c r="M187" s="13"/>
      <c r="N187" s="5"/>
      <c r="O187" s="83"/>
      <c r="P187" s="15"/>
    </row>
    <row r="188" spans="11:16" ht="20.100000000000001" customHeight="1">
      <c r="K188" s="5"/>
      <c r="L188" s="13"/>
      <c r="M188" s="13"/>
      <c r="N188" s="5"/>
      <c r="O188" s="83"/>
      <c r="P188" s="15"/>
    </row>
    <row r="189" spans="11:16" ht="20.100000000000001" customHeight="1">
      <c r="K189" s="5"/>
      <c r="L189" s="13"/>
      <c r="M189" s="13"/>
      <c r="N189" s="5"/>
      <c r="O189" s="83"/>
      <c r="P189" s="15"/>
    </row>
    <row r="190" spans="11:16" ht="20.100000000000001" customHeight="1">
      <c r="K190" s="5"/>
      <c r="L190" s="13"/>
      <c r="M190" s="13"/>
      <c r="N190" s="5"/>
      <c r="O190" s="83"/>
      <c r="P190" s="15"/>
    </row>
    <row r="191" spans="11:16" ht="20.100000000000001" customHeight="1">
      <c r="K191" s="43"/>
      <c r="L191" s="13"/>
      <c r="M191" s="13"/>
      <c r="N191" s="5"/>
      <c r="O191" s="83"/>
      <c r="P191" s="15"/>
    </row>
    <row r="192" spans="11:16" ht="20.100000000000001" customHeight="1">
      <c r="K192" s="43"/>
      <c r="L192" s="13"/>
      <c r="M192" s="13"/>
      <c r="N192" s="5"/>
      <c r="O192" s="83"/>
      <c r="P192" s="15"/>
    </row>
    <row r="193" spans="11:16" ht="20.100000000000001" customHeight="1">
      <c r="K193" s="43"/>
      <c r="L193" s="13"/>
      <c r="M193" s="13"/>
      <c r="N193" s="5"/>
      <c r="O193" s="83"/>
      <c r="P193" s="15"/>
    </row>
    <row r="194" spans="11:16" ht="20.100000000000001" customHeight="1">
      <c r="K194" s="43"/>
      <c r="L194" s="13"/>
      <c r="M194" s="13"/>
      <c r="N194" s="5"/>
      <c r="O194" s="83"/>
      <c r="P194" s="15"/>
    </row>
    <row r="195" spans="11:16" ht="20.100000000000001" customHeight="1">
      <c r="K195" s="120"/>
      <c r="L195" s="13"/>
      <c r="M195" s="13"/>
      <c r="N195" s="5"/>
      <c r="O195" s="83"/>
      <c r="P195" s="15"/>
    </row>
    <row r="196" spans="11:16" ht="20.100000000000001" customHeight="1">
      <c r="K196" s="43"/>
      <c r="L196" s="13"/>
      <c r="M196" s="13"/>
      <c r="N196" s="5"/>
      <c r="O196" s="83"/>
      <c r="P196" s="15"/>
    </row>
    <row r="197" spans="11:16" ht="20.100000000000001" customHeight="1">
      <c r="K197" s="120"/>
      <c r="L197" s="13"/>
      <c r="M197" s="13"/>
      <c r="N197" s="5"/>
      <c r="O197" s="83"/>
      <c r="P197" s="15"/>
    </row>
    <row r="198" spans="11:16" ht="20.100000000000001" customHeight="1">
      <c r="K198" s="120"/>
      <c r="L198" s="13"/>
      <c r="M198" s="13"/>
      <c r="N198" s="5"/>
      <c r="O198" s="83"/>
      <c r="P198" s="15"/>
    </row>
    <row r="199" spans="11:16" ht="20.100000000000001" customHeight="1">
      <c r="K199" s="43"/>
      <c r="L199" s="13"/>
      <c r="M199" s="13"/>
      <c r="N199" s="5"/>
      <c r="O199" s="83"/>
      <c r="P199" s="15"/>
    </row>
    <row r="200" spans="11:16" ht="20.100000000000001" customHeight="1">
      <c r="K200" s="43"/>
      <c r="L200" s="13"/>
      <c r="M200" s="13"/>
      <c r="N200" s="5"/>
      <c r="O200" s="83"/>
      <c r="P200" s="15"/>
    </row>
    <row r="201" spans="11:16" ht="20.100000000000001" customHeight="1">
      <c r="K201" s="43"/>
      <c r="L201" s="13"/>
      <c r="M201" s="13"/>
      <c r="N201" s="5"/>
      <c r="O201" s="83"/>
      <c r="P201" s="15"/>
    </row>
    <row r="202" spans="11:16" ht="20.100000000000001" customHeight="1">
      <c r="K202" s="43"/>
      <c r="L202" s="13"/>
      <c r="M202" s="13"/>
      <c r="N202" s="5"/>
      <c r="O202" s="83"/>
      <c r="P202" s="15"/>
    </row>
    <row r="203" spans="11:16" ht="20.100000000000001" customHeight="1">
      <c r="K203" s="120"/>
      <c r="L203" s="13"/>
      <c r="M203" s="13"/>
      <c r="N203" s="5"/>
      <c r="O203" s="83"/>
      <c r="P203" s="15"/>
    </row>
    <row r="204" spans="11:16" ht="20.100000000000001" customHeight="1">
      <c r="K204" s="120"/>
      <c r="L204" s="13"/>
      <c r="M204" s="13"/>
      <c r="N204" s="5"/>
      <c r="O204" s="83"/>
      <c r="P204" s="15"/>
    </row>
    <row r="205" spans="11:16" ht="20.100000000000001" customHeight="1">
      <c r="K205" s="43"/>
      <c r="L205" s="13"/>
      <c r="M205" s="13"/>
      <c r="N205" s="5"/>
      <c r="O205" s="83"/>
      <c r="P205" s="15"/>
    </row>
    <row r="206" spans="11:16" ht="20.100000000000001" customHeight="1">
      <c r="K206" s="123"/>
      <c r="L206" s="13"/>
      <c r="M206" s="13"/>
      <c r="N206" s="5"/>
      <c r="O206" s="83"/>
      <c r="P206" s="15"/>
    </row>
    <row r="207" spans="11:16" ht="20.100000000000001" customHeight="1">
      <c r="K207" s="95"/>
      <c r="L207" s="4"/>
      <c r="M207" s="4"/>
      <c r="N207" s="4"/>
      <c r="O207" s="96"/>
      <c r="P207" s="15"/>
    </row>
    <row r="208" spans="11:16" ht="20.100000000000001" customHeight="1">
      <c r="K208" s="11"/>
      <c r="L208" s="5"/>
      <c r="M208" s="5"/>
      <c r="N208" s="5"/>
      <c r="O208" s="14"/>
      <c r="P208" s="15"/>
    </row>
    <row r="209" spans="11:16" ht="20.100000000000001" customHeight="1">
      <c r="K209" s="43"/>
      <c r="L209" s="13"/>
      <c r="M209" s="13"/>
      <c r="N209" s="5"/>
      <c r="O209" s="14"/>
      <c r="P209" s="15"/>
    </row>
    <row r="210" spans="11:16" ht="20.100000000000001" customHeight="1">
      <c r="K210" s="95"/>
      <c r="L210" s="4"/>
      <c r="M210" s="4"/>
      <c r="N210" s="4"/>
      <c r="O210" s="96"/>
      <c r="P210" s="15"/>
    </row>
    <row r="211" spans="11:16" ht="20.100000000000001" customHeight="1">
      <c r="K211" s="11"/>
      <c r="L211" s="5"/>
      <c r="M211" s="5"/>
      <c r="N211" s="5"/>
      <c r="O211" s="14"/>
      <c r="P211" s="15"/>
    </row>
    <row r="212" spans="11:16" ht="20.100000000000001" customHeight="1">
      <c r="K212" s="43"/>
      <c r="L212" s="13"/>
      <c r="M212" s="13"/>
      <c r="N212" s="5"/>
      <c r="O212" s="14"/>
      <c r="P212" s="15"/>
    </row>
    <row r="213" spans="11:16" ht="20.100000000000001" customHeight="1">
      <c r="K213" s="95"/>
      <c r="L213" s="4"/>
      <c r="M213" s="4"/>
      <c r="N213" s="4"/>
      <c r="O213" s="96"/>
      <c r="P213" s="15"/>
    </row>
    <row r="214" spans="11:16" ht="20.100000000000001" customHeight="1">
      <c r="K214" s="4"/>
      <c r="L214" s="13"/>
      <c r="M214" s="13"/>
      <c r="N214" s="5"/>
      <c r="O214" s="14"/>
      <c r="P214" s="15"/>
    </row>
    <row r="215" spans="11:16" ht="20.100000000000001" customHeight="1">
      <c r="K215" s="95"/>
      <c r="L215" s="4"/>
      <c r="M215" s="4"/>
      <c r="N215" s="4"/>
      <c r="O215" s="96"/>
      <c r="P215" s="15"/>
    </row>
    <row r="216" spans="11:16" ht="20.100000000000001" customHeight="1">
      <c r="K216" s="11"/>
      <c r="L216" s="5"/>
      <c r="M216" s="5"/>
      <c r="N216" s="5"/>
      <c r="O216" s="14"/>
      <c r="P216" s="15"/>
    </row>
    <row r="217" spans="11:16" ht="20.100000000000001" customHeight="1">
      <c r="K217" s="120"/>
      <c r="L217" s="13"/>
      <c r="M217" s="13"/>
      <c r="N217" s="5"/>
      <c r="O217" s="83"/>
      <c r="P217" s="15"/>
    </row>
    <row r="218" spans="11:16" ht="20.100000000000001" customHeight="1">
      <c r="K218" s="5"/>
      <c r="L218" s="13"/>
      <c r="M218" s="13"/>
      <c r="N218" s="5"/>
      <c r="O218" s="83"/>
      <c r="P218" s="15"/>
    </row>
    <row r="219" spans="11:16" ht="20.100000000000001" customHeight="1">
      <c r="K219" s="5"/>
      <c r="L219" s="13"/>
      <c r="M219" s="13"/>
      <c r="N219" s="5"/>
      <c r="O219" s="83"/>
      <c r="P219" s="15"/>
    </row>
    <row r="220" spans="11:16" ht="20.100000000000001" customHeight="1">
      <c r="K220" s="5"/>
      <c r="L220" s="13"/>
      <c r="M220" s="13"/>
      <c r="N220" s="5"/>
      <c r="O220" s="83"/>
      <c r="P220" s="15"/>
    </row>
    <row r="221" spans="11:16" ht="20.100000000000001" customHeight="1">
      <c r="K221" s="5"/>
      <c r="L221" s="13"/>
      <c r="M221" s="13"/>
      <c r="N221" s="5"/>
      <c r="O221" s="83"/>
      <c r="P221" s="15"/>
    </row>
    <row r="222" spans="11:16" ht="20.100000000000001" customHeight="1">
      <c r="K222" s="95"/>
      <c r="L222" s="4"/>
      <c r="M222" s="4"/>
      <c r="N222" s="4"/>
      <c r="O222" s="96"/>
      <c r="P222" s="15"/>
    </row>
    <row r="223" spans="11:16" ht="20.100000000000001" customHeight="1">
      <c r="K223" s="4"/>
      <c r="L223" s="4"/>
      <c r="M223" s="4"/>
      <c r="N223" s="4"/>
      <c r="O223" s="96"/>
      <c r="P223" s="15"/>
    </row>
    <row r="227" spans="12:16" ht="20.100000000000001" customHeight="1" thickBot="1">
      <c r="L227" s="124"/>
      <c r="M227" s="124"/>
    </row>
    <row r="228" spans="12:16" ht="20.100000000000001" customHeight="1">
      <c r="P228" s="6"/>
    </row>
    <row r="233" spans="12:16" ht="20.100000000000001" customHeight="1">
      <c r="L233" s="16"/>
      <c r="M233" s="125"/>
    </row>
    <row r="234" spans="12:16" ht="20.100000000000001" customHeight="1">
      <c r="L234" s="16"/>
      <c r="M234" s="125"/>
    </row>
    <row r="235" spans="12:16" ht="20.100000000000001" customHeight="1">
      <c r="L235" s="16"/>
      <c r="M235" s="125"/>
    </row>
    <row r="236" spans="12:16" ht="20.100000000000001" customHeight="1">
      <c r="L236" s="16"/>
      <c r="M236" s="125"/>
    </row>
  </sheetData>
  <printOptions horizontalCentered="1" verticalCentered="1"/>
  <pageMargins left="0.3" right="0.25" top="0.75" bottom="0.75" header="0.3" footer="0.3"/>
  <pageSetup scale="63" orientation="landscape" horizontalDpi="4294967294" vertic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4">
    <pageSetUpPr fitToPage="1"/>
  </sheetPr>
  <dimension ref="A1:I76"/>
  <sheetViews>
    <sheetView defaultGridColor="0" colorId="22" zoomScaleNormal="100" workbookViewId="0">
      <selection sqref="A1:XFD1048576"/>
    </sheetView>
  </sheetViews>
  <sheetFormatPr defaultColWidth="15.77734375" defaultRowHeight="18"/>
  <cols>
    <col min="1" max="1" width="18.77734375" style="373" customWidth="1"/>
    <col min="2" max="2" width="23.109375" style="373" customWidth="1"/>
    <col min="3" max="3" width="15.33203125" style="373" customWidth="1"/>
    <col min="4" max="4" width="18.77734375" style="373" customWidth="1"/>
    <col min="5" max="5" width="23.109375" style="373" customWidth="1"/>
    <col min="6" max="6" width="16.88671875" style="373" bestFit="1" customWidth="1"/>
    <col min="7" max="7" width="17.6640625" style="373" bestFit="1" customWidth="1"/>
    <col min="8" max="8" width="16.33203125" style="373" bestFit="1" customWidth="1"/>
    <col min="9" max="16384" width="15.77734375" style="373"/>
  </cols>
  <sheetData>
    <row r="1" spans="1:9" ht="21">
      <c r="A1" s="550" t="s">
        <v>42</v>
      </c>
      <c r="B1" s="550"/>
      <c r="C1" s="550"/>
      <c r="D1" s="550"/>
      <c r="E1" s="550"/>
      <c r="F1" s="550"/>
      <c r="G1" s="372"/>
      <c r="H1" s="372"/>
      <c r="I1" s="372"/>
    </row>
    <row r="2" spans="1:9" ht="21">
      <c r="A2" s="550" t="s">
        <v>232</v>
      </c>
      <c r="B2" s="550"/>
      <c r="C2" s="550"/>
      <c r="D2" s="550"/>
      <c r="E2" s="550"/>
      <c r="F2" s="550"/>
      <c r="G2" s="372"/>
      <c r="H2" s="372"/>
      <c r="I2" s="372"/>
    </row>
    <row r="3" spans="1:9" ht="21">
      <c r="A3" s="374" t="s">
        <v>337</v>
      </c>
      <c r="B3" s="375"/>
      <c r="C3" s="375" t="s">
        <v>41</v>
      </c>
      <c r="D3" s="375" t="s">
        <v>1</v>
      </c>
      <c r="E3" s="375"/>
      <c r="F3" s="376" t="s">
        <v>338</v>
      </c>
      <c r="G3" s="372"/>
      <c r="H3" s="372"/>
      <c r="I3" s="372"/>
    </row>
    <row r="4" spans="1:9" ht="21">
      <c r="A4" s="377" t="s">
        <v>236</v>
      </c>
      <c r="B4" s="378" t="s">
        <v>237</v>
      </c>
      <c r="C4" s="379" t="s">
        <v>238</v>
      </c>
      <c r="D4" s="377" t="s">
        <v>236</v>
      </c>
      <c r="E4" s="378" t="s">
        <v>237</v>
      </c>
      <c r="F4" s="380" t="s">
        <v>238</v>
      </c>
      <c r="G4" s="372"/>
      <c r="H4" s="381" t="s">
        <v>239</v>
      </c>
      <c r="I4" s="381" t="s">
        <v>239</v>
      </c>
    </row>
    <row r="5" spans="1:9" ht="21">
      <c r="A5" s="382" t="s">
        <v>240</v>
      </c>
      <c r="B5" s="383">
        <v>343135.03</v>
      </c>
      <c r="C5" s="384">
        <v>1601805.7100000002</v>
      </c>
      <c r="D5" s="385" t="s">
        <v>241</v>
      </c>
      <c r="E5" s="383">
        <v>121366.56</v>
      </c>
      <c r="F5" s="386">
        <v>625183.35000000009</v>
      </c>
      <c r="G5" s="372"/>
      <c r="H5" s="384">
        <v>1258670.6800000002</v>
      </c>
      <c r="I5" s="386">
        <v>503816.79000000004</v>
      </c>
    </row>
    <row r="6" spans="1:9" ht="21">
      <c r="A6" s="382" t="s">
        <v>242</v>
      </c>
      <c r="B6" s="383">
        <v>201991.66999999998</v>
      </c>
      <c r="C6" s="384">
        <v>961249.89000000013</v>
      </c>
      <c r="D6" s="385" t="s">
        <v>243</v>
      </c>
      <c r="E6" s="383">
        <v>42797.21</v>
      </c>
      <c r="F6" s="386">
        <v>189013.27000000002</v>
      </c>
      <c r="G6" s="372"/>
      <c r="H6" s="384">
        <v>759258.22000000009</v>
      </c>
      <c r="I6" s="386">
        <v>146216.06000000003</v>
      </c>
    </row>
    <row r="7" spans="1:9" ht="21">
      <c r="A7" s="382" t="s">
        <v>244</v>
      </c>
      <c r="B7" s="383">
        <v>57164.18</v>
      </c>
      <c r="C7" s="384">
        <v>298290.61</v>
      </c>
      <c r="D7" s="385" t="s">
        <v>245</v>
      </c>
      <c r="E7" s="383">
        <v>100356.22</v>
      </c>
      <c r="F7" s="386">
        <v>534320.05999999994</v>
      </c>
      <c r="G7" s="372"/>
      <c r="H7" s="384">
        <v>241126.43</v>
      </c>
      <c r="I7" s="386">
        <v>433963.83999999997</v>
      </c>
    </row>
    <row r="8" spans="1:9" ht="21">
      <c r="A8" s="382" t="s">
        <v>246</v>
      </c>
      <c r="B8" s="383">
        <v>46680.65</v>
      </c>
      <c r="C8" s="384">
        <v>219280.47999999998</v>
      </c>
      <c r="D8" s="385" t="s">
        <v>247</v>
      </c>
      <c r="E8" s="383">
        <v>213211.81</v>
      </c>
      <c r="F8" s="386">
        <v>933826.55</v>
      </c>
      <c r="G8" s="372"/>
      <c r="H8" s="384">
        <v>172599.83</v>
      </c>
      <c r="I8" s="386">
        <v>720614.74</v>
      </c>
    </row>
    <row r="9" spans="1:9" ht="21">
      <c r="A9" s="382" t="s">
        <v>248</v>
      </c>
      <c r="B9" s="383">
        <v>485878.54000000004</v>
      </c>
      <c r="C9" s="384">
        <v>2398248.2000000002</v>
      </c>
      <c r="D9" s="385" t="s">
        <v>249</v>
      </c>
      <c r="E9" s="383">
        <v>180100.57</v>
      </c>
      <c r="F9" s="386">
        <v>953647.83000000007</v>
      </c>
      <c r="G9" s="372"/>
      <c r="H9" s="384">
        <v>1912369.6600000001</v>
      </c>
      <c r="I9" s="386">
        <v>773547.26</v>
      </c>
    </row>
    <row r="10" spans="1:9" ht="21">
      <c r="A10" s="382" t="s">
        <v>250</v>
      </c>
      <c r="B10" s="383">
        <v>308628.56</v>
      </c>
      <c r="C10" s="384">
        <v>1581002.7000000002</v>
      </c>
      <c r="D10" s="385" t="s">
        <v>251</v>
      </c>
      <c r="E10" s="383">
        <v>74637.83</v>
      </c>
      <c r="F10" s="386">
        <v>393336.8</v>
      </c>
      <c r="G10" s="372"/>
      <c r="H10" s="384">
        <v>1272374.1400000001</v>
      </c>
      <c r="I10" s="386">
        <v>318698.96999999997</v>
      </c>
    </row>
    <row r="11" spans="1:9" ht="21">
      <c r="A11" s="382" t="s">
        <v>252</v>
      </c>
      <c r="B11" s="383">
        <v>109590.07</v>
      </c>
      <c r="C11" s="384">
        <v>522700.01</v>
      </c>
      <c r="D11" s="385" t="s">
        <v>253</v>
      </c>
      <c r="E11" s="383">
        <v>73570.11</v>
      </c>
      <c r="F11" s="386">
        <v>367170.81</v>
      </c>
      <c r="G11" s="372"/>
      <c r="H11" s="384">
        <v>413109.94</v>
      </c>
      <c r="I11" s="386">
        <v>293600.7</v>
      </c>
    </row>
    <row r="12" spans="1:9" ht="21">
      <c r="A12" s="382" t="s">
        <v>254</v>
      </c>
      <c r="B12" s="383">
        <v>45333.06</v>
      </c>
      <c r="C12" s="384">
        <v>243933.3</v>
      </c>
      <c r="D12" s="385" t="s">
        <v>255</v>
      </c>
      <c r="E12" s="383">
        <v>339076.71</v>
      </c>
      <c r="F12" s="386">
        <v>1734445.55</v>
      </c>
      <c r="G12" s="372"/>
      <c r="H12" s="384">
        <v>198600.24</v>
      </c>
      <c r="I12" s="386">
        <v>1395368.84</v>
      </c>
    </row>
    <row r="13" spans="1:9" ht="21">
      <c r="A13" s="382" t="s">
        <v>256</v>
      </c>
      <c r="B13" s="383">
        <v>69702.34</v>
      </c>
      <c r="C13" s="384">
        <v>371598.20999999996</v>
      </c>
      <c r="D13" s="385" t="s">
        <v>257</v>
      </c>
      <c r="E13" s="383">
        <v>99633.72</v>
      </c>
      <c r="F13" s="386">
        <v>500885.24</v>
      </c>
      <c r="G13" s="372"/>
      <c r="H13" s="384">
        <v>301895.87</v>
      </c>
      <c r="I13" s="386">
        <v>401251.52</v>
      </c>
    </row>
    <row r="14" spans="1:9" ht="21">
      <c r="A14" s="382" t="s">
        <v>258</v>
      </c>
      <c r="B14" s="383">
        <v>173481.72999999998</v>
      </c>
      <c r="C14" s="384">
        <v>818220.99</v>
      </c>
      <c r="D14" s="385" t="s">
        <v>259</v>
      </c>
      <c r="E14" s="383">
        <v>102912.61</v>
      </c>
      <c r="F14" s="386">
        <v>499522.26</v>
      </c>
      <c r="G14" s="372"/>
      <c r="H14" s="384">
        <v>644739.26</v>
      </c>
      <c r="I14" s="386">
        <v>396609.65</v>
      </c>
    </row>
    <row r="15" spans="1:9" ht="21">
      <c r="A15" s="382" t="s">
        <v>260</v>
      </c>
      <c r="B15" s="383">
        <v>150347.93</v>
      </c>
      <c r="C15" s="384">
        <v>750142.97</v>
      </c>
      <c r="D15" s="385" t="s">
        <v>261</v>
      </c>
      <c r="E15" s="383">
        <v>307982.12</v>
      </c>
      <c r="F15" s="386">
        <v>1554188.6799999997</v>
      </c>
      <c r="G15" s="372"/>
      <c r="H15" s="384">
        <v>599795.04</v>
      </c>
      <c r="I15" s="386">
        <v>1246206.5599999998</v>
      </c>
    </row>
    <row r="16" spans="1:9" ht="21">
      <c r="A16" s="382" t="s">
        <v>262</v>
      </c>
      <c r="B16" s="383">
        <v>58040.95</v>
      </c>
      <c r="C16" s="384">
        <v>246234.01</v>
      </c>
      <c r="D16" s="385" t="s">
        <v>263</v>
      </c>
      <c r="E16" s="383">
        <v>52458.450000000004</v>
      </c>
      <c r="F16" s="386">
        <v>244097.58</v>
      </c>
      <c r="G16" s="372"/>
      <c r="H16" s="384">
        <v>188193.06</v>
      </c>
      <c r="I16" s="386">
        <v>191639.12999999998</v>
      </c>
    </row>
    <row r="17" spans="1:9" ht="21">
      <c r="A17" s="382" t="s">
        <v>264</v>
      </c>
      <c r="B17" s="383">
        <v>103895.03999999999</v>
      </c>
      <c r="C17" s="384">
        <v>444870.79</v>
      </c>
      <c r="D17" s="385" t="s">
        <v>265</v>
      </c>
      <c r="E17" s="383">
        <v>129941.35</v>
      </c>
      <c r="F17" s="386">
        <v>669290.86</v>
      </c>
      <c r="G17" s="372"/>
      <c r="H17" s="384">
        <v>340975.75</v>
      </c>
      <c r="I17" s="386">
        <v>539349.51</v>
      </c>
    </row>
    <row r="18" spans="1:9" ht="21">
      <c r="A18" s="382" t="s">
        <v>266</v>
      </c>
      <c r="B18" s="383">
        <v>27711.95</v>
      </c>
      <c r="C18" s="384">
        <v>131118.68</v>
      </c>
      <c r="D18" s="385" t="s">
        <v>267</v>
      </c>
      <c r="E18" s="383">
        <v>531655.43999999994</v>
      </c>
      <c r="F18" s="386">
        <v>2591048.3899999997</v>
      </c>
      <c r="G18" s="372"/>
      <c r="H18" s="384">
        <v>103406.72999999998</v>
      </c>
      <c r="I18" s="386">
        <v>2059392.95</v>
      </c>
    </row>
    <row r="19" spans="1:9" ht="21">
      <c r="A19" s="382" t="s">
        <v>268</v>
      </c>
      <c r="B19" s="383">
        <v>109706.61000000002</v>
      </c>
      <c r="C19" s="384">
        <v>542654.80999999994</v>
      </c>
      <c r="D19" s="385" t="s">
        <v>269</v>
      </c>
      <c r="E19" s="383">
        <v>24645.68</v>
      </c>
      <c r="F19" s="386">
        <v>129545.63</v>
      </c>
      <c r="G19" s="372"/>
      <c r="H19" s="384">
        <v>432948.19999999995</v>
      </c>
      <c r="I19" s="386">
        <v>104899.95000000001</v>
      </c>
    </row>
    <row r="20" spans="1:9" ht="21">
      <c r="A20" s="382" t="s">
        <v>270</v>
      </c>
      <c r="B20" s="383">
        <v>219613.18</v>
      </c>
      <c r="C20" s="384">
        <v>1014626.22</v>
      </c>
      <c r="D20" s="385" t="s">
        <v>271</v>
      </c>
      <c r="E20" s="383">
        <v>128248.75</v>
      </c>
      <c r="F20" s="386">
        <v>639445.53</v>
      </c>
      <c r="G20" s="372"/>
      <c r="H20" s="384">
        <v>795013.04</v>
      </c>
      <c r="I20" s="386">
        <v>511196.78</v>
      </c>
    </row>
    <row r="21" spans="1:9" ht="21">
      <c r="A21" s="382" t="s">
        <v>272</v>
      </c>
      <c r="B21" s="383">
        <v>52333.08</v>
      </c>
      <c r="C21" s="384">
        <v>264113.48000000004</v>
      </c>
      <c r="D21" s="385" t="s">
        <v>273</v>
      </c>
      <c r="E21" s="383">
        <v>97507.93</v>
      </c>
      <c r="F21" s="386">
        <v>504129.85000000003</v>
      </c>
      <c r="G21" s="372"/>
      <c r="H21" s="384">
        <v>211780.40000000002</v>
      </c>
      <c r="I21" s="386">
        <v>406621.92000000004</v>
      </c>
    </row>
    <row r="22" spans="1:9" ht="21">
      <c r="A22" s="382" t="s">
        <v>274</v>
      </c>
      <c r="B22" s="383">
        <v>254992.91</v>
      </c>
      <c r="C22" s="384">
        <v>1173352.7</v>
      </c>
      <c r="D22" s="385" t="s">
        <v>275</v>
      </c>
      <c r="E22" s="383">
        <v>70345.64</v>
      </c>
      <c r="F22" s="386">
        <v>367373.95</v>
      </c>
      <c r="G22" s="372"/>
      <c r="H22" s="384">
        <v>918359.79</v>
      </c>
      <c r="I22" s="386">
        <v>297028.31</v>
      </c>
    </row>
    <row r="23" spans="1:9" ht="21">
      <c r="A23" s="382" t="s">
        <v>276</v>
      </c>
      <c r="B23" s="383">
        <v>1950227.72</v>
      </c>
      <c r="C23" s="384">
        <v>9503207.9500000011</v>
      </c>
      <c r="D23" s="385" t="s">
        <v>277</v>
      </c>
      <c r="E23" s="383">
        <v>33784.509999999995</v>
      </c>
      <c r="F23" s="386">
        <v>159663.04999999999</v>
      </c>
      <c r="G23" s="372"/>
      <c r="H23" s="384">
        <v>7552980.2300000004</v>
      </c>
      <c r="I23" s="386">
        <v>125878.54000000001</v>
      </c>
    </row>
    <row r="24" spans="1:9" ht="21">
      <c r="A24" s="382" t="s">
        <v>278</v>
      </c>
      <c r="B24" s="383">
        <v>35254.630000000005</v>
      </c>
      <c r="C24" s="384">
        <v>172981.16</v>
      </c>
      <c r="D24" s="385" t="s">
        <v>279</v>
      </c>
      <c r="E24" s="383">
        <v>25450.97</v>
      </c>
      <c r="F24" s="386">
        <v>99145.400000000009</v>
      </c>
      <c r="G24" s="372"/>
      <c r="H24" s="384">
        <v>137726.53</v>
      </c>
      <c r="I24" s="386">
        <v>73694.430000000008</v>
      </c>
    </row>
    <row r="25" spans="1:9" ht="21">
      <c r="A25" s="382" t="s">
        <v>280</v>
      </c>
      <c r="B25" s="383">
        <v>65937.38</v>
      </c>
      <c r="C25" s="384">
        <v>314300.82</v>
      </c>
      <c r="D25" s="385" t="s">
        <v>281</v>
      </c>
      <c r="E25" s="383">
        <v>51861.299999999996</v>
      </c>
      <c r="F25" s="386">
        <v>267900.76</v>
      </c>
      <c r="G25" s="372"/>
      <c r="H25" s="384">
        <v>248363.44</v>
      </c>
      <c r="I25" s="386">
        <v>216039.46</v>
      </c>
    </row>
    <row r="26" spans="1:9" ht="21">
      <c r="A26" s="382" t="s">
        <v>282</v>
      </c>
      <c r="B26" s="383">
        <v>185507.34</v>
      </c>
      <c r="C26" s="384">
        <v>872194.63</v>
      </c>
      <c r="D26" s="385" t="s">
        <v>283</v>
      </c>
      <c r="E26" s="383">
        <v>273666.66000000003</v>
      </c>
      <c r="F26" s="386">
        <v>1263096.7999999998</v>
      </c>
      <c r="G26" s="372"/>
      <c r="H26" s="384">
        <v>686687.29</v>
      </c>
      <c r="I26" s="386">
        <v>989430.1399999999</v>
      </c>
    </row>
    <row r="27" spans="1:9" ht="21">
      <c r="A27" s="382" t="s">
        <v>284</v>
      </c>
      <c r="B27" s="383">
        <v>109385.98999999999</v>
      </c>
      <c r="C27" s="384">
        <v>550874.33000000007</v>
      </c>
      <c r="D27" s="385" t="s">
        <v>285</v>
      </c>
      <c r="E27" s="383">
        <v>121497.26999999999</v>
      </c>
      <c r="F27" s="386">
        <v>518951.9</v>
      </c>
      <c r="G27" s="372"/>
      <c r="H27" s="384">
        <v>441488.34</v>
      </c>
      <c r="I27" s="386">
        <v>397454.63</v>
      </c>
    </row>
    <row r="28" spans="1:9" ht="21">
      <c r="A28" s="382" t="s">
        <v>286</v>
      </c>
      <c r="B28" s="383">
        <v>147392.81</v>
      </c>
      <c r="C28" s="384">
        <v>719313.41000000015</v>
      </c>
      <c r="D28" s="385" t="s">
        <v>287</v>
      </c>
      <c r="E28" s="383">
        <v>167348.78</v>
      </c>
      <c r="F28" s="386">
        <v>826344.06</v>
      </c>
      <c r="G28" s="372"/>
      <c r="H28" s="384">
        <v>571920.60000000009</v>
      </c>
      <c r="I28" s="386">
        <v>658995.28</v>
      </c>
    </row>
    <row r="29" spans="1:9" ht="21">
      <c r="A29" s="382" t="s">
        <v>288</v>
      </c>
      <c r="B29" s="383">
        <v>63710.75</v>
      </c>
      <c r="C29" s="384">
        <v>309174.78999999998</v>
      </c>
      <c r="D29" s="385" t="s">
        <v>289</v>
      </c>
      <c r="E29" s="383">
        <v>249384.55000000002</v>
      </c>
      <c r="F29" s="386">
        <v>1175869.49</v>
      </c>
      <c r="G29" s="372"/>
      <c r="H29" s="384">
        <v>245464.03999999998</v>
      </c>
      <c r="I29" s="386">
        <v>926484.94</v>
      </c>
    </row>
    <row r="30" spans="1:9" ht="21">
      <c r="A30" s="382" t="s">
        <v>290</v>
      </c>
      <c r="B30" s="383">
        <v>129634.78</v>
      </c>
      <c r="C30" s="384">
        <v>677498.31</v>
      </c>
      <c r="D30" s="385" t="s">
        <v>291</v>
      </c>
      <c r="E30" s="383">
        <v>822589.55</v>
      </c>
      <c r="F30" s="386">
        <v>4230838.0599999996</v>
      </c>
      <c r="G30" s="372"/>
      <c r="H30" s="384">
        <v>547863.53</v>
      </c>
      <c r="I30" s="386">
        <v>3408248.51</v>
      </c>
    </row>
    <row r="31" spans="1:9" ht="21">
      <c r="A31" s="382" t="s">
        <v>292</v>
      </c>
      <c r="B31" s="383">
        <v>147287.72</v>
      </c>
      <c r="C31" s="384">
        <v>700567.76</v>
      </c>
      <c r="D31" s="385" t="s">
        <v>293</v>
      </c>
      <c r="E31" s="383">
        <v>69431.290000000008</v>
      </c>
      <c r="F31" s="386">
        <v>353731.26</v>
      </c>
      <c r="G31" s="372"/>
      <c r="H31" s="384">
        <v>553280.04</v>
      </c>
      <c r="I31" s="386">
        <v>284299.97000000003</v>
      </c>
    </row>
    <row r="32" spans="1:9" ht="21">
      <c r="A32" s="382" t="s">
        <v>294</v>
      </c>
      <c r="B32" s="383">
        <v>104962.35</v>
      </c>
      <c r="C32" s="384">
        <v>520291.03999999992</v>
      </c>
      <c r="D32" s="385" t="s">
        <v>295</v>
      </c>
      <c r="E32" s="383">
        <v>80179.75</v>
      </c>
      <c r="F32" s="386">
        <v>364265.03</v>
      </c>
      <c r="G32" s="372"/>
      <c r="H32" s="384">
        <v>415328.68999999994</v>
      </c>
      <c r="I32" s="386">
        <v>284085.28000000003</v>
      </c>
    </row>
    <row r="33" spans="1:9" ht="21">
      <c r="A33" s="382" t="s">
        <v>296</v>
      </c>
      <c r="B33" s="383">
        <v>83502.759999999995</v>
      </c>
      <c r="C33" s="384">
        <v>405985.82</v>
      </c>
      <c r="D33" s="385" t="s">
        <v>297</v>
      </c>
      <c r="E33" s="383">
        <v>375382.03</v>
      </c>
      <c r="F33" s="386">
        <v>1716252.1800000002</v>
      </c>
      <c r="G33" s="372"/>
      <c r="H33" s="384">
        <v>322483.06</v>
      </c>
      <c r="I33" s="386">
        <v>1340870.1500000001</v>
      </c>
    </row>
    <row r="34" spans="1:9" ht="21">
      <c r="A34" s="382" t="s">
        <v>298</v>
      </c>
      <c r="B34" s="383">
        <v>270995.87</v>
      </c>
      <c r="C34" s="384">
        <v>1180016.31</v>
      </c>
      <c r="D34" s="385" t="s">
        <v>299</v>
      </c>
      <c r="E34" s="383">
        <v>2100377.79</v>
      </c>
      <c r="F34" s="386">
        <v>10706727.34</v>
      </c>
      <c r="G34" s="372"/>
      <c r="H34" s="384">
        <v>909020.44</v>
      </c>
      <c r="I34" s="386">
        <v>8606349.5500000007</v>
      </c>
    </row>
    <row r="35" spans="1:9" ht="21">
      <c r="A35" s="382" t="s">
        <v>300</v>
      </c>
      <c r="B35" s="383">
        <v>47814.31</v>
      </c>
      <c r="C35" s="384">
        <v>233105.02999999997</v>
      </c>
      <c r="D35" s="385" t="s">
        <v>301</v>
      </c>
      <c r="E35" s="383">
        <v>74027.75</v>
      </c>
      <c r="F35" s="386">
        <v>339934.99</v>
      </c>
      <c r="G35" s="372"/>
      <c r="H35" s="384">
        <v>185290.71999999997</v>
      </c>
      <c r="I35" s="386">
        <v>265907.24</v>
      </c>
    </row>
    <row r="36" spans="1:9" ht="21">
      <c r="A36" s="382" t="s">
        <v>302</v>
      </c>
      <c r="B36" s="383">
        <v>210292.68</v>
      </c>
      <c r="C36" s="384">
        <v>956247.85999999987</v>
      </c>
      <c r="D36" s="385" t="s">
        <v>303</v>
      </c>
      <c r="E36" s="383">
        <v>42239.630000000005</v>
      </c>
      <c r="F36" s="386">
        <v>233814.46</v>
      </c>
      <c r="G36" s="372"/>
      <c r="H36" s="384">
        <v>745955.17999999993</v>
      </c>
      <c r="I36" s="386">
        <v>191574.83</v>
      </c>
    </row>
    <row r="37" spans="1:9" ht="21">
      <c r="A37" s="382" t="s">
        <v>304</v>
      </c>
      <c r="B37" s="383">
        <v>1140731.56</v>
      </c>
      <c r="C37" s="384">
        <v>6577470.1199999992</v>
      </c>
      <c r="D37" s="385" t="s">
        <v>305</v>
      </c>
      <c r="E37" s="383">
        <v>561834.27</v>
      </c>
      <c r="F37" s="386">
        <v>2587682.14</v>
      </c>
      <c r="G37" s="372"/>
      <c r="H37" s="384">
        <v>5436738.5599999996</v>
      </c>
      <c r="I37" s="386">
        <v>2025847.87</v>
      </c>
    </row>
    <row r="38" spans="1:9" ht="21">
      <c r="A38" s="382" t="s">
        <v>306</v>
      </c>
      <c r="B38" s="383">
        <v>18608.02</v>
      </c>
      <c r="C38" s="384">
        <v>82655.73</v>
      </c>
      <c r="D38" s="385" t="s">
        <v>307</v>
      </c>
      <c r="E38" s="383">
        <v>476609.97</v>
      </c>
      <c r="F38" s="386">
        <v>2409930.2999999998</v>
      </c>
      <c r="G38" s="372"/>
      <c r="H38" s="384">
        <v>64047.71</v>
      </c>
      <c r="I38" s="386">
        <v>1933320.33</v>
      </c>
    </row>
    <row r="39" spans="1:9" ht="21">
      <c r="A39" s="382" t="s">
        <v>308</v>
      </c>
      <c r="B39" s="383">
        <v>58468.46</v>
      </c>
      <c r="C39" s="384">
        <v>299928.30000000005</v>
      </c>
      <c r="D39" s="385" t="s">
        <v>309</v>
      </c>
      <c r="E39" s="383">
        <v>174868.84</v>
      </c>
      <c r="F39" s="386">
        <v>899087.6</v>
      </c>
      <c r="G39" s="372"/>
      <c r="H39" s="384">
        <v>241459.84000000003</v>
      </c>
      <c r="I39" s="386">
        <v>724218.76</v>
      </c>
    </row>
    <row r="40" spans="1:9" ht="21">
      <c r="A40" s="382" t="s">
        <v>310</v>
      </c>
      <c r="B40" s="383">
        <v>83635.010000000009</v>
      </c>
      <c r="C40" s="384">
        <v>439025.09</v>
      </c>
      <c r="D40" s="385" t="s">
        <v>311</v>
      </c>
      <c r="E40" s="383">
        <v>31526.879999999997</v>
      </c>
      <c r="F40" s="386">
        <v>142381.02000000002</v>
      </c>
      <c r="G40" s="372"/>
      <c r="H40" s="384">
        <v>355390.08</v>
      </c>
      <c r="I40" s="386">
        <v>110854.14000000001</v>
      </c>
    </row>
    <row r="41" spans="1:9" ht="21">
      <c r="A41" s="382" t="s">
        <v>312</v>
      </c>
      <c r="B41" s="383">
        <v>153082.32999999999</v>
      </c>
      <c r="C41" s="384">
        <v>757367.41999999993</v>
      </c>
      <c r="D41" s="385" t="s">
        <v>313</v>
      </c>
      <c r="E41" s="383">
        <v>59870.080000000002</v>
      </c>
      <c r="F41" s="386">
        <v>290736.19</v>
      </c>
      <c r="G41" s="372"/>
      <c r="H41" s="384">
        <v>604285.09</v>
      </c>
      <c r="I41" s="386">
        <v>230866.11</v>
      </c>
    </row>
    <row r="42" spans="1:9" ht="21">
      <c r="A42" s="382" t="s">
        <v>314</v>
      </c>
      <c r="B42" s="383">
        <v>71305.88</v>
      </c>
      <c r="C42" s="384">
        <v>276600.09999999998</v>
      </c>
      <c r="D42" s="385" t="s">
        <v>315</v>
      </c>
      <c r="E42" s="383">
        <v>55697.03</v>
      </c>
      <c r="F42" s="386">
        <v>264017.59999999998</v>
      </c>
      <c r="G42" s="372"/>
      <c r="H42" s="384">
        <v>205294.22</v>
      </c>
      <c r="I42" s="386">
        <v>208320.57</v>
      </c>
    </row>
    <row r="43" spans="1:9" ht="21">
      <c r="A43" s="382" t="s">
        <v>316</v>
      </c>
      <c r="B43" s="383">
        <v>79374.75</v>
      </c>
      <c r="C43" s="384">
        <v>428635.89999999997</v>
      </c>
      <c r="D43" s="385" t="s">
        <v>317</v>
      </c>
      <c r="E43" s="383">
        <v>20830.400000000001</v>
      </c>
      <c r="F43" s="386">
        <v>89453.51999999999</v>
      </c>
      <c r="G43" s="372"/>
      <c r="H43" s="384">
        <v>349261.14999999997</v>
      </c>
      <c r="I43" s="386">
        <v>68623.12</v>
      </c>
    </row>
    <row r="44" spans="1:9" ht="21">
      <c r="A44" s="382" t="s">
        <v>318</v>
      </c>
      <c r="B44" s="383">
        <v>103796.96</v>
      </c>
      <c r="C44" s="384">
        <v>538903.19999999995</v>
      </c>
      <c r="D44" s="385" t="s">
        <v>319</v>
      </c>
      <c r="E44" s="383">
        <v>134130.62</v>
      </c>
      <c r="F44" s="386">
        <v>678419.08</v>
      </c>
      <c r="G44" s="372"/>
      <c r="H44" s="384">
        <v>435106.24</v>
      </c>
      <c r="I44" s="386">
        <v>544288.46</v>
      </c>
    </row>
    <row r="45" spans="1:9" ht="21">
      <c r="A45" s="382" t="s">
        <v>320</v>
      </c>
      <c r="B45" s="383">
        <v>75721.040000000008</v>
      </c>
      <c r="C45" s="384">
        <v>359000.11</v>
      </c>
      <c r="D45" s="385" t="s">
        <v>321</v>
      </c>
      <c r="E45" s="383">
        <v>394923.72000000003</v>
      </c>
      <c r="F45" s="386">
        <v>1865295.7</v>
      </c>
      <c r="G45" s="372"/>
      <c r="H45" s="384">
        <v>283279.07</v>
      </c>
      <c r="I45" s="386">
        <v>1470371.98</v>
      </c>
    </row>
    <row r="46" spans="1:9" ht="21">
      <c r="A46" s="382" t="s">
        <v>322</v>
      </c>
      <c r="B46" s="383">
        <v>20520.169999999998</v>
      </c>
      <c r="C46" s="384">
        <v>108047.37</v>
      </c>
      <c r="D46" s="385" t="s">
        <v>323</v>
      </c>
      <c r="E46" s="383">
        <v>56779.29</v>
      </c>
      <c r="F46" s="386">
        <v>246795.62000000002</v>
      </c>
      <c r="G46" s="372"/>
      <c r="H46" s="384">
        <v>87527.2</v>
      </c>
      <c r="I46" s="386">
        <v>190016.33000000002</v>
      </c>
    </row>
    <row r="47" spans="1:9" ht="21">
      <c r="A47" s="382" t="s">
        <v>324</v>
      </c>
      <c r="B47" s="383">
        <v>55996.56</v>
      </c>
      <c r="C47" s="384">
        <v>324615.01999999996</v>
      </c>
      <c r="D47" s="385" t="s">
        <v>325</v>
      </c>
      <c r="E47" s="383">
        <v>86469.510000000009</v>
      </c>
      <c r="F47" s="386">
        <v>439024.27</v>
      </c>
      <c r="G47" s="372"/>
      <c r="H47" s="384">
        <v>268618.45999999996</v>
      </c>
      <c r="I47" s="386">
        <v>352554.76</v>
      </c>
    </row>
    <row r="48" spans="1:9" ht="21">
      <c r="A48" s="382" t="s">
        <v>326</v>
      </c>
      <c r="B48" s="383">
        <v>28409.85</v>
      </c>
      <c r="C48" s="384">
        <v>175291.96000000002</v>
      </c>
      <c r="D48" s="385" t="s">
        <v>327</v>
      </c>
      <c r="E48" s="383">
        <v>88742.510000000009</v>
      </c>
      <c r="F48" s="386">
        <v>445410.1</v>
      </c>
      <c r="G48" s="372"/>
      <c r="H48" s="384">
        <v>146882.11000000002</v>
      </c>
      <c r="I48" s="386">
        <v>356667.58999999997</v>
      </c>
    </row>
    <row r="49" spans="1:9" ht="21">
      <c r="A49" s="382" t="s">
        <v>328</v>
      </c>
      <c r="B49" s="383">
        <v>162002.41</v>
      </c>
      <c r="C49" s="384">
        <v>849618.36</v>
      </c>
      <c r="D49" s="385" t="s">
        <v>329</v>
      </c>
      <c r="E49" s="383">
        <v>641447.57000000007</v>
      </c>
      <c r="F49" s="387">
        <v>3271896.9400000004</v>
      </c>
      <c r="G49" s="372"/>
      <c r="H49" s="384">
        <v>687615.95</v>
      </c>
      <c r="I49" s="387">
        <v>2630449.37</v>
      </c>
    </row>
    <row r="50" spans="1:9" ht="21">
      <c r="A50" s="382" t="s">
        <v>330</v>
      </c>
      <c r="B50" s="383">
        <v>58842.87</v>
      </c>
      <c r="C50" s="384">
        <v>269013.55000000005</v>
      </c>
      <c r="D50" s="385" t="s">
        <v>331</v>
      </c>
      <c r="E50" s="383">
        <v>406608.53</v>
      </c>
      <c r="F50" s="388">
        <v>2058422.11</v>
      </c>
      <c r="G50" s="372"/>
      <c r="H50" s="384">
        <v>210170.68000000002</v>
      </c>
      <c r="I50" s="388">
        <v>1651813.58</v>
      </c>
    </row>
    <row r="51" spans="1:9" ht="21.75" thickBot="1">
      <c r="A51" s="382" t="s">
        <v>332</v>
      </c>
      <c r="B51" s="383">
        <v>1581755.81</v>
      </c>
      <c r="C51" s="384">
        <v>7324124.2200000007</v>
      </c>
      <c r="D51" s="385" t="s">
        <v>339</v>
      </c>
      <c r="E51" s="389">
        <v>8255.11</v>
      </c>
      <c r="F51" s="390">
        <v>109332.19000000002</v>
      </c>
      <c r="G51" s="372"/>
      <c r="H51" s="384">
        <v>5742368.4100000001</v>
      </c>
      <c r="I51" s="390">
        <v>101077.08000000002</v>
      </c>
    </row>
    <row r="52" spans="1:9" ht="21.75" thickTop="1">
      <c r="A52" s="382" t="s">
        <v>334</v>
      </c>
      <c r="B52" s="383">
        <v>21799.02</v>
      </c>
      <c r="C52" s="384">
        <v>70449.91</v>
      </c>
      <c r="D52" s="391"/>
      <c r="E52" s="392"/>
      <c r="F52" s="393"/>
      <c r="G52" s="372"/>
      <c r="H52" s="384">
        <v>48650.89</v>
      </c>
      <c r="I52" s="394"/>
    </row>
    <row r="53" spans="1:9" ht="21">
      <c r="A53" s="395" t="s">
        <v>335</v>
      </c>
      <c r="B53" s="383">
        <v>67177.010000000009</v>
      </c>
      <c r="C53" s="384">
        <v>317216.90000000002</v>
      </c>
      <c r="D53" s="396" t="s">
        <v>336</v>
      </c>
      <c r="E53" s="397">
        <v>20527627.149999995</v>
      </c>
      <c r="F53" s="398">
        <v>101382057.58999999</v>
      </c>
      <c r="G53" s="372"/>
      <c r="H53" s="384">
        <v>250039.89</v>
      </c>
      <c r="I53" s="394"/>
    </row>
    <row r="54" spans="1:9">
      <c r="B54" s="399"/>
      <c r="E54" s="400"/>
      <c r="H54" s="401"/>
      <c r="I54" s="372"/>
    </row>
    <row r="55" spans="1:9">
      <c r="B55" s="399"/>
      <c r="D55" s="400"/>
      <c r="E55" s="402"/>
      <c r="H55" s="401"/>
      <c r="I55" s="399"/>
    </row>
    <row r="56" spans="1:9">
      <c r="B56" s="399"/>
      <c r="D56" s="399"/>
      <c r="E56" s="403"/>
      <c r="F56" s="400"/>
      <c r="H56" s="400"/>
    </row>
    <row r="57" spans="1:9">
      <c r="B57" s="399"/>
      <c r="C57" s="400"/>
      <c r="D57" s="404"/>
      <c r="E57" s="404"/>
      <c r="G57" s="400"/>
      <c r="H57" s="400"/>
    </row>
    <row r="58" spans="1:9">
      <c r="B58" s="399"/>
      <c r="D58" s="404"/>
      <c r="E58" s="399"/>
      <c r="F58" s="399"/>
      <c r="H58" s="400"/>
    </row>
    <row r="59" spans="1:9">
      <c r="B59" s="399"/>
      <c r="C59" s="405"/>
      <c r="D59" s="404"/>
      <c r="E59" s="400"/>
    </row>
    <row r="60" spans="1:9">
      <c r="B60" s="406" t="s">
        <v>1</v>
      </c>
      <c r="D60" s="407"/>
      <c r="E60" s="400"/>
      <c r="F60" s="399"/>
      <c r="G60" s="400"/>
    </row>
    <row r="61" spans="1:9">
      <c r="A61" s="408"/>
      <c r="B61" s="406" t="s">
        <v>1</v>
      </c>
      <c r="C61" s="409"/>
      <c r="D61" s="407"/>
      <c r="E61" s="400"/>
    </row>
    <row r="62" spans="1:9">
      <c r="C62" s="409"/>
      <c r="D62" s="407"/>
      <c r="E62" s="400"/>
    </row>
    <row r="63" spans="1:9">
      <c r="D63" s="410"/>
      <c r="E63" s="400"/>
    </row>
    <row r="64" spans="1:9">
      <c r="D64" s="400"/>
      <c r="E64" s="409"/>
    </row>
    <row r="65" spans="3:5">
      <c r="C65" s="400"/>
      <c r="D65" s="399"/>
      <c r="E65" s="409"/>
    </row>
    <row r="66" spans="3:5">
      <c r="C66" s="400"/>
      <c r="D66" s="409"/>
      <c r="E66" s="409"/>
    </row>
    <row r="67" spans="3:5">
      <c r="D67" s="409"/>
    </row>
    <row r="68" spans="3:5">
      <c r="D68" s="409"/>
      <c r="E68" s="409"/>
    </row>
    <row r="69" spans="3:5">
      <c r="D69" s="409"/>
      <c r="E69" s="409"/>
    </row>
    <row r="70" spans="3:5">
      <c r="D70" s="411"/>
      <c r="E70" s="400"/>
    </row>
    <row r="72" spans="3:5">
      <c r="E72" s="409"/>
    </row>
    <row r="76" spans="3:5">
      <c r="E76" s="409"/>
    </row>
  </sheetData>
  <mergeCells count="2">
    <mergeCell ref="A1:F1"/>
    <mergeCell ref="A2:F2"/>
  </mergeCells>
  <printOptions horizontalCentered="1"/>
  <pageMargins left="0.5" right="0.5" top="0.5" bottom="0.5" header="0.5" footer="0.5"/>
  <pageSetup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5">
    <pageSetUpPr fitToPage="1"/>
  </sheetPr>
  <dimension ref="A1:J82"/>
  <sheetViews>
    <sheetView defaultGridColor="0" colorId="22" workbookViewId="0">
      <selection sqref="A1:XFD1048576"/>
    </sheetView>
  </sheetViews>
  <sheetFormatPr defaultColWidth="12.21875" defaultRowHeight="12.75"/>
  <cols>
    <col min="1" max="1" width="17.6640625" style="338" customWidth="1"/>
    <col min="2" max="2" width="23" style="338" customWidth="1"/>
    <col min="3" max="3" width="15.77734375" style="338" customWidth="1"/>
    <col min="4" max="4" width="17.6640625" style="338" customWidth="1"/>
    <col min="5" max="5" width="23.109375" style="338" customWidth="1"/>
    <col min="6" max="6" width="17.44140625" style="338" customWidth="1"/>
    <col min="7" max="7" width="16.44140625" style="338" customWidth="1"/>
    <col min="8" max="8" width="16.33203125" style="338" customWidth="1"/>
    <col min="9" max="9" width="15.5546875" style="338" customWidth="1"/>
    <col min="10" max="10" width="15.77734375" style="338" bestFit="1" customWidth="1"/>
    <col min="11" max="16384" width="12.21875" style="338"/>
  </cols>
  <sheetData>
    <row r="1" spans="1:9" ht="21">
      <c r="A1" s="549" t="s">
        <v>42</v>
      </c>
      <c r="B1" s="549"/>
      <c r="C1" s="549"/>
      <c r="D1" s="549"/>
      <c r="E1" s="549"/>
      <c r="F1" s="549"/>
    </row>
    <row r="2" spans="1:9" ht="21">
      <c r="A2" s="549" t="s">
        <v>232</v>
      </c>
      <c r="B2" s="549"/>
      <c r="C2" s="549"/>
      <c r="D2" s="549"/>
      <c r="E2" s="549"/>
      <c r="F2" s="549"/>
    </row>
    <row r="3" spans="1:9" ht="21">
      <c r="A3" s="340" t="s">
        <v>6</v>
      </c>
      <c r="B3" s="341" t="s">
        <v>340</v>
      </c>
      <c r="C3" s="341"/>
      <c r="D3" s="341"/>
      <c r="E3" s="341"/>
      <c r="F3" s="342" t="s">
        <v>341</v>
      </c>
    </row>
    <row r="4" spans="1:9" ht="21">
      <c r="A4" s="412" t="s">
        <v>236</v>
      </c>
      <c r="B4" s="345" t="s">
        <v>237</v>
      </c>
      <c r="C4" s="345" t="s">
        <v>238</v>
      </c>
      <c r="D4" s="346" t="s">
        <v>236</v>
      </c>
      <c r="E4" s="345" t="s">
        <v>237</v>
      </c>
      <c r="F4" s="345" t="s">
        <v>238</v>
      </c>
      <c r="H4" s="347" t="s">
        <v>239</v>
      </c>
      <c r="I4" s="347" t="s">
        <v>239</v>
      </c>
    </row>
    <row r="5" spans="1:9" ht="21">
      <c r="A5" s="348" t="s">
        <v>240</v>
      </c>
      <c r="B5" s="349">
        <v>131816.57</v>
      </c>
      <c r="C5" s="349">
        <v>831686.71</v>
      </c>
      <c r="D5" s="413" t="s">
        <v>241</v>
      </c>
      <c r="E5" s="349">
        <v>96148.45</v>
      </c>
      <c r="F5" s="349">
        <v>373062.22000000003</v>
      </c>
      <c r="G5" s="355"/>
      <c r="H5" s="349">
        <v>699870.1399999999</v>
      </c>
      <c r="I5" s="349">
        <v>276913.77</v>
      </c>
    </row>
    <row r="6" spans="1:9" ht="21">
      <c r="A6" s="348" t="s">
        <v>242</v>
      </c>
      <c r="B6" s="349">
        <v>126780.16</v>
      </c>
      <c r="C6" s="349">
        <v>582567.42000000004</v>
      </c>
      <c r="D6" s="414" t="s">
        <v>243</v>
      </c>
      <c r="E6" s="349">
        <v>18313.8</v>
      </c>
      <c r="F6" s="349">
        <v>90825.66</v>
      </c>
      <c r="G6" s="355"/>
      <c r="H6" s="349">
        <v>455787.26000000007</v>
      </c>
      <c r="I6" s="349">
        <v>72511.86</v>
      </c>
    </row>
    <row r="7" spans="1:9" ht="21">
      <c r="A7" s="348" t="s">
        <v>244</v>
      </c>
      <c r="B7" s="349">
        <v>22175.62</v>
      </c>
      <c r="C7" s="349">
        <v>100370.40999999999</v>
      </c>
      <c r="D7" s="414" t="s">
        <v>245</v>
      </c>
      <c r="E7" s="349">
        <v>69617.64</v>
      </c>
      <c r="F7" s="349">
        <v>325136.91000000003</v>
      </c>
      <c r="G7" s="355"/>
      <c r="H7" s="349">
        <v>78194.789999999994</v>
      </c>
      <c r="I7" s="349">
        <v>255519.27000000002</v>
      </c>
    </row>
    <row r="8" spans="1:9" ht="21">
      <c r="A8" s="348" t="s">
        <v>246</v>
      </c>
      <c r="B8" s="349">
        <v>13878.99</v>
      </c>
      <c r="C8" s="349">
        <v>71089.650000000009</v>
      </c>
      <c r="D8" s="414" t="s">
        <v>247</v>
      </c>
      <c r="E8" s="349">
        <v>213104.55</v>
      </c>
      <c r="F8" s="349">
        <v>1017168.4000000001</v>
      </c>
      <c r="G8" s="355"/>
      <c r="H8" s="349">
        <v>57210.66</v>
      </c>
      <c r="I8" s="349">
        <v>804063.85000000009</v>
      </c>
    </row>
    <row r="9" spans="1:9" ht="21">
      <c r="A9" s="348" t="s">
        <v>248</v>
      </c>
      <c r="B9" s="349">
        <v>444574.87</v>
      </c>
      <c r="C9" s="349">
        <v>2031846.29</v>
      </c>
      <c r="D9" s="414" t="s">
        <v>249</v>
      </c>
      <c r="E9" s="349">
        <v>80649.039999999994</v>
      </c>
      <c r="F9" s="349">
        <v>383853.27</v>
      </c>
      <c r="G9" s="355"/>
      <c r="H9" s="349">
        <v>1587271.42</v>
      </c>
      <c r="I9" s="349">
        <v>303204.23000000004</v>
      </c>
    </row>
    <row r="10" spans="1:9" ht="21">
      <c r="A10" s="348" t="s">
        <v>250</v>
      </c>
      <c r="B10" s="349">
        <v>266480.58</v>
      </c>
      <c r="C10" s="349">
        <v>1219820.7100000002</v>
      </c>
      <c r="D10" s="414" t="s">
        <v>251</v>
      </c>
      <c r="E10" s="349">
        <v>18429.22</v>
      </c>
      <c r="F10" s="349">
        <v>115801.13</v>
      </c>
      <c r="G10" s="355"/>
      <c r="H10" s="349">
        <v>953340.13000000012</v>
      </c>
      <c r="I10" s="349">
        <v>97371.91</v>
      </c>
    </row>
    <row r="11" spans="1:9" ht="21">
      <c r="A11" s="348" t="s">
        <v>252</v>
      </c>
      <c r="B11" s="349">
        <v>55131.67</v>
      </c>
      <c r="C11" s="349">
        <v>364565.3</v>
      </c>
      <c r="D11" s="414" t="s">
        <v>253</v>
      </c>
      <c r="E11" s="349">
        <v>33827.32</v>
      </c>
      <c r="F11" s="349">
        <v>191795.11000000002</v>
      </c>
      <c r="G11" s="355"/>
      <c r="H11" s="349">
        <v>309433.63</v>
      </c>
      <c r="I11" s="349">
        <v>157967.79</v>
      </c>
    </row>
    <row r="12" spans="1:9" ht="21">
      <c r="A12" s="348" t="s">
        <v>254</v>
      </c>
      <c r="B12" s="349">
        <v>23615.18</v>
      </c>
      <c r="C12" s="349">
        <v>137800.76</v>
      </c>
      <c r="D12" s="414" t="s">
        <v>255</v>
      </c>
      <c r="E12" s="349">
        <v>250902.16</v>
      </c>
      <c r="F12" s="349">
        <v>1056763.5900000001</v>
      </c>
      <c r="G12" s="355"/>
      <c r="H12" s="349">
        <v>114185.58</v>
      </c>
      <c r="I12" s="349">
        <v>805861.43</v>
      </c>
    </row>
    <row r="13" spans="1:9" ht="21">
      <c r="A13" s="348" t="s">
        <v>256</v>
      </c>
      <c r="B13" s="349">
        <v>36679.449999999997</v>
      </c>
      <c r="C13" s="349">
        <v>173563.06</v>
      </c>
      <c r="D13" s="414" t="s">
        <v>257</v>
      </c>
      <c r="E13" s="349">
        <v>161781.91</v>
      </c>
      <c r="F13" s="349">
        <v>426052.95000000007</v>
      </c>
      <c r="G13" s="355"/>
      <c r="H13" s="349">
        <v>136883.60999999999</v>
      </c>
      <c r="I13" s="349">
        <v>264271.04000000004</v>
      </c>
    </row>
    <row r="14" spans="1:9" ht="21">
      <c r="A14" s="348" t="s">
        <v>258</v>
      </c>
      <c r="B14" s="349">
        <v>63211.45</v>
      </c>
      <c r="C14" s="349">
        <v>454395.86999999994</v>
      </c>
      <c r="D14" s="414" t="s">
        <v>259</v>
      </c>
      <c r="E14" s="349">
        <v>107073.49</v>
      </c>
      <c r="F14" s="349">
        <v>461680.78999999992</v>
      </c>
      <c r="G14" s="355"/>
      <c r="H14" s="349">
        <v>391184.41999999993</v>
      </c>
      <c r="I14" s="349">
        <v>354607.29999999993</v>
      </c>
    </row>
    <row r="15" spans="1:9" ht="21">
      <c r="A15" s="348" t="s">
        <v>260</v>
      </c>
      <c r="B15" s="349">
        <v>109450.85</v>
      </c>
      <c r="C15" s="349">
        <v>578506.61</v>
      </c>
      <c r="D15" s="414" t="s">
        <v>261</v>
      </c>
      <c r="E15" s="349">
        <v>371632.35</v>
      </c>
      <c r="F15" s="349">
        <v>2038133.96</v>
      </c>
      <c r="G15" s="355"/>
      <c r="H15" s="349">
        <v>469055.76</v>
      </c>
      <c r="I15" s="349">
        <v>1666501.61</v>
      </c>
    </row>
    <row r="16" spans="1:9" ht="21">
      <c r="A16" s="348" t="s">
        <v>262</v>
      </c>
      <c r="B16" s="349">
        <v>20041.650000000001</v>
      </c>
      <c r="C16" s="349">
        <v>101343.23000000001</v>
      </c>
      <c r="D16" s="414" t="s">
        <v>263</v>
      </c>
      <c r="E16" s="349">
        <v>27838.58</v>
      </c>
      <c r="F16" s="349">
        <v>103318.25</v>
      </c>
      <c r="G16" s="355"/>
      <c r="H16" s="349">
        <v>81301.58</v>
      </c>
      <c r="I16" s="349">
        <v>75479.67</v>
      </c>
    </row>
    <row r="17" spans="1:9" ht="21">
      <c r="A17" s="348" t="s">
        <v>264</v>
      </c>
      <c r="B17" s="349">
        <v>39288.339999999997</v>
      </c>
      <c r="C17" s="349">
        <v>176270.69999999998</v>
      </c>
      <c r="D17" s="414" t="s">
        <v>265</v>
      </c>
      <c r="E17" s="349">
        <v>104001.18</v>
      </c>
      <c r="F17" s="349">
        <v>414219.07</v>
      </c>
      <c r="G17" s="355"/>
      <c r="H17" s="349">
        <v>136982.35999999999</v>
      </c>
      <c r="I17" s="349">
        <v>310217.89</v>
      </c>
    </row>
    <row r="18" spans="1:9" ht="21">
      <c r="A18" s="348" t="s">
        <v>266</v>
      </c>
      <c r="B18" s="349">
        <v>18298.55</v>
      </c>
      <c r="C18" s="349">
        <v>77893.740000000005</v>
      </c>
      <c r="D18" s="414" t="s">
        <v>267</v>
      </c>
      <c r="E18" s="349">
        <v>662049.78</v>
      </c>
      <c r="F18" s="349">
        <v>4027581.42</v>
      </c>
      <c r="G18" s="355"/>
      <c r="H18" s="349">
        <v>59595.19</v>
      </c>
      <c r="I18" s="349">
        <v>3365531.64</v>
      </c>
    </row>
    <row r="19" spans="1:9" ht="21">
      <c r="A19" s="348" t="s">
        <v>268</v>
      </c>
      <c r="B19" s="349">
        <v>28528.61</v>
      </c>
      <c r="C19" s="349">
        <v>182483.69</v>
      </c>
      <c r="D19" s="414" t="s">
        <v>269</v>
      </c>
      <c r="E19" s="349">
        <v>10768</v>
      </c>
      <c r="F19" s="349">
        <v>47933.880000000005</v>
      </c>
      <c r="G19" s="355"/>
      <c r="H19" s="349">
        <v>153955.07999999999</v>
      </c>
      <c r="I19" s="349">
        <v>37165.880000000005</v>
      </c>
    </row>
    <row r="20" spans="1:9" ht="21">
      <c r="A20" s="348" t="s">
        <v>270</v>
      </c>
      <c r="B20" s="349">
        <v>147943</v>
      </c>
      <c r="C20" s="349">
        <v>666130.97</v>
      </c>
      <c r="D20" s="414" t="s">
        <v>271</v>
      </c>
      <c r="E20" s="349">
        <v>27983.74</v>
      </c>
      <c r="F20" s="349">
        <v>103618.11</v>
      </c>
      <c r="G20" s="355"/>
      <c r="H20" s="349">
        <v>518187.97000000003</v>
      </c>
      <c r="I20" s="349">
        <v>75634.37</v>
      </c>
    </row>
    <row r="21" spans="1:9" ht="21">
      <c r="A21" s="348" t="s">
        <v>272</v>
      </c>
      <c r="B21" s="349">
        <v>21545.95</v>
      </c>
      <c r="C21" s="349">
        <v>93640.04</v>
      </c>
      <c r="D21" s="414" t="s">
        <v>273</v>
      </c>
      <c r="E21" s="349">
        <v>35339.78</v>
      </c>
      <c r="F21" s="349">
        <v>182855.62</v>
      </c>
      <c r="G21" s="355"/>
      <c r="H21" s="349">
        <v>72094.09</v>
      </c>
      <c r="I21" s="349">
        <v>147515.84</v>
      </c>
    </row>
    <row r="22" spans="1:9" ht="21">
      <c r="A22" s="348" t="s">
        <v>274</v>
      </c>
      <c r="B22" s="349">
        <v>142911.51999999999</v>
      </c>
      <c r="C22" s="349">
        <v>835410.35</v>
      </c>
      <c r="D22" s="414" t="s">
        <v>275</v>
      </c>
      <c r="E22" s="349">
        <v>46837.13</v>
      </c>
      <c r="F22" s="349">
        <v>179328.91</v>
      </c>
      <c r="G22" s="355"/>
      <c r="H22" s="349">
        <v>692498.83</v>
      </c>
      <c r="I22" s="349">
        <v>132491.78</v>
      </c>
    </row>
    <row r="23" spans="1:9" ht="21">
      <c r="A23" s="348" t="s">
        <v>276</v>
      </c>
      <c r="B23" s="349">
        <v>4241432.71</v>
      </c>
      <c r="C23" s="349">
        <v>17068662.990000002</v>
      </c>
      <c r="D23" s="414" t="s">
        <v>277</v>
      </c>
      <c r="E23" s="349">
        <v>9952.2800000000007</v>
      </c>
      <c r="F23" s="349">
        <v>76013.87</v>
      </c>
      <c r="G23" s="355"/>
      <c r="H23" s="349">
        <v>12827230.280000001</v>
      </c>
      <c r="I23" s="349">
        <v>66061.59</v>
      </c>
    </row>
    <row r="24" spans="1:9" ht="21">
      <c r="A24" s="348" t="s">
        <v>278</v>
      </c>
      <c r="B24" s="349">
        <v>26295.26</v>
      </c>
      <c r="C24" s="349">
        <v>107128.14</v>
      </c>
      <c r="D24" s="414" t="s">
        <v>279</v>
      </c>
      <c r="E24" s="349">
        <v>15899.33</v>
      </c>
      <c r="F24" s="349">
        <v>71132.59</v>
      </c>
      <c r="G24" s="355"/>
      <c r="H24" s="349">
        <v>80832.88</v>
      </c>
      <c r="I24" s="349">
        <v>55233.259999999995</v>
      </c>
    </row>
    <row r="25" spans="1:9" ht="21">
      <c r="A25" s="348" t="s">
        <v>280</v>
      </c>
      <c r="B25" s="349">
        <v>54399.99</v>
      </c>
      <c r="C25" s="349">
        <v>239890.46</v>
      </c>
      <c r="D25" s="414" t="s">
        <v>281</v>
      </c>
      <c r="E25" s="349">
        <v>19769.3</v>
      </c>
      <c r="F25" s="349">
        <v>136498.91999999998</v>
      </c>
      <c r="G25" s="355"/>
      <c r="H25" s="349">
        <v>185490.47</v>
      </c>
      <c r="I25" s="349">
        <v>116729.62</v>
      </c>
    </row>
    <row r="26" spans="1:9" ht="21">
      <c r="A26" s="348" t="s">
        <v>282</v>
      </c>
      <c r="B26" s="349">
        <v>144058.47</v>
      </c>
      <c r="C26" s="349">
        <v>777324.83</v>
      </c>
      <c r="D26" s="414" t="s">
        <v>283</v>
      </c>
      <c r="E26" s="349">
        <v>133312.04999999999</v>
      </c>
      <c r="F26" s="349">
        <v>963918.57999999984</v>
      </c>
      <c r="G26" s="355"/>
      <c r="H26" s="349">
        <v>633266.36</v>
      </c>
      <c r="I26" s="349">
        <v>830606.52999999991</v>
      </c>
    </row>
    <row r="27" spans="1:9" ht="21">
      <c r="A27" s="348" t="s">
        <v>284</v>
      </c>
      <c r="B27" s="349">
        <v>76045.759999999995</v>
      </c>
      <c r="C27" s="349">
        <v>277868.40999999997</v>
      </c>
      <c r="D27" s="414" t="s">
        <v>285</v>
      </c>
      <c r="E27" s="349">
        <v>53906.01</v>
      </c>
      <c r="F27" s="349">
        <v>359460.71</v>
      </c>
      <c r="G27" s="355"/>
      <c r="H27" s="349">
        <v>201822.65</v>
      </c>
      <c r="I27" s="349">
        <v>305554.7</v>
      </c>
    </row>
    <row r="28" spans="1:9" ht="21">
      <c r="A28" s="348" t="s">
        <v>286</v>
      </c>
      <c r="B28" s="349">
        <v>165811.21</v>
      </c>
      <c r="C28" s="349">
        <v>785375.25</v>
      </c>
      <c r="D28" s="414" t="s">
        <v>287</v>
      </c>
      <c r="E28" s="349">
        <v>98753.3</v>
      </c>
      <c r="F28" s="349">
        <v>519603.45999999996</v>
      </c>
      <c r="G28" s="355"/>
      <c r="H28" s="349">
        <v>619564.04</v>
      </c>
      <c r="I28" s="349">
        <v>420850.16</v>
      </c>
    </row>
    <row r="29" spans="1:9" ht="21">
      <c r="A29" s="348" t="s">
        <v>288</v>
      </c>
      <c r="B29" s="349">
        <v>26725.42</v>
      </c>
      <c r="C29" s="349">
        <v>163711.91999999998</v>
      </c>
      <c r="D29" s="414" t="s">
        <v>289</v>
      </c>
      <c r="E29" s="349">
        <v>201637.13</v>
      </c>
      <c r="F29" s="349">
        <v>1010614.84</v>
      </c>
      <c r="G29" s="355"/>
      <c r="H29" s="349">
        <v>136986.5</v>
      </c>
      <c r="I29" s="349">
        <v>808977.71</v>
      </c>
    </row>
    <row r="30" spans="1:9" ht="21">
      <c r="A30" s="348" t="s">
        <v>290</v>
      </c>
      <c r="B30" s="349">
        <v>109977.92</v>
      </c>
      <c r="C30" s="349">
        <v>535510.07999999996</v>
      </c>
      <c r="D30" s="414" t="s">
        <v>291</v>
      </c>
      <c r="E30" s="349">
        <v>1360190.48</v>
      </c>
      <c r="F30" s="349">
        <v>7164529.8200000003</v>
      </c>
      <c r="G30" s="355"/>
      <c r="H30" s="349">
        <v>425532.15999999997</v>
      </c>
      <c r="I30" s="349">
        <v>5804339.3400000008</v>
      </c>
    </row>
    <row r="31" spans="1:9" ht="21">
      <c r="A31" s="348" t="s">
        <v>292</v>
      </c>
      <c r="B31" s="349">
        <v>69569.19</v>
      </c>
      <c r="C31" s="349">
        <v>360672.43</v>
      </c>
      <c r="D31" s="414" t="s">
        <v>293</v>
      </c>
      <c r="E31" s="349">
        <v>15828.21</v>
      </c>
      <c r="F31" s="349">
        <v>84629.66</v>
      </c>
      <c r="G31" s="355"/>
      <c r="H31" s="349">
        <v>291103.24</v>
      </c>
      <c r="I31" s="349">
        <v>68801.450000000012</v>
      </c>
    </row>
    <row r="32" spans="1:9" ht="21">
      <c r="A32" s="348" t="s">
        <v>294</v>
      </c>
      <c r="B32" s="349">
        <v>47013.73</v>
      </c>
      <c r="C32" s="349">
        <v>254609.29</v>
      </c>
      <c r="D32" s="414" t="s">
        <v>295</v>
      </c>
      <c r="E32" s="349">
        <v>29084.89</v>
      </c>
      <c r="F32" s="349">
        <v>132029.90000000002</v>
      </c>
      <c r="G32" s="355"/>
      <c r="H32" s="349">
        <v>207595.56</v>
      </c>
      <c r="I32" s="349">
        <v>102945.01000000001</v>
      </c>
    </row>
    <row r="33" spans="1:9" ht="21">
      <c r="A33" s="348" t="s">
        <v>296</v>
      </c>
      <c r="B33" s="349">
        <v>32577.21</v>
      </c>
      <c r="C33" s="349">
        <v>151124.91</v>
      </c>
      <c r="D33" s="414" t="s">
        <v>297</v>
      </c>
      <c r="E33" s="349">
        <v>547105.75</v>
      </c>
      <c r="F33" s="349">
        <v>2284897.9699999997</v>
      </c>
      <c r="G33" s="355"/>
      <c r="H33" s="349">
        <v>118547.7</v>
      </c>
      <c r="I33" s="349">
        <v>1737792.22</v>
      </c>
    </row>
    <row r="34" spans="1:9" ht="21">
      <c r="A34" s="348" t="s">
        <v>298</v>
      </c>
      <c r="B34" s="349">
        <v>94979.62</v>
      </c>
      <c r="C34" s="349">
        <v>439137.87</v>
      </c>
      <c r="D34" s="414" t="s">
        <v>299</v>
      </c>
      <c r="E34" s="349">
        <v>2135318.17</v>
      </c>
      <c r="F34" s="349">
        <v>12235337.1</v>
      </c>
      <c r="G34" s="355"/>
      <c r="H34" s="349">
        <v>344158.25</v>
      </c>
      <c r="I34" s="349">
        <v>10100018.93</v>
      </c>
    </row>
    <row r="35" spans="1:9" ht="21">
      <c r="A35" s="348" t="s">
        <v>300</v>
      </c>
      <c r="B35" s="349">
        <v>16691.27</v>
      </c>
      <c r="C35" s="349">
        <v>68584.89</v>
      </c>
      <c r="D35" s="414" t="s">
        <v>301</v>
      </c>
      <c r="E35" s="349">
        <v>30801.91</v>
      </c>
      <c r="F35" s="349">
        <v>180304.66</v>
      </c>
      <c r="G35" s="355"/>
      <c r="H35" s="349">
        <v>51893.62</v>
      </c>
      <c r="I35" s="349">
        <v>149502.75</v>
      </c>
    </row>
    <row r="36" spans="1:9" ht="21">
      <c r="A36" s="348" t="s">
        <v>302</v>
      </c>
      <c r="B36" s="349">
        <v>88902.41</v>
      </c>
      <c r="C36" s="349">
        <v>542601.59000000008</v>
      </c>
      <c r="D36" s="414" t="s">
        <v>303</v>
      </c>
      <c r="E36" s="349">
        <v>22494.44</v>
      </c>
      <c r="F36" s="349">
        <v>119621.11</v>
      </c>
      <c r="G36" s="355"/>
      <c r="H36" s="349">
        <v>453699.18000000005</v>
      </c>
      <c r="I36" s="349">
        <v>97126.67</v>
      </c>
    </row>
    <row r="37" spans="1:9" ht="21">
      <c r="A37" s="348" t="s">
        <v>304</v>
      </c>
      <c r="B37" s="349">
        <v>1363203.4</v>
      </c>
      <c r="C37" s="349">
        <v>6040143.9900000002</v>
      </c>
      <c r="D37" s="414" t="s">
        <v>305</v>
      </c>
      <c r="E37" s="349">
        <v>227815.14</v>
      </c>
      <c r="F37" s="349">
        <v>1534702.9900000002</v>
      </c>
      <c r="G37" s="355"/>
      <c r="H37" s="349">
        <v>4676940.59</v>
      </c>
      <c r="I37" s="349">
        <v>1306887.8500000001</v>
      </c>
    </row>
    <row r="38" spans="1:9" ht="21">
      <c r="A38" s="348" t="s">
        <v>306</v>
      </c>
      <c r="B38" s="349">
        <v>4234.92</v>
      </c>
      <c r="C38" s="349">
        <v>44199.199999999997</v>
      </c>
      <c r="D38" s="414" t="s">
        <v>307</v>
      </c>
      <c r="E38" s="349">
        <v>1035748.84</v>
      </c>
      <c r="F38" s="349">
        <v>4319649.87</v>
      </c>
      <c r="G38" s="355"/>
      <c r="H38" s="349">
        <v>39964.28</v>
      </c>
      <c r="I38" s="349">
        <v>3283901.0300000003</v>
      </c>
    </row>
    <row r="39" spans="1:9" ht="21">
      <c r="A39" s="348" t="s">
        <v>308</v>
      </c>
      <c r="B39" s="349">
        <v>24680.02</v>
      </c>
      <c r="C39" s="349">
        <v>133815.37</v>
      </c>
      <c r="D39" s="414" t="s">
        <v>309</v>
      </c>
      <c r="E39" s="349">
        <v>138080.87</v>
      </c>
      <c r="F39" s="349">
        <v>543045.07999999996</v>
      </c>
      <c r="G39" s="355"/>
      <c r="H39" s="349">
        <v>109135.35</v>
      </c>
      <c r="I39" s="349">
        <v>404964.20999999996</v>
      </c>
    </row>
    <row r="40" spans="1:9" ht="21">
      <c r="A40" s="348" t="s">
        <v>310</v>
      </c>
      <c r="B40" s="349">
        <v>45908.46</v>
      </c>
      <c r="C40" s="349">
        <v>286103.66000000003</v>
      </c>
      <c r="D40" s="414" t="s">
        <v>311</v>
      </c>
      <c r="E40" s="349">
        <v>18224.22</v>
      </c>
      <c r="F40" s="349">
        <v>86180.02</v>
      </c>
      <c r="G40" s="355"/>
      <c r="H40" s="349">
        <v>240195.20000000001</v>
      </c>
      <c r="I40" s="349">
        <v>67955.8</v>
      </c>
    </row>
    <row r="41" spans="1:9" ht="21">
      <c r="A41" s="348" t="s">
        <v>312</v>
      </c>
      <c r="B41" s="349">
        <v>65061.599999999999</v>
      </c>
      <c r="C41" s="349">
        <v>339234.24</v>
      </c>
      <c r="D41" s="414" t="s">
        <v>313</v>
      </c>
      <c r="E41" s="349">
        <v>14612.82</v>
      </c>
      <c r="F41" s="349">
        <v>100837.62</v>
      </c>
      <c r="G41" s="355"/>
      <c r="H41" s="349">
        <v>274172.64</v>
      </c>
      <c r="I41" s="349">
        <v>86224.799999999988</v>
      </c>
    </row>
    <row r="42" spans="1:9" ht="21">
      <c r="A42" s="348" t="s">
        <v>314</v>
      </c>
      <c r="B42" s="349">
        <v>21845.4</v>
      </c>
      <c r="C42" s="349">
        <v>101920.60999999999</v>
      </c>
      <c r="D42" s="414" t="s">
        <v>315</v>
      </c>
      <c r="E42" s="349">
        <v>42391.94</v>
      </c>
      <c r="F42" s="349">
        <v>190597.24000000002</v>
      </c>
      <c r="G42" s="355"/>
      <c r="H42" s="349">
        <v>80075.209999999992</v>
      </c>
      <c r="I42" s="349">
        <v>148205.30000000002</v>
      </c>
    </row>
    <row r="43" spans="1:9" ht="21">
      <c r="A43" s="348" t="s">
        <v>316</v>
      </c>
      <c r="B43" s="349">
        <v>0</v>
      </c>
      <c r="C43" s="349">
        <v>134117.09</v>
      </c>
      <c r="D43" s="414" t="s">
        <v>317</v>
      </c>
      <c r="E43" s="349">
        <v>13982.76</v>
      </c>
      <c r="F43" s="349">
        <v>61935.07</v>
      </c>
      <c r="G43" s="415"/>
      <c r="H43" s="349">
        <v>134117.09</v>
      </c>
      <c r="I43" s="349">
        <v>47952.31</v>
      </c>
    </row>
    <row r="44" spans="1:9" ht="21">
      <c r="A44" s="348" t="s">
        <v>318</v>
      </c>
      <c r="B44" s="349">
        <v>68159.08</v>
      </c>
      <c r="C44" s="349">
        <v>268346.52</v>
      </c>
      <c r="D44" s="414" t="s">
        <v>319</v>
      </c>
      <c r="E44" s="349">
        <v>98038</v>
      </c>
      <c r="F44" s="349">
        <v>386132.72</v>
      </c>
      <c r="G44" s="355"/>
      <c r="H44" s="349">
        <v>200187.44</v>
      </c>
      <c r="I44" s="349">
        <v>288094.71999999997</v>
      </c>
    </row>
    <row r="45" spans="1:9" ht="21">
      <c r="A45" s="348" t="s">
        <v>320</v>
      </c>
      <c r="B45" s="349">
        <v>37941.53</v>
      </c>
      <c r="C45" s="349">
        <v>191871.99000000002</v>
      </c>
      <c r="D45" s="414" t="s">
        <v>321</v>
      </c>
      <c r="E45" s="349">
        <v>589239.18000000005</v>
      </c>
      <c r="F45" s="349">
        <v>1886542.0500000003</v>
      </c>
      <c r="G45" s="355"/>
      <c r="H45" s="349">
        <v>153930.46000000002</v>
      </c>
      <c r="I45" s="349">
        <v>1297302.8700000001</v>
      </c>
    </row>
    <row r="46" spans="1:9" ht="21">
      <c r="A46" s="348" t="s">
        <v>322</v>
      </c>
      <c r="B46" s="349">
        <v>35833</v>
      </c>
      <c r="C46" s="349">
        <v>70691.78</v>
      </c>
      <c r="D46" s="414" t="s">
        <v>323</v>
      </c>
      <c r="E46" s="349">
        <v>12572.2</v>
      </c>
      <c r="F46" s="349">
        <v>89969.76999999999</v>
      </c>
      <c r="G46" s="355"/>
      <c r="H46" s="349">
        <v>34858.78</v>
      </c>
      <c r="I46" s="349">
        <v>77397.569999999992</v>
      </c>
    </row>
    <row r="47" spans="1:9" ht="21">
      <c r="A47" s="348" t="s">
        <v>324</v>
      </c>
      <c r="B47" s="349">
        <v>51979.6</v>
      </c>
      <c r="C47" s="349">
        <v>399184.3</v>
      </c>
      <c r="D47" s="414" t="s">
        <v>325</v>
      </c>
      <c r="E47" s="349">
        <v>37722.36</v>
      </c>
      <c r="F47" s="349">
        <v>193610.63</v>
      </c>
      <c r="G47" s="355"/>
      <c r="H47" s="349">
        <v>347204.7</v>
      </c>
      <c r="I47" s="349">
        <v>155888.26999999999</v>
      </c>
    </row>
    <row r="48" spans="1:9" ht="21">
      <c r="A48" s="348" t="s">
        <v>326</v>
      </c>
      <c r="B48" s="349">
        <v>13185.4</v>
      </c>
      <c r="C48" s="349">
        <v>77049.789999999994</v>
      </c>
      <c r="D48" s="414" t="s">
        <v>327</v>
      </c>
      <c r="E48" s="349">
        <v>37920.769999999997</v>
      </c>
      <c r="F48" s="349">
        <v>199739.45999999996</v>
      </c>
      <c r="G48" s="355"/>
      <c r="H48" s="349">
        <v>63864.39</v>
      </c>
      <c r="I48" s="349">
        <v>161818.68999999997</v>
      </c>
    </row>
    <row r="49" spans="1:9" ht="21">
      <c r="A49" s="348" t="s">
        <v>328</v>
      </c>
      <c r="B49" s="349">
        <v>118715.79</v>
      </c>
      <c r="C49" s="349">
        <v>569194.27</v>
      </c>
      <c r="D49" s="414" t="s">
        <v>329</v>
      </c>
      <c r="E49" s="349">
        <v>2049285.16</v>
      </c>
      <c r="F49" s="349">
        <v>10903201.51</v>
      </c>
      <c r="G49" s="355"/>
      <c r="H49" s="349">
        <v>450478.48000000004</v>
      </c>
      <c r="I49" s="349">
        <v>8853916.3499999996</v>
      </c>
    </row>
    <row r="50" spans="1:9" ht="21">
      <c r="A50" s="348" t="s">
        <v>330</v>
      </c>
      <c r="B50" s="349">
        <v>29902.37</v>
      </c>
      <c r="C50" s="349">
        <v>111576.81999999999</v>
      </c>
      <c r="D50" s="414" t="s">
        <v>331</v>
      </c>
      <c r="E50" s="349">
        <v>726940.34</v>
      </c>
      <c r="F50" s="349">
        <v>3459236.0199999996</v>
      </c>
      <c r="G50" s="355"/>
      <c r="H50" s="349">
        <v>81674.45</v>
      </c>
      <c r="I50" s="349">
        <v>2732295.6799999997</v>
      </c>
    </row>
    <row r="51" spans="1:9" ht="21.75" thickBot="1">
      <c r="A51" s="348" t="s">
        <v>332</v>
      </c>
      <c r="B51" s="349">
        <v>1489065.63</v>
      </c>
      <c r="C51" s="349">
        <v>8025282.4299999997</v>
      </c>
      <c r="D51" s="414" t="s">
        <v>333</v>
      </c>
      <c r="E51" s="349">
        <v>1630582.11</v>
      </c>
      <c r="F51" s="349">
        <v>5308317.7600000007</v>
      </c>
      <c r="G51" s="355"/>
      <c r="H51" s="349">
        <v>6536216.7999999998</v>
      </c>
      <c r="I51" s="349">
        <v>3677735.6500000004</v>
      </c>
    </row>
    <row r="52" spans="1:9" ht="21.75" thickTop="1">
      <c r="A52" s="348" t="s">
        <v>334</v>
      </c>
      <c r="B52" s="349">
        <v>2779.4</v>
      </c>
      <c r="C52" s="349">
        <v>30083.370000000003</v>
      </c>
      <c r="D52" s="414"/>
      <c r="E52" s="416" t="s">
        <v>1</v>
      </c>
      <c r="F52" s="417"/>
      <c r="G52" s="355"/>
      <c r="H52" s="349">
        <v>27303.97</v>
      </c>
      <c r="I52" s="418"/>
    </row>
    <row r="53" spans="1:9" ht="21">
      <c r="A53" s="419" t="s">
        <v>335</v>
      </c>
      <c r="B53" s="349">
        <v>11895.91</v>
      </c>
      <c r="C53" s="349">
        <v>60709.2</v>
      </c>
      <c r="D53" s="420" t="s">
        <v>336</v>
      </c>
      <c r="E53" s="421">
        <v>23974732.769999996</v>
      </c>
      <c r="F53" s="421">
        <v>113476533.45</v>
      </c>
      <c r="G53" s="355"/>
      <c r="H53" s="349">
        <v>48813.29</v>
      </c>
      <c r="I53" s="422"/>
    </row>
    <row r="55" spans="1:9" ht="16.5">
      <c r="C55" s="347" t="s">
        <v>1</v>
      </c>
      <c r="E55" s="368"/>
      <c r="F55" s="347" t="s">
        <v>1</v>
      </c>
      <c r="G55" s="347" t="s">
        <v>1</v>
      </c>
      <c r="H55" s="338" t="s">
        <v>1</v>
      </c>
      <c r="I55" s="338" t="s">
        <v>1</v>
      </c>
    </row>
    <row r="56" spans="1:9" ht="16.5">
      <c r="B56" s="347" t="s">
        <v>1</v>
      </c>
      <c r="E56" s="368"/>
      <c r="F56" s="423"/>
      <c r="I56" s="338" t="s">
        <v>1</v>
      </c>
    </row>
    <row r="57" spans="1:9" ht="16.5">
      <c r="B57" s="347" t="s">
        <v>1</v>
      </c>
      <c r="E57" s="368"/>
      <c r="F57" s="368"/>
    </row>
    <row r="58" spans="1:9" ht="16.5">
      <c r="B58" s="347" t="s">
        <v>1</v>
      </c>
      <c r="D58" s="367"/>
      <c r="E58" s="424"/>
      <c r="F58" s="424"/>
    </row>
    <row r="59" spans="1:9" ht="16.5">
      <c r="B59" s="347" t="s">
        <v>1</v>
      </c>
      <c r="D59" s="367"/>
      <c r="E59" s="424"/>
      <c r="F59" s="424"/>
    </row>
    <row r="60" spans="1:9" ht="16.5">
      <c r="B60" s="347" t="s">
        <v>1</v>
      </c>
      <c r="D60" s="367"/>
      <c r="E60" s="424"/>
      <c r="F60" s="424"/>
    </row>
    <row r="61" spans="1:9" ht="16.5">
      <c r="A61" s="347"/>
      <c r="B61" s="347" t="s">
        <v>1</v>
      </c>
      <c r="D61" s="367"/>
      <c r="E61" s="424"/>
      <c r="F61" s="424"/>
    </row>
    <row r="62" spans="1:9" ht="16.5">
      <c r="B62" s="347" t="s">
        <v>1</v>
      </c>
      <c r="D62" s="425"/>
      <c r="E62" s="424"/>
      <c r="F62" s="424"/>
    </row>
    <row r="63" spans="1:9">
      <c r="B63" s="347" t="s">
        <v>1</v>
      </c>
      <c r="D63" s="367"/>
      <c r="E63" s="367"/>
      <c r="F63" s="367"/>
    </row>
    <row r="64" spans="1:9">
      <c r="B64" s="347" t="s">
        <v>1</v>
      </c>
    </row>
    <row r="76" spans="2:8" ht="18">
      <c r="B76" s="426"/>
    </row>
    <row r="77" spans="2:8" ht="16.5">
      <c r="B77" s="347"/>
      <c r="H77" s="368"/>
    </row>
    <row r="78" spans="2:8" ht="16.5">
      <c r="B78" s="347"/>
      <c r="H78" s="368"/>
    </row>
    <row r="82" spans="10:10" ht="16.5">
      <c r="J82" s="368"/>
    </row>
  </sheetData>
  <mergeCells count="2">
    <mergeCell ref="A1:F1"/>
    <mergeCell ref="A2:F2"/>
  </mergeCells>
  <printOptions horizontalCentered="1"/>
  <pageMargins left="0.5" right="0.5" top="0.5" bottom="0.5" header="0.5" footer="0.5"/>
  <pageSetup scale="6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6">
    <pageSetUpPr fitToPage="1"/>
  </sheetPr>
  <dimension ref="A1:J65"/>
  <sheetViews>
    <sheetView defaultGridColor="0" colorId="22" workbookViewId="0">
      <selection sqref="A1:XFD1048576"/>
    </sheetView>
  </sheetViews>
  <sheetFormatPr defaultColWidth="12.21875" defaultRowHeight="12.75"/>
  <cols>
    <col min="1" max="1" width="17.6640625" style="338" customWidth="1"/>
    <col min="2" max="2" width="23.109375" style="338" customWidth="1"/>
    <col min="3" max="3" width="18.44140625" style="338" customWidth="1"/>
    <col min="4" max="4" width="17.6640625" style="338" customWidth="1"/>
    <col min="5" max="5" width="23.44140625" style="338" bestFit="1" customWidth="1"/>
    <col min="6" max="6" width="18.6640625" style="338" customWidth="1"/>
    <col min="7" max="7" width="12.21875" style="338"/>
    <col min="8" max="8" width="18.88671875" style="338" customWidth="1"/>
    <col min="9" max="9" width="19" style="338" customWidth="1"/>
    <col min="10" max="16384" width="12.21875" style="338"/>
  </cols>
  <sheetData>
    <row r="1" spans="1:10" ht="18" customHeight="1">
      <c r="A1" s="551" t="s">
        <v>42</v>
      </c>
      <c r="B1" s="551"/>
      <c r="C1" s="551"/>
      <c r="D1" s="551"/>
      <c r="E1" s="551"/>
      <c r="F1" s="551"/>
      <c r="G1" s="427"/>
      <c r="H1" s="427"/>
      <c r="I1" s="427"/>
      <c r="J1" s="427"/>
    </row>
    <row r="2" spans="1:10" ht="21">
      <c r="A2" s="551" t="s">
        <v>232</v>
      </c>
      <c r="B2" s="551"/>
      <c r="C2" s="551"/>
      <c r="D2" s="551"/>
      <c r="E2" s="551"/>
      <c r="F2" s="551"/>
      <c r="G2" s="427"/>
      <c r="H2" s="427"/>
      <c r="I2" s="427"/>
      <c r="J2" s="427"/>
    </row>
    <row r="3" spans="1:10" ht="21">
      <c r="A3" s="428" t="s">
        <v>6</v>
      </c>
      <c r="B3" s="429" t="s">
        <v>342</v>
      </c>
      <c r="C3" s="429" t="s">
        <v>41</v>
      </c>
      <c r="D3" s="429" t="s">
        <v>1</v>
      </c>
      <c r="E3" s="429"/>
      <c r="F3" s="342" t="s">
        <v>343</v>
      </c>
      <c r="G3" s="427"/>
      <c r="H3" s="430"/>
      <c r="I3" s="430"/>
      <c r="J3" s="427"/>
    </row>
    <row r="4" spans="1:10" ht="21">
      <c r="A4" s="431" t="s">
        <v>236</v>
      </c>
      <c r="B4" s="345" t="s">
        <v>237</v>
      </c>
      <c r="C4" s="345" t="s">
        <v>238</v>
      </c>
      <c r="D4" s="431" t="s">
        <v>236</v>
      </c>
      <c r="E4" s="345" t="s">
        <v>237</v>
      </c>
      <c r="F4" s="345" t="s">
        <v>238</v>
      </c>
      <c r="G4" s="427"/>
      <c r="H4" s="432" t="s">
        <v>239</v>
      </c>
      <c r="I4" s="432" t="s">
        <v>239</v>
      </c>
      <c r="J4" s="427"/>
    </row>
    <row r="5" spans="1:10" ht="21">
      <c r="A5" s="348" t="s">
        <v>240</v>
      </c>
      <c r="B5" s="433">
        <v>7301253.4800000004</v>
      </c>
      <c r="C5" s="434">
        <v>37025999.109999999</v>
      </c>
      <c r="D5" s="350" t="s">
        <v>241</v>
      </c>
      <c r="E5" s="433">
        <v>2650583.37</v>
      </c>
      <c r="F5" s="434">
        <v>12402435.100000001</v>
      </c>
      <c r="G5" s="427"/>
      <c r="H5" s="434">
        <v>29724745.630000003</v>
      </c>
      <c r="I5" s="434">
        <v>9751851.7300000004</v>
      </c>
      <c r="J5" s="427"/>
    </row>
    <row r="6" spans="1:10" ht="21">
      <c r="A6" s="348" t="s">
        <v>242</v>
      </c>
      <c r="B6" s="433">
        <v>3452638.12</v>
      </c>
      <c r="C6" s="434">
        <v>16992035.460000001</v>
      </c>
      <c r="D6" s="350" t="s">
        <v>243</v>
      </c>
      <c r="E6" s="433">
        <v>676932.09</v>
      </c>
      <c r="F6" s="434">
        <v>3341263.77</v>
      </c>
      <c r="G6" s="427"/>
      <c r="H6" s="434">
        <v>13539397.34</v>
      </c>
      <c r="I6" s="434">
        <v>2664331.6800000002</v>
      </c>
      <c r="J6" s="427"/>
    </row>
    <row r="7" spans="1:10" ht="21">
      <c r="A7" s="348" t="s">
        <v>244</v>
      </c>
      <c r="B7" s="433">
        <v>875568.17</v>
      </c>
      <c r="C7" s="434">
        <v>4593031</v>
      </c>
      <c r="D7" s="350" t="s">
        <v>245</v>
      </c>
      <c r="E7" s="433">
        <v>1862790.88</v>
      </c>
      <c r="F7" s="434">
        <v>9712618.4499999993</v>
      </c>
      <c r="G7" s="427"/>
      <c r="H7" s="434">
        <v>3717462.83</v>
      </c>
      <c r="I7" s="434">
        <v>7849827.5700000003</v>
      </c>
      <c r="J7" s="427"/>
    </row>
    <row r="8" spans="1:10" ht="21">
      <c r="A8" s="348" t="s">
        <v>246</v>
      </c>
      <c r="B8" s="433">
        <v>184599.39</v>
      </c>
      <c r="C8" s="434">
        <v>1034435.9</v>
      </c>
      <c r="D8" s="350" t="s">
        <v>247</v>
      </c>
      <c r="E8" s="433">
        <v>4170062.14</v>
      </c>
      <c r="F8" s="434">
        <v>20173126.399999999</v>
      </c>
      <c r="G8" s="427"/>
      <c r="H8" s="434">
        <v>849836.51</v>
      </c>
      <c r="I8" s="434">
        <v>16003064.26</v>
      </c>
      <c r="J8" s="427"/>
    </row>
    <row r="9" spans="1:10" ht="21">
      <c r="A9" s="348" t="s">
        <v>248</v>
      </c>
      <c r="B9" s="433">
        <v>12425729.6</v>
      </c>
      <c r="C9" s="434">
        <v>61446899.330000006</v>
      </c>
      <c r="D9" s="350" t="s">
        <v>249</v>
      </c>
      <c r="E9" s="433">
        <v>3478680.98</v>
      </c>
      <c r="F9" s="434">
        <v>17253411.280000001</v>
      </c>
      <c r="G9" s="427"/>
      <c r="H9" s="434">
        <v>49021169.730000004</v>
      </c>
      <c r="I9" s="434">
        <v>13774730.300000001</v>
      </c>
      <c r="J9" s="427"/>
    </row>
    <row r="10" spans="1:10" ht="21">
      <c r="A10" s="348" t="s">
        <v>250</v>
      </c>
      <c r="B10" s="433">
        <v>7930059.5099999998</v>
      </c>
      <c r="C10" s="434">
        <v>41410901.109999999</v>
      </c>
      <c r="D10" s="350" t="s">
        <v>251</v>
      </c>
      <c r="E10" s="433">
        <v>1117253.79</v>
      </c>
      <c r="F10" s="434">
        <v>5370651.8300000001</v>
      </c>
      <c r="G10" s="427"/>
      <c r="H10" s="434">
        <v>33480841.600000001</v>
      </c>
      <c r="I10" s="434">
        <v>4253398.04</v>
      </c>
      <c r="J10" s="427"/>
    </row>
    <row r="11" spans="1:10" ht="21">
      <c r="A11" s="348" t="s">
        <v>252</v>
      </c>
      <c r="B11" s="433">
        <v>2024789.53</v>
      </c>
      <c r="C11" s="434">
        <v>11664752.85</v>
      </c>
      <c r="D11" s="350" t="s">
        <v>253</v>
      </c>
      <c r="E11" s="433">
        <v>1093013.8400000001</v>
      </c>
      <c r="F11" s="434">
        <v>5527048.8399999999</v>
      </c>
      <c r="G11" s="427"/>
      <c r="H11" s="434">
        <v>9639963.3200000003</v>
      </c>
      <c r="I11" s="434">
        <v>4434035</v>
      </c>
      <c r="J11" s="427"/>
    </row>
    <row r="12" spans="1:10" ht="21">
      <c r="A12" s="348" t="s">
        <v>254</v>
      </c>
      <c r="B12" s="433">
        <v>436828.62</v>
      </c>
      <c r="C12" s="434">
        <v>2097625.44</v>
      </c>
      <c r="D12" s="350" t="s">
        <v>255</v>
      </c>
      <c r="E12" s="433">
        <v>11679382.689999999</v>
      </c>
      <c r="F12" s="434">
        <v>61052157.859999999</v>
      </c>
      <c r="G12" s="427"/>
      <c r="H12" s="434">
        <v>1660796.82</v>
      </c>
      <c r="I12" s="434">
        <v>49372775.170000002</v>
      </c>
      <c r="J12" s="427"/>
    </row>
    <row r="13" spans="1:10" ht="21">
      <c r="A13" s="348" t="s">
        <v>256</v>
      </c>
      <c r="B13" s="433">
        <v>1199036.76</v>
      </c>
      <c r="C13" s="434">
        <v>5945538.1699999999</v>
      </c>
      <c r="D13" s="350" t="s">
        <v>257</v>
      </c>
      <c r="E13" s="433">
        <v>1919752.03</v>
      </c>
      <c r="F13" s="434">
        <v>9922803.379999999</v>
      </c>
      <c r="G13" s="427"/>
      <c r="H13" s="434">
        <v>4746501.41</v>
      </c>
      <c r="I13" s="434">
        <v>8003051.3499999996</v>
      </c>
      <c r="J13" s="427"/>
    </row>
    <row r="14" spans="1:10" ht="21">
      <c r="A14" s="348" t="s">
        <v>258</v>
      </c>
      <c r="B14" s="433">
        <v>2488016.62</v>
      </c>
      <c r="C14" s="434">
        <v>12990135.859999999</v>
      </c>
      <c r="D14" s="350" t="s">
        <v>259</v>
      </c>
      <c r="E14" s="433">
        <v>2204238.0099999998</v>
      </c>
      <c r="F14" s="434">
        <v>11213381.9</v>
      </c>
      <c r="G14" s="427"/>
      <c r="H14" s="434">
        <v>10502119.24</v>
      </c>
      <c r="I14" s="434">
        <v>9009143.8900000006</v>
      </c>
      <c r="J14" s="427"/>
    </row>
    <row r="15" spans="1:10" ht="21">
      <c r="A15" s="348" t="s">
        <v>260</v>
      </c>
      <c r="B15" s="433">
        <v>1782872.44</v>
      </c>
      <c r="C15" s="434">
        <v>9234468.0899999999</v>
      </c>
      <c r="D15" s="350" t="s">
        <v>261</v>
      </c>
      <c r="E15" s="433">
        <v>8298739.3499999996</v>
      </c>
      <c r="F15" s="434">
        <v>40396178.399999999</v>
      </c>
      <c r="G15" s="427"/>
      <c r="H15" s="434">
        <v>7451595.6500000004</v>
      </c>
      <c r="I15" s="434">
        <v>32097439.050000001</v>
      </c>
      <c r="J15" s="427"/>
    </row>
    <row r="16" spans="1:10" ht="21">
      <c r="A16" s="348" t="s">
        <v>262</v>
      </c>
      <c r="B16" s="433">
        <v>710557.29</v>
      </c>
      <c r="C16" s="434">
        <v>3401212.2</v>
      </c>
      <c r="D16" s="350" t="s">
        <v>263</v>
      </c>
      <c r="E16" s="433">
        <v>542822.9</v>
      </c>
      <c r="F16" s="434">
        <v>2710021.05</v>
      </c>
      <c r="G16" s="427"/>
      <c r="H16" s="434">
        <v>2690654.91</v>
      </c>
      <c r="I16" s="434">
        <v>2167198.15</v>
      </c>
      <c r="J16" s="427"/>
    </row>
    <row r="17" spans="1:10" ht="21">
      <c r="A17" s="348" t="s">
        <v>264</v>
      </c>
      <c r="B17" s="433">
        <v>1181698.5900000001</v>
      </c>
      <c r="C17" s="434">
        <v>6062689.29</v>
      </c>
      <c r="D17" s="350" t="s">
        <v>265</v>
      </c>
      <c r="E17" s="433">
        <v>2560666.7400000002</v>
      </c>
      <c r="F17" s="434">
        <v>13512039.860000001</v>
      </c>
      <c r="G17" s="427"/>
      <c r="H17" s="434">
        <v>4880990.7</v>
      </c>
      <c r="I17" s="434">
        <v>10951373.120000001</v>
      </c>
      <c r="J17" s="427"/>
    </row>
    <row r="18" spans="1:10" ht="21">
      <c r="A18" s="348" t="s">
        <v>266</v>
      </c>
      <c r="B18" s="433">
        <v>194312.44</v>
      </c>
      <c r="C18" s="434">
        <v>1457942.8900000001</v>
      </c>
      <c r="D18" s="350" t="s">
        <v>267</v>
      </c>
      <c r="E18" s="433">
        <v>15890603.41</v>
      </c>
      <c r="F18" s="434">
        <v>81877060.530000001</v>
      </c>
      <c r="G18" s="427"/>
      <c r="H18" s="434">
        <v>1263630.4500000002</v>
      </c>
      <c r="I18" s="434">
        <v>65986457.120000005</v>
      </c>
      <c r="J18" s="427"/>
    </row>
    <row r="19" spans="1:10" ht="21">
      <c r="A19" s="348" t="s">
        <v>268</v>
      </c>
      <c r="B19" s="433">
        <v>1886180.2</v>
      </c>
      <c r="C19" s="434">
        <v>10348834.49</v>
      </c>
      <c r="D19" s="350" t="s">
        <v>269</v>
      </c>
      <c r="E19" s="433">
        <v>297515.32</v>
      </c>
      <c r="F19" s="434">
        <v>1335203.76</v>
      </c>
      <c r="G19" s="427"/>
      <c r="H19" s="434">
        <v>8462654.290000001</v>
      </c>
      <c r="I19" s="434">
        <v>1037688.4400000001</v>
      </c>
      <c r="J19" s="427"/>
    </row>
    <row r="20" spans="1:10" ht="21">
      <c r="A20" s="348" t="s">
        <v>270</v>
      </c>
      <c r="B20" s="433">
        <v>4875218.26</v>
      </c>
      <c r="C20" s="434">
        <v>27800744.43</v>
      </c>
      <c r="D20" s="350" t="s">
        <v>271</v>
      </c>
      <c r="E20" s="433">
        <v>344493.27</v>
      </c>
      <c r="F20" s="434">
        <v>1814240.92</v>
      </c>
      <c r="G20" s="427"/>
      <c r="H20" s="434">
        <v>22925526.170000002</v>
      </c>
      <c r="I20" s="434">
        <v>1469747.65</v>
      </c>
      <c r="J20" s="427"/>
    </row>
    <row r="21" spans="1:10" ht="21">
      <c r="A21" s="348" t="s">
        <v>272</v>
      </c>
      <c r="B21" s="433">
        <v>521100.86</v>
      </c>
      <c r="C21" s="434">
        <v>2076485.2200000002</v>
      </c>
      <c r="D21" s="350" t="s">
        <v>273</v>
      </c>
      <c r="E21" s="433">
        <v>2305357.35</v>
      </c>
      <c r="F21" s="434">
        <v>11519138.76</v>
      </c>
      <c r="G21" s="427"/>
      <c r="H21" s="434">
        <v>1555384.36</v>
      </c>
      <c r="I21" s="434">
        <v>9213781.4100000001</v>
      </c>
      <c r="J21" s="427"/>
    </row>
    <row r="22" spans="1:10" ht="21">
      <c r="A22" s="348" t="s">
        <v>274</v>
      </c>
      <c r="B22" s="433">
        <v>4407984.95</v>
      </c>
      <c r="C22" s="434">
        <v>22817973.639999997</v>
      </c>
      <c r="D22" s="350" t="s">
        <v>275</v>
      </c>
      <c r="E22" s="433">
        <v>966298.77</v>
      </c>
      <c r="F22" s="434">
        <v>5041887.8499999996</v>
      </c>
      <c r="G22" s="427"/>
      <c r="H22" s="434">
        <v>18409988.689999998</v>
      </c>
      <c r="I22" s="434">
        <v>4075589.08</v>
      </c>
      <c r="J22" s="427"/>
    </row>
    <row r="23" spans="1:10" ht="21">
      <c r="A23" s="348" t="s">
        <v>276</v>
      </c>
      <c r="B23" s="433">
        <v>117453983.16</v>
      </c>
      <c r="C23" s="434">
        <v>570729301.25</v>
      </c>
      <c r="D23" s="350" t="s">
        <v>277</v>
      </c>
      <c r="E23" s="433">
        <v>319332.45</v>
      </c>
      <c r="F23" s="434">
        <v>1410384.7</v>
      </c>
      <c r="G23" s="427"/>
      <c r="H23" s="434">
        <v>453275318.08999997</v>
      </c>
      <c r="I23" s="434">
        <v>1091052.25</v>
      </c>
      <c r="J23" s="427"/>
    </row>
    <row r="24" spans="1:10" ht="21">
      <c r="A24" s="348" t="s">
        <v>278</v>
      </c>
      <c r="B24" s="433">
        <v>527384.87</v>
      </c>
      <c r="C24" s="434">
        <v>2921927.16</v>
      </c>
      <c r="D24" s="350" t="s">
        <v>279</v>
      </c>
      <c r="E24" s="433">
        <v>281993.37</v>
      </c>
      <c r="F24" s="434">
        <v>1506064.5499999998</v>
      </c>
      <c r="G24" s="427"/>
      <c r="H24" s="434">
        <v>2394542.29</v>
      </c>
      <c r="I24" s="434">
        <v>1224071.18</v>
      </c>
      <c r="J24" s="427"/>
    </row>
    <row r="25" spans="1:10" ht="21">
      <c r="A25" s="348" t="s">
        <v>280</v>
      </c>
      <c r="B25" s="433">
        <v>687715.15</v>
      </c>
      <c r="C25" s="434">
        <v>4529117.6100000003</v>
      </c>
      <c r="D25" s="350" t="s">
        <v>281</v>
      </c>
      <c r="E25" s="433">
        <v>407554.02</v>
      </c>
      <c r="F25" s="434">
        <v>2415265.27</v>
      </c>
      <c r="G25" s="427"/>
      <c r="H25" s="434">
        <v>3841402.46</v>
      </c>
      <c r="I25" s="434">
        <v>2007711.25</v>
      </c>
      <c r="J25" s="427"/>
    </row>
    <row r="26" spans="1:10" ht="21">
      <c r="A26" s="348" t="s">
        <v>282</v>
      </c>
      <c r="B26" s="433">
        <v>4584853.51</v>
      </c>
      <c r="C26" s="434">
        <v>24066733.840000004</v>
      </c>
      <c r="D26" s="350" t="s">
        <v>283</v>
      </c>
      <c r="E26" s="433">
        <v>8909680.1999999993</v>
      </c>
      <c r="F26" s="434">
        <v>44625550.200000003</v>
      </c>
      <c r="G26" s="427"/>
      <c r="H26" s="434">
        <v>19481880.330000002</v>
      </c>
      <c r="I26" s="434">
        <v>35715870</v>
      </c>
      <c r="J26" s="427"/>
    </row>
    <row r="27" spans="1:10" ht="21">
      <c r="A27" s="348" t="s">
        <v>284</v>
      </c>
      <c r="B27" s="433">
        <v>2755761.38</v>
      </c>
      <c r="C27" s="434">
        <v>14056674.469999999</v>
      </c>
      <c r="D27" s="350" t="s">
        <v>285</v>
      </c>
      <c r="E27" s="433">
        <v>1752138.1</v>
      </c>
      <c r="F27" s="434">
        <v>9169313.6400000006</v>
      </c>
      <c r="G27" s="427"/>
      <c r="H27" s="434">
        <v>11300913.09</v>
      </c>
      <c r="I27" s="434">
        <v>7417175.54</v>
      </c>
      <c r="J27" s="427"/>
    </row>
    <row r="28" spans="1:10" ht="21">
      <c r="A28" s="348" t="s">
        <v>286</v>
      </c>
      <c r="B28" s="433">
        <v>1864079.53</v>
      </c>
      <c r="C28" s="434">
        <v>9098590.9799999986</v>
      </c>
      <c r="D28" s="350" t="s">
        <v>287</v>
      </c>
      <c r="E28" s="433">
        <v>4249358.3600000003</v>
      </c>
      <c r="F28" s="434">
        <v>20899460.800000001</v>
      </c>
      <c r="G28" s="427"/>
      <c r="H28" s="434">
        <v>7234511.4499999993</v>
      </c>
      <c r="I28" s="434">
        <v>16650102.439999999</v>
      </c>
      <c r="J28" s="427"/>
    </row>
    <row r="29" spans="1:10" ht="21">
      <c r="A29" s="348" t="s">
        <v>288</v>
      </c>
      <c r="B29" s="433">
        <v>787351.74</v>
      </c>
      <c r="C29" s="434">
        <v>4021887.3100000005</v>
      </c>
      <c r="D29" s="350" t="s">
        <v>289</v>
      </c>
      <c r="E29" s="433">
        <v>4605433.62</v>
      </c>
      <c r="F29" s="434">
        <v>23020824.98</v>
      </c>
      <c r="G29" s="427"/>
      <c r="H29" s="434">
        <v>3234535.5700000003</v>
      </c>
      <c r="I29" s="434">
        <v>18415391.359999999</v>
      </c>
      <c r="J29" s="427"/>
    </row>
    <row r="30" spans="1:10" ht="21">
      <c r="A30" s="348" t="s">
        <v>290</v>
      </c>
      <c r="B30" s="433">
        <v>2137693.65</v>
      </c>
      <c r="C30" s="434">
        <v>11936129.709999999</v>
      </c>
      <c r="D30" s="350" t="s">
        <v>291</v>
      </c>
      <c r="E30" s="433">
        <v>31728305.52</v>
      </c>
      <c r="F30" s="434">
        <v>162318358.42000002</v>
      </c>
      <c r="G30" s="427"/>
      <c r="H30" s="434">
        <v>9798436.0599999987</v>
      </c>
      <c r="I30" s="434">
        <v>130590052.90000001</v>
      </c>
      <c r="J30" s="427"/>
    </row>
    <row r="31" spans="1:10" ht="21">
      <c r="A31" s="348" t="s">
        <v>292</v>
      </c>
      <c r="B31" s="433">
        <v>2549882.14</v>
      </c>
      <c r="C31" s="434">
        <v>13225485.440000001</v>
      </c>
      <c r="D31" s="350" t="s">
        <v>293</v>
      </c>
      <c r="E31" s="433">
        <v>925636.86</v>
      </c>
      <c r="F31" s="434">
        <v>4794622.37</v>
      </c>
      <c r="G31" s="427"/>
      <c r="H31" s="434">
        <v>10675603.300000001</v>
      </c>
      <c r="I31" s="434">
        <v>3868985.51</v>
      </c>
      <c r="J31" s="427"/>
    </row>
    <row r="32" spans="1:10" ht="21">
      <c r="A32" s="348" t="s">
        <v>294</v>
      </c>
      <c r="B32" s="433">
        <v>1901407.83</v>
      </c>
      <c r="C32" s="434">
        <v>9708566.8699999992</v>
      </c>
      <c r="D32" s="350" t="s">
        <v>295</v>
      </c>
      <c r="E32" s="433">
        <v>696385.84</v>
      </c>
      <c r="F32" s="434">
        <v>3315000.5599999996</v>
      </c>
      <c r="G32" s="427"/>
      <c r="H32" s="434">
        <v>7807159.0399999991</v>
      </c>
      <c r="I32" s="434">
        <v>2618614.7199999997</v>
      </c>
      <c r="J32" s="427"/>
    </row>
    <row r="33" spans="1:10" ht="21">
      <c r="A33" s="348" t="s">
        <v>296</v>
      </c>
      <c r="B33" s="433">
        <v>421771.49</v>
      </c>
      <c r="C33" s="434">
        <v>2695806.7800000003</v>
      </c>
      <c r="D33" s="350" t="s">
        <v>297</v>
      </c>
      <c r="E33" s="433">
        <v>26372837.309999999</v>
      </c>
      <c r="F33" s="434">
        <v>129372576.72</v>
      </c>
      <c r="G33" s="427"/>
      <c r="H33" s="434">
        <v>2274035.29</v>
      </c>
      <c r="I33" s="434">
        <v>102999739.41</v>
      </c>
      <c r="J33" s="427"/>
    </row>
    <row r="34" spans="1:10" ht="21">
      <c r="A34" s="348" t="s">
        <v>298</v>
      </c>
      <c r="B34" s="433">
        <v>3908097.8</v>
      </c>
      <c r="C34" s="434">
        <v>20254944.900000002</v>
      </c>
      <c r="D34" s="350" t="s">
        <v>299</v>
      </c>
      <c r="E34" s="433">
        <v>83880315.159999996</v>
      </c>
      <c r="F34" s="434">
        <v>419015211.65999997</v>
      </c>
      <c r="G34" s="427"/>
      <c r="H34" s="434">
        <v>16346847.100000001</v>
      </c>
      <c r="I34" s="434">
        <v>335134896.5</v>
      </c>
      <c r="J34" s="427"/>
    </row>
    <row r="35" spans="1:10" ht="21">
      <c r="A35" s="348" t="s">
        <v>300</v>
      </c>
      <c r="B35" s="433">
        <v>341215.65</v>
      </c>
      <c r="C35" s="434">
        <v>1761805.2799999998</v>
      </c>
      <c r="D35" s="350" t="s">
        <v>301</v>
      </c>
      <c r="E35" s="433">
        <v>980048.42</v>
      </c>
      <c r="F35" s="434">
        <v>4998868</v>
      </c>
      <c r="G35" s="427"/>
      <c r="H35" s="434">
        <v>1420589.63</v>
      </c>
      <c r="I35" s="434">
        <v>4018819.5799999996</v>
      </c>
      <c r="J35" s="427"/>
    </row>
    <row r="36" spans="1:10" ht="21">
      <c r="A36" s="348" t="s">
        <v>302</v>
      </c>
      <c r="B36" s="433">
        <v>6121314.3399999999</v>
      </c>
      <c r="C36" s="434">
        <v>31353252.150000002</v>
      </c>
      <c r="D36" s="350" t="s">
        <v>303</v>
      </c>
      <c r="E36" s="433">
        <v>485551.31</v>
      </c>
      <c r="F36" s="434">
        <v>2181115.0300000003</v>
      </c>
      <c r="G36" s="427"/>
      <c r="H36" s="434">
        <v>25231937.810000002</v>
      </c>
      <c r="I36" s="434">
        <v>1695563.7200000002</v>
      </c>
      <c r="J36" s="427"/>
    </row>
    <row r="37" spans="1:10" ht="21">
      <c r="A37" s="348" t="s">
        <v>304</v>
      </c>
      <c r="B37" s="433">
        <v>40173215.68</v>
      </c>
      <c r="C37" s="434">
        <v>197986924.77000001</v>
      </c>
      <c r="D37" s="350" t="s">
        <v>305</v>
      </c>
      <c r="E37" s="433">
        <v>15668274.640000001</v>
      </c>
      <c r="F37" s="434">
        <v>77727134.25999999</v>
      </c>
      <c r="G37" s="427"/>
      <c r="H37" s="434">
        <v>157813709.09</v>
      </c>
      <c r="I37" s="434">
        <v>62058859.619999997</v>
      </c>
      <c r="J37" s="427"/>
    </row>
    <row r="38" spans="1:10" ht="21">
      <c r="A38" s="348" t="s">
        <v>306</v>
      </c>
      <c r="B38" s="433">
        <v>135013.73000000001</v>
      </c>
      <c r="C38" s="434">
        <v>643348.59</v>
      </c>
      <c r="D38" s="350" t="s">
        <v>307</v>
      </c>
      <c r="E38" s="433">
        <v>12076484.75</v>
      </c>
      <c r="F38" s="434">
        <v>62808793.349999994</v>
      </c>
      <c r="G38" s="427"/>
      <c r="H38" s="434">
        <v>508334.86</v>
      </c>
      <c r="I38" s="434">
        <v>50732308.599999994</v>
      </c>
      <c r="J38" s="427"/>
    </row>
    <row r="39" spans="1:10" ht="21">
      <c r="A39" s="348" t="s">
        <v>308</v>
      </c>
      <c r="B39" s="433">
        <v>782328.62</v>
      </c>
      <c r="C39" s="434">
        <v>4266005.6999999993</v>
      </c>
      <c r="D39" s="350" t="s">
        <v>309</v>
      </c>
      <c r="E39" s="433">
        <v>2337207.3199999998</v>
      </c>
      <c r="F39" s="434">
        <v>12048089.85</v>
      </c>
      <c r="G39" s="427"/>
      <c r="H39" s="434">
        <v>3483677.0799999996</v>
      </c>
      <c r="I39" s="434">
        <v>9710882.5299999993</v>
      </c>
      <c r="J39" s="435" t="s">
        <v>1</v>
      </c>
    </row>
    <row r="40" spans="1:10" ht="21">
      <c r="A40" s="348" t="s">
        <v>310</v>
      </c>
      <c r="B40" s="433">
        <v>2271059.85</v>
      </c>
      <c r="C40" s="434">
        <v>12276246.369999999</v>
      </c>
      <c r="D40" s="350" t="s">
        <v>311</v>
      </c>
      <c r="E40" s="433">
        <v>273467.17</v>
      </c>
      <c r="F40" s="434">
        <v>1445317.5299999998</v>
      </c>
      <c r="G40" s="427"/>
      <c r="H40" s="434">
        <v>10005186.52</v>
      </c>
      <c r="I40" s="434">
        <v>1171850.3599999999</v>
      </c>
      <c r="J40" s="427"/>
    </row>
    <row r="41" spans="1:10" ht="21">
      <c r="A41" s="348" t="s">
        <v>312</v>
      </c>
      <c r="B41" s="433">
        <v>1873886.77</v>
      </c>
      <c r="C41" s="434">
        <v>10073324.469999999</v>
      </c>
      <c r="D41" s="350" t="s">
        <v>313</v>
      </c>
      <c r="E41" s="433">
        <v>757258.75</v>
      </c>
      <c r="F41" s="434">
        <v>3806630.48</v>
      </c>
      <c r="G41" s="427"/>
      <c r="H41" s="434">
        <v>8199437.6999999993</v>
      </c>
      <c r="I41" s="434">
        <v>3049371.73</v>
      </c>
      <c r="J41" s="427"/>
    </row>
    <row r="42" spans="1:10" ht="21">
      <c r="A42" s="348" t="s">
        <v>314</v>
      </c>
      <c r="B42" s="433">
        <v>864404.36</v>
      </c>
      <c r="C42" s="434">
        <v>4306400.7700000005</v>
      </c>
      <c r="D42" s="350" t="s">
        <v>315</v>
      </c>
      <c r="E42" s="433">
        <v>470751.37</v>
      </c>
      <c r="F42" s="434">
        <v>2568236.12</v>
      </c>
      <c r="G42" s="427"/>
      <c r="H42" s="434">
        <v>3441996.41</v>
      </c>
      <c r="I42" s="434">
        <v>2097484.75</v>
      </c>
      <c r="J42" s="427"/>
    </row>
    <row r="43" spans="1:10" ht="21">
      <c r="A43" s="348" t="s">
        <v>316</v>
      </c>
      <c r="B43" s="433">
        <v>1732774.78</v>
      </c>
      <c r="C43" s="434">
        <v>8651803.0499999989</v>
      </c>
      <c r="D43" s="350" t="s">
        <v>317</v>
      </c>
      <c r="E43" s="433">
        <v>136151.73000000001</v>
      </c>
      <c r="F43" s="434">
        <v>667733.30999999994</v>
      </c>
      <c r="G43" s="427"/>
      <c r="H43" s="434">
        <v>6919028.2699999996</v>
      </c>
      <c r="I43" s="434">
        <v>531581.57999999996</v>
      </c>
      <c r="J43" s="427"/>
    </row>
    <row r="44" spans="1:10" ht="21">
      <c r="A44" s="348" t="s">
        <v>318</v>
      </c>
      <c r="B44" s="433">
        <v>2417413.9300000002</v>
      </c>
      <c r="C44" s="434">
        <v>13355977.24</v>
      </c>
      <c r="D44" s="350" t="s">
        <v>319</v>
      </c>
      <c r="E44" s="433">
        <v>2285935.48</v>
      </c>
      <c r="F44" s="434">
        <v>11632052.07</v>
      </c>
      <c r="G44" s="427"/>
      <c r="H44" s="434">
        <v>10938563.310000001</v>
      </c>
      <c r="I44" s="434">
        <v>9346116.5899999999</v>
      </c>
      <c r="J44" s="427"/>
    </row>
    <row r="45" spans="1:10" ht="21">
      <c r="A45" s="348" t="s">
        <v>320</v>
      </c>
      <c r="B45" s="433">
        <v>641958.30000000005</v>
      </c>
      <c r="C45" s="434">
        <v>3330384.8200000003</v>
      </c>
      <c r="D45" s="350" t="s">
        <v>321</v>
      </c>
      <c r="E45" s="433">
        <v>12866713.32</v>
      </c>
      <c r="F45" s="434">
        <v>64862719.899999999</v>
      </c>
      <c r="G45" s="427"/>
      <c r="H45" s="434">
        <v>2688426.52</v>
      </c>
      <c r="I45" s="434">
        <v>51996006.579999998</v>
      </c>
      <c r="J45" s="427"/>
    </row>
    <row r="46" spans="1:10" ht="21">
      <c r="A46" s="348" t="s">
        <v>322</v>
      </c>
      <c r="B46" s="433">
        <v>208583.69</v>
      </c>
      <c r="C46" s="434">
        <v>1118820.21</v>
      </c>
      <c r="D46" s="350" t="s">
        <v>323</v>
      </c>
      <c r="E46" s="433">
        <v>362127.98</v>
      </c>
      <c r="F46" s="434">
        <v>2302133.4900000002</v>
      </c>
      <c r="G46" s="427"/>
      <c r="H46" s="434">
        <v>910236.52</v>
      </c>
      <c r="I46" s="434">
        <v>1940005.51</v>
      </c>
      <c r="J46" s="427"/>
    </row>
    <row r="47" spans="1:10" ht="21">
      <c r="A47" s="348" t="s">
        <v>324</v>
      </c>
      <c r="B47" s="433">
        <v>975486.72</v>
      </c>
      <c r="C47" s="434">
        <v>4413725.7300000004</v>
      </c>
      <c r="D47" s="350" t="s">
        <v>325</v>
      </c>
      <c r="E47" s="433">
        <v>1669734.9</v>
      </c>
      <c r="F47" s="434">
        <v>8275098.3599999994</v>
      </c>
      <c r="G47" s="427"/>
      <c r="H47" s="434">
        <v>3438239.0100000002</v>
      </c>
      <c r="I47" s="434">
        <v>6605363.46</v>
      </c>
      <c r="J47" s="427"/>
    </row>
    <row r="48" spans="1:10" ht="21">
      <c r="A48" s="348" t="s">
        <v>326</v>
      </c>
      <c r="B48" s="433">
        <v>200346.22</v>
      </c>
      <c r="C48" s="434">
        <v>984515.92999999993</v>
      </c>
      <c r="D48" s="350" t="s">
        <v>327</v>
      </c>
      <c r="E48" s="433">
        <v>1323024.02</v>
      </c>
      <c r="F48" s="434">
        <v>6807990.6400000006</v>
      </c>
      <c r="G48" s="427"/>
      <c r="H48" s="434">
        <v>784169.71</v>
      </c>
      <c r="I48" s="434">
        <v>5484966.6200000001</v>
      </c>
      <c r="J48" s="427"/>
    </row>
    <row r="49" spans="1:10" ht="21">
      <c r="A49" s="348" t="s">
        <v>328</v>
      </c>
      <c r="B49" s="433">
        <v>2701308.74</v>
      </c>
      <c r="C49" s="434">
        <v>14327015.329999998</v>
      </c>
      <c r="D49" s="350" t="s">
        <v>329</v>
      </c>
      <c r="E49" s="433">
        <v>31672093.050000001</v>
      </c>
      <c r="F49" s="434">
        <v>159912634.12</v>
      </c>
      <c r="G49" s="427"/>
      <c r="H49" s="434">
        <v>11625706.589999998</v>
      </c>
      <c r="I49" s="434">
        <v>128240541.07000001</v>
      </c>
      <c r="J49" s="427"/>
    </row>
    <row r="50" spans="1:10" ht="21">
      <c r="A50" s="348" t="s">
        <v>330</v>
      </c>
      <c r="B50" s="433">
        <v>598190.07999999996</v>
      </c>
      <c r="C50" s="434">
        <v>3051359.21</v>
      </c>
      <c r="D50" s="350" t="s">
        <v>331</v>
      </c>
      <c r="E50" s="433">
        <v>12263586.01</v>
      </c>
      <c r="F50" s="434">
        <v>64231324.050000004</v>
      </c>
      <c r="G50" s="427"/>
      <c r="H50" s="434">
        <v>2453169.13</v>
      </c>
      <c r="I50" s="434">
        <v>51967738.040000007</v>
      </c>
      <c r="J50" s="427"/>
    </row>
    <row r="51" spans="1:10" ht="21.75" thickBot="1">
      <c r="A51" s="348" t="s">
        <v>332</v>
      </c>
      <c r="B51" s="433">
        <v>57045234.689999998</v>
      </c>
      <c r="C51" s="434">
        <v>283786676.30000001</v>
      </c>
      <c r="D51" s="350" t="s">
        <v>333</v>
      </c>
      <c r="E51" s="433">
        <v>146003910.94</v>
      </c>
      <c r="F51" s="436">
        <v>694124415.75999999</v>
      </c>
      <c r="G51" s="427"/>
      <c r="H51" s="434">
        <v>226741441.61000001</v>
      </c>
      <c r="I51" s="436">
        <v>548120504.81999993</v>
      </c>
      <c r="J51" s="427"/>
    </row>
    <row r="52" spans="1:10" ht="21.75" thickTop="1">
      <c r="A52" s="348" t="s">
        <v>334</v>
      </c>
      <c r="B52" s="433">
        <v>139372.1</v>
      </c>
      <c r="C52" s="434">
        <v>672370.24</v>
      </c>
      <c r="D52" s="437"/>
      <c r="E52" s="438"/>
      <c r="F52" s="439" t="s">
        <v>1</v>
      </c>
      <c r="G52" s="427"/>
      <c r="H52" s="434">
        <v>532998.14</v>
      </c>
      <c r="I52" s="439" t="s">
        <v>1</v>
      </c>
      <c r="J52" s="427"/>
    </row>
    <row r="53" spans="1:10" ht="21">
      <c r="A53" s="357" t="s">
        <v>335</v>
      </c>
      <c r="B53" s="433">
        <v>793230.03</v>
      </c>
      <c r="C53" s="434">
        <v>3944750.3000000007</v>
      </c>
      <c r="D53" s="440" t="s">
        <v>336</v>
      </c>
      <c r="E53" s="441">
        <v>781295244.26000011</v>
      </c>
      <c r="F53" s="442">
        <v>3882389167.3899994</v>
      </c>
      <c r="G53" s="427"/>
      <c r="H53" s="434">
        <v>3151520.2700000005</v>
      </c>
      <c r="I53" s="442"/>
      <c r="J53" s="427"/>
    </row>
    <row r="54" spans="1:10" ht="18">
      <c r="A54" s="427"/>
      <c r="B54" s="443"/>
      <c r="C54" s="427"/>
      <c r="D54" s="427"/>
      <c r="E54" s="444"/>
      <c r="F54" s="361" t="s">
        <v>1</v>
      </c>
      <c r="G54" s="427"/>
      <c r="H54" s="427"/>
      <c r="I54" s="430"/>
      <c r="J54" s="427"/>
    </row>
    <row r="55" spans="1:10">
      <c r="A55" s="427"/>
      <c r="B55" s="427"/>
      <c r="C55" s="427"/>
      <c r="D55" s="427"/>
      <c r="E55" s="444"/>
      <c r="F55" s="427"/>
      <c r="G55" s="427"/>
      <c r="H55" s="427"/>
      <c r="I55" s="427"/>
      <c r="J55" s="427"/>
    </row>
    <row r="56" spans="1:10">
      <c r="A56" s="427"/>
      <c r="B56" s="427"/>
      <c r="C56" s="427"/>
      <c r="D56" s="427"/>
      <c r="E56" s="444"/>
      <c r="F56" s="361" t="s">
        <v>1</v>
      </c>
      <c r="G56" s="427"/>
      <c r="H56" s="427"/>
      <c r="I56" s="427" t="s">
        <v>1</v>
      </c>
      <c r="J56" s="427"/>
    </row>
    <row r="57" spans="1:10">
      <c r="A57" s="427"/>
      <c r="B57" s="427"/>
      <c r="C57" s="427"/>
      <c r="D57" s="444"/>
      <c r="E57" s="427"/>
      <c r="F57" s="427"/>
      <c r="G57" s="427"/>
      <c r="H57" s="427"/>
      <c r="I57" s="427"/>
      <c r="J57" s="427"/>
    </row>
    <row r="58" spans="1:10">
      <c r="A58" s="427"/>
      <c r="B58" s="427"/>
      <c r="C58" s="427"/>
      <c r="D58" s="427"/>
      <c r="E58" s="427"/>
      <c r="F58" s="427"/>
      <c r="G58" s="427"/>
      <c r="H58" s="427"/>
      <c r="I58" s="427"/>
      <c r="J58" s="427"/>
    </row>
    <row r="59" spans="1:10">
      <c r="A59" s="427"/>
      <c r="B59" s="427" t="s">
        <v>1</v>
      </c>
      <c r="C59" s="427"/>
      <c r="D59" s="427"/>
      <c r="E59" s="427"/>
      <c r="F59" s="427"/>
      <c r="G59" s="427"/>
      <c r="H59" s="427"/>
      <c r="I59" s="427"/>
      <c r="J59" s="427"/>
    </row>
    <row r="60" spans="1:10">
      <c r="A60" s="427"/>
      <c r="B60" s="427" t="s">
        <v>1</v>
      </c>
      <c r="C60" s="427"/>
      <c r="D60" s="427"/>
      <c r="E60" s="444"/>
      <c r="F60" s="427"/>
      <c r="G60" s="427"/>
      <c r="H60" s="427"/>
      <c r="I60" s="427"/>
      <c r="J60" s="427"/>
    </row>
    <row r="61" spans="1:10">
      <c r="A61" s="445"/>
      <c r="B61" s="427"/>
      <c r="C61" s="427"/>
      <c r="D61" s="427"/>
      <c r="E61" s="427"/>
      <c r="F61" s="427"/>
      <c r="G61" s="427"/>
      <c r="H61" s="427"/>
      <c r="I61" s="427"/>
      <c r="J61" s="427"/>
    </row>
    <row r="62" spans="1:10" ht="16.5">
      <c r="E62" s="368"/>
      <c r="H62" s="427"/>
      <c r="I62" s="427"/>
    </row>
    <row r="63" spans="1:10">
      <c r="H63" s="427"/>
      <c r="I63" s="427"/>
    </row>
    <row r="64" spans="1:10">
      <c r="H64" s="427"/>
      <c r="I64" s="427"/>
    </row>
    <row r="65" spans="8:9">
      <c r="H65" s="427"/>
      <c r="I65" s="427"/>
    </row>
  </sheetData>
  <mergeCells count="2">
    <mergeCell ref="A1:F1"/>
    <mergeCell ref="A2:F2"/>
  </mergeCells>
  <pageMargins left="0.5" right="0.5" top="0.5" bottom="0.5" header="0.5" footer="0.5"/>
  <pageSetup scale="6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7">
    <pageSetUpPr fitToPage="1"/>
  </sheetPr>
  <dimension ref="A1:J67"/>
  <sheetViews>
    <sheetView defaultGridColor="0" colorId="22" zoomScaleNormal="100" workbookViewId="0">
      <selection sqref="A1:XFD1048576"/>
    </sheetView>
  </sheetViews>
  <sheetFormatPr defaultColWidth="12.21875" defaultRowHeight="12.75"/>
  <cols>
    <col min="1" max="1" width="17.6640625" style="338" customWidth="1"/>
    <col min="2" max="2" width="22.6640625" style="338" customWidth="1"/>
    <col min="3" max="3" width="21.44140625" style="338" customWidth="1"/>
    <col min="4" max="4" width="17.6640625" style="338" customWidth="1"/>
    <col min="5" max="5" width="22.6640625" style="338" customWidth="1"/>
    <col min="6" max="6" width="18.6640625" style="338" customWidth="1"/>
    <col min="7" max="7" width="13.44140625" style="338" bestFit="1" customWidth="1"/>
    <col min="8" max="9" width="18.88671875" style="338" bestFit="1" customWidth="1"/>
    <col min="10" max="16384" width="12.21875" style="338"/>
  </cols>
  <sheetData>
    <row r="1" spans="1:10" ht="18" customHeight="1">
      <c r="A1" s="551" t="s">
        <v>42</v>
      </c>
      <c r="B1" s="551"/>
      <c r="C1" s="551"/>
      <c r="D1" s="551"/>
      <c r="E1" s="551"/>
      <c r="F1" s="551"/>
      <c r="G1" s="427"/>
      <c r="H1" s="427"/>
      <c r="I1" s="427"/>
      <c r="J1" s="427"/>
    </row>
    <row r="2" spans="1:10" ht="21">
      <c r="A2" s="551" t="s">
        <v>232</v>
      </c>
      <c r="B2" s="551"/>
      <c r="C2" s="551"/>
      <c r="D2" s="551"/>
      <c r="E2" s="551"/>
      <c r="F2" s="551"/>
      <c r="G2" s="361"/>
      <c r="H2" s="427"/>
      <c r="I2" s="427"/>
      <c r="J2" s="427"/>
    </row>
    <row r="3" spans="1:10" ht="21">
      <c r="A3" s="428" t="s">
        <v>6</v>
      </c>
      <c r="B3" s="429" t="s">
        <v>344</v>
      </c>
      <c r="C3" s="429" t="s">
        <v>41</v>
      </c>
      <c r="D3" s="429" t="s">
        <v>1</v>
      </c>
      <c r="E3" s="429"/>
      <c r="F3" s="342" t="s">
        <v>345</v>
      </c>
      <c r="G3" s="427"/>
      <c r="H3" s="427"/>
      <c r="I3" s="427"/>
      <c r="J3" s="427"/>
    </row>
    <row r="4" spans="1:10" ht="21">
      <c r="A4" s="431" t="s">
        <v>236</v>
      </c>
      <c r="B4" s="345" t="s">
        <v>237</v>
      </c>
      <c r="C4" s="345" t="s">
        <v>238</v>
      </c>
      <c r="D4" s="431" t="s">
        <v>236</v>
      </c>
      <c r="E4" s="345" t="s">
        <v>237</v>
      </c>
      <c r="F4" s="345" t="s">
        <v>238</v>
      </c>
      <c r="G4" s="427"/>
      <c r="H4" s="445" t="s">
        <v>239</v>
      </c>
      <c r="I4" s="445" t="s">
        <v>239</v>
      </c>
      <c r="J4" s="427"/>
    </row>
    <row r="5" spans="1:10" ht="21">
      <c r="A5" s="348" t="s">
        <v>240</v>
      </c>
      <c r="B5" s="433">
        <v>2407468.52</v>
      </c>
      <c r="C5" s="434">
        <v>12089253.739999998</v>
      </c>
      <c r="D5" s="350" t="s">
        <v>243</v>
      </c>
      <c r="E5" s="433">
        <v>251713.24</v>
      </c>
      <c r="F5" s="434">
        <v>1258478.04</v>
      </c>
      <c r="G5" s="427"/>
      <c r="H5" s="434">
        <v>9681785.2199999988</v>
      </c>
      <c r="I5" s="434">
        <v>1006764.7999999999</v>
      </c>
      <c r="J5" s="427"/>
    </row>
    <row r="6" spans="1:10" ht="21">
      <c r="A6" s="348" t="s">
        <v>242</v>
      </c>
      <c r="B6" s="433">
        <v>1125997.8799999999</v>
      </c>
      <c r="C6" s="434">
        <v>5494492.8799999999</v>
      </c>
      <c r="D6" s="350" t="s">
        <v>245</v>
      </c>
      <c r="E6" s="433">
        <v>592748.53</v>
      </c>
      <c r="F6" s="434">
        <v>3047953.33</v>
      </c>
      <c r="G6" s="427"/>
      <c r="H6" s="434">
        <v>4368495</v>
      </c>
      <c r="I6" s="434">
        <v>2455204.7999999998</v>
      </c>
      <c r="J6" s="427"/>
    </row>
    <row r="7" spans="1:10" ht="21">
      <c r="A7" s="348" t="s">
        <v>244</v>
      </c>
      <c r="B7" s="433">
        <v>343074.78</v>
      </c>
      <c r="C7" s="434">
        <v>1732777.69</v>
      </c>
      <c r="D7" s="350" t="s">
        <v>247</v>
      </c>
      <c r="E7" s="433">
        <v>1028463.9</v>
      </c>
      <c r="F7" s="434">
        <v>5027669.1800000006</v>
      </c>
      <c r="G7" s="427"/>
      <c r="H7" s="434">
        <v>1389702.91</v>
      </c>
      <c r="I7" s="434">
        <v>3999205.2800000003</v>
      </c>
      <c r="J7" s="427"/>
    </row>
    <row r="8" spans="1:10" ht="21">
      <c r="A8" s="348" t="s">
        <v>246</v>
      </c>
      <c r="B8" s="433">
        <v>78916.2</v>
      </c>
      <c r="C8" s="434">
        <v>402402.21</v>
      </c>
      <c r="D8" s="350" t="s">
        <v>249</v>
      </c>
      <c r="E8" s="433">
        <v>933043.93</v>
      </c>
      <c r="F8" s="434">
        <v>4612640.68</v>
      </c>
      <c r="G8" s="427"/>
      <c r="H8" s="434">
        <v>323486.01</v>
      </c>
      <c r="I8" s="434">
        <v>3679596.75</v>
      </c>
      <c r="J8" s="427"/>
    </row>
    <row r="9" spans="1:10" ht="21">
      <c r="A9" s="348" t="s">
        <v>248</v>
      </c>
      <c r="B9" s="433">
        <v>4370315.5599999996</v>
      </c>
      <c r="C9" s="434">
        <v>20933724.319999997</v>
      </c>
      <c r="D9" s="350" t="s">
        <v>251</v>
      </c>
      <c r="E9" s="433">
        <v>357108.33</v>
      </c>
      <c r="F9" s="434">
        <v>1663422.54</v>
      </c>
      <c r="G9" s="427"/>
      <c r="H9" s="434">
        <v>16563408.759999998</v>
      </c>
      <c r="I9" s="434">
        <v>1306314.21</v>
      </c>
      <c r="J9" s="427"/>
    </row>
    <row r="10" spans="1:10" ht="21">
      <c r="A10" s="348" t="s">
        <v>250</v>
      </c>
      <c r="B10" s="433">
        <v>2824338.14</v>
      </c>
      <c r="C10" s="434">
        <v>14293453.069999998</v>
      </c>
      <c r="D10" s="350" t="s">
        <v>253</v>
      </c>
      <c r="E10" s="433">
        <v>326923.65999999997</v>
      </c>
      <c r="F10" s="434">
        <v>1659102.47</v>
      </c>
      <c r="G10" s="427"/>
      <c r="H10" s="434">
        <v>11469114.929999998</v>
      </c>
      <c r="I10" s="434">
        <v>1332178.81</v>
      </c>
      <c r="J10" s="427"/>
    </row>
    <row r="11" spans="1:10" ht="21">
      <c r="A11" s="348" t="s">
        <v>252</v>
      </c>
      <c r="B11" s="433">
        <v>624274.64</v>
      </c>
      <c r="C11" s="434">
        <v>3516613.43</v>
      </c>
      <c r="D11" s="350" t="s">
        <v>255</v>
      </c>
      <c r="E11" s="433">
        <v>4114375.65</v>
      </c>
      <c r="F11" s="434">
        <v>21352175.459999997</v>
      </c>
      <c r="G11" s="427"/>
      <c r="H11" s="434">
        <v>2892338.79</v>
      </c>
      <c r="I11" s="434">
        <v>17237799.809999999</v>
      </c>
      <c r="J11" s="427"/>
    </row>
    <row r="12" spans="1:10" ht="21">
      <c r="A12" s="348" t="s">
        <v>254</v>
      </c>
      <c r="B12" s="433">
        <v>117869.29</v>
      </c>
      <c r="C12" s="434">
        <v>560216.32999999996</v>
      </c>
      <c r="D12" s="350" t="s">
        <v>257</v>
      </c>
      <c r="E12" s="433">
        <v>728468.46</v>
      </c>
      <c r="F12" s="434">
        <v>3706598.79</v>
      </c>
      <c r="G12" s="427"/>
      <c r="H12" s="434">
        <v>442347.04</v>
      </c>
      <c r="I12" s="434">
        <v>2978130.33</v>
      </c>
      <c r="J12" s="427"/>
    </row>
    <row r="13" spans="1:10" ht="21">
      <c r="A13" s="348" t="s">
        <v>256</v>
      </c>
      <c r="B13" s="433">
        <v>438236.93</v>
      </c>
      <c r="C13" s="434">
        <v>2171818.38</v>
      </c>
      <c r="D13" s="350" t="s">
        <v>259</v>
      </c>
      <c r="E13" s="433">
        <v>665956.73</v>
      </c>
      <c r="F13" s="434">
        <v>3338544.1700000004</v>
      </c>
      <c r="G13" s="427"/>
      <c r="H13" s="434">
        <v>1733581.45</v>
      </c>
      <c r="I13" s="434">
        <v>2672587.4400000004</v>
      </c>
      <c r="J13" s="427"/>
    </row>
    <row r="14" spans="1:10" ht="21">
      <c r="A14" s="348" t="s">
        <v>258</v>
      </c>
      <c r="B14" s="433">
        <v>976675.48</v>
      </c>
      <c r="C14" s="434">
        <v>5102083.83</v>
      </c>
      <c r="D14" s="350" t="s">
        <v>261</v>
      </c>
      <c r="E14" s="433">
        <v>2528851.38</v>
      </c>
      <c r="F14" s="434">
        <v>11704819.09</v>
      </c>
      <c r="G14" s="427"/>
      <c r="H14" s="434">
        <v>4125408.3499999996</v>
      </c>
      <c r="I14" s="434">
        <v>9175967.7100000009</v>
      </c>
      <c r="J14" s="427"/>
    </row>
    <row r="15" spans="1:10" ht="21">
      <c r="A15" s="348" t="s">
        <v>260</v>
      </c>
      <c r="B15" s="433">
        <v>700377.53</v>
      </c>
      <c r="C15" s="434">
        <v>3588952.66</v>
      </c>
      <c r="D15" s="350" t="s">
        <v>263</v>
      </c>
      <c r="E15" s="433">
        <v>94344.09</v>
      </c>
      <c r="F15" s="434">
        <v>425694.70999999996</v>
      </c>
      <c r="G15" s="427"/>
      <c r="H15" s="434">
        <v>2888575.13</v>
      </c>
      <c r="I15" s="434">
        <v>331350.62</v>
      </c>
      <c r="J15" s="427"/>
    </row>
    <row r="16" spans="1:10" ht="21">
      <c r="A16" s="348" t="s">
        <v>262</v>
      </c>
      <c r="B16" s="433">
        <v>209050.94</v>
      </c>
      <c r="C16" s="434">
        <v>1072034.73</v>
      </c>
      <c r="D16" s="350" t="s">
        <v>265</v>
      </c>
      <c r="E16" s="433">
        <v>864817.62</v>
      </c>
      <c r="F16" s="434">
        <v>4428191.5</v>
      </c>
      <c r="G16" s="427"/>
      <c r="H16" s="434">
        <v>862983.78999999992</v>
      </c>
      <c r="I16" s="434">
        <v>3563373.88</v>
      </c>
      <c r="J16" s="427"/>
    </row>
    <row r="17" spans="1:10" ht="21">
      <c r="A17" s="348" t="s">
        <v>264</v>
      </c>
      <c r="B17" s="433">
        <v>351303.37</v>
      </c>
      <c r="C17" s="434">
        <v>1822625.7800000003</v>
      </c>
      <c r="D17" s="350" t="s">
        <v>267</v>
      </c>
      <c r="E17" s="433">
        <v>5813482.6399999997</v>
      </c>
      <c r="F17" s="434">
        <v>28007220.77</v>
      </c>
      <c r="G17" s="427"/>
      <c r="H17" s="434">
        <v>1471322.4100000001</v>
      </c>
      <c r="I17" s="434">
        <v>22193738.129999999</v>
      </c>
      <c r="J17" s="427"/>
    </row>
    <row r="18" spans="1:10" ht="21">
      <c r="A18" s="348" t="s">
        <v>266</v>
      </c>
      <c r="B18" s="433">
        <v>83423.289999999994</v>
      </c>
      <c r="C18" s="434">
        <v>537095.19999999995</v>
      </c>
      <c r="D18" s="350" t="s">
        <v>269</v>
      </c>
      <c r="E18" s="433">
        <v>105036.47</v>
      </c>
      <c r="F18" s="434">
        <v>498237.19000000006</v>
      </c>
      <c r="G18" s="427"/>
      <c r="H18" s="434">
        <v>453671.91</v>
      </c>
      <c r="I18" s="434">
        <v>393200.72000000003</v>
      </c>
      <c r="J18" s="427"/>
    </row>
    <row r="19" spans="1:10" ht="21">
      <c r="A19" s="348" t="s">
        <v>268</v>
      </c>
      <c r="B19" s="433">
        <v>753704.53</v>
      </c>
      <c r="C19" s="434">
        <v>4070250.7</v>
      </c>
      <c r="D19" s="350" t="s">
        <v>271</v>
      </c>
      <c r="E19" s="433">
        <v>116965.14</v>
      </c>
      <c r="F19" s="434">
        <v>615899.26</v>
      </c>
      <c r="G19" s="427"/>
      <c r="H19" s="434">
        <v>3316546.17</v>
      </c>
      <c r="I19" s="434">
        <v>498934.12</v>
      </c>
      <c r="J19" s="427"/>
    </row>
    <row r="20" spans="1:10" ht="21">
      <c r="A20" s="348" t="s">
        <v>270</v>
      </c>
      <c r="B20" s="433">
        <v>1743641.45</v>
      </c>
      <c r="C20" s="434">
        <v>9724071.0299999993</v>
      </c>
      <c r="D20" s="350" t="s">
        <v>273</v>
      </c>
      <c r="E20" s="433">
        <v>728326.04</v>
      </c>
      <c r="F20" s="434">
        <v>3708645.02</v>
      </c>
      <c r="G20" s="427"/>
      <c r="H20" s="434">
        <v>7980429.5800000001</v>
      </c>
      <c r="I20" s="434">
        <v>2980318.98</v>
      </c>
      <c r="J20" s="427"/>
    </row>
    <row r="21" spans="1:10" ht="21">
      <c r="A21" s="348" t="s">
        <v>272</v>
      </c>
      <c r="B21" s="433">
        <v>214075.04</v>
      </c>
      <c r="C21" s="434">
        <v>844412.05</v>
      </c>
      <c r="D21" s="350" t="s">
        <v>275</v>
      </c>
      <c r="E21" s="433">
        <v>327744.53000000003</v>
      </c>
      <c r="F21" s="434">
        <v>1681352.6900000002</v>
      </c>
      <c r="G21" s="427"/>
      <c r="H21" s="434">
        <v>630337.01</v>
      </c>
      <c r="I21" s="434">
        <v>1353608.1600000001</v>
      </c>
      <c r="J21" s="427"/>
    </row>
    <row r="22" spans="1:10" ht="21">
      <c r="A22" s="348" t="s">
        <v>274</v>
      </c>
      <c r="B22" s="433">
        <v>1572575.75</v>
      </c>
      <c r="C22" s="434">
        <v>8029180.5800000001</v>
      </c>
      <c r="D22" s="350" t="s">
        <v>277</v>
      </c>
      <c r="E22" s="433">
        <v>115177.60000000001</v>
      </c>
      <c r="F22" s="434">
        <v>505932.05999999994</v>
      </c>
      <c r="G22" s="427"/>
      <c r="H22" s="434">
        <v>6456604.8300000001</v>
      </c>
      <c r="I22" s="434">
        <v>390754.45999999996</v>
      </c>
      <c r="J22" s="427"/>
    </row>
    <row r="23" spans="1:10" ht="21">
      <c r="A23" s="348" t="s">
        <v>276</v>
      </c>
      <c r="B23" s="433">
        <v>36439084.490000002</v>
      </c>
      <c r="C23" s="434">
        <v>175566593.14000002</v>
      </c>
      <c r="D23" s="350" t="s">
        <v>279</v>
      </c>
      <c r="E23" s="433">
        <v>78988.45</v>
      </c>
      <c r="F23" s="434">
        <v>522317.61000000004</v>
      </c>
      <c r="G23" s="427"/>
      <c r="H23" s="434">
        <v>139127508.65000001</v>
      </c>
      <c r="I23" s="434">
        <v>443329.16000000003</v>
      </c>
      <c r="J23" s="427"/>
    </row>
    <row r="24" spans="1:10" ht="21">
      <c r="A24" s="348" t="s">
        <v>278</v>
      </c>
      <c r="B24" s="433">
        <v>188902.78</v>
      </c>
      <c r="C24" s="434">
        <v>997767.29</v>
      </c>
      <c r="D24" s="350" t="s">
        <v>281</v>
      </c>
      <c r="E24" s="433">
        <v>144415.5</v>
      </c>
      <c r="F24" s="434">
        <v>847051.87</v>
      </c>
      <c r="G24" s="427"/>
      <c r="H24" s="434">
        <v>808864.51</v>
      </c>
      <c r="I24" s="434">
        <v>702636.37</v>
      </c>
      <c r="J24" s="427"/>
    </row>
    <row r="25" spans="1:10" ht="21">
      <c r="A25" s="348" t="s">
        <v>280</v>
      </c>
      <c r="B25" s="433">
        <v>360381.73</v>
      </c>
      <c r="C25" s="434">
        <v>1775393.62</v>
      </c>
      <c r="D25" s="350" t="s">
        <v>283</v>
      </c>
      <c r="E25" s="433">
        <v>3145418.7</v>
      </c>
      <c r="F25" s="434">
        <v>15454718.539999999</v>
      </c>
      <c r="G25" s="427"/>
      <c r="H25" s="434">
        <v>1415011.8900000001</v>
      </c>
      <c r="I25" s="434">
        <v>12309299.84</v>
      </c>
      <c r="J25" s="427"/>
    </row>
    <row r="26" spans="1:10" ht="21">
      <c r="A26" s="348" t="s">
        <v>282</v>
      </c>
      <c r="B26" s="433">
        <v>1635721.92</v>
      </c>
      <c r="C26" s="434">
        <v>8430667.3099999987</v>
      </c>
      <c r="D26" s="350" t="s">
        <v>285</v>
      </c>
      <c r="E26" s="433">
        <v>763168.3</v>
      </c>
      <c r="F26" s="434">
        <v>3709111.8199999994</v>
      </c>
      <c r="G26" s="427"/>
      <c r="H26" s="434">
        <v>6794945.3899999997</v>
      </c>
      <c r="I26" s="434">
        <v>2945943.5199999996</v>
      </c>
      <c r="J26" s="427"/>
    </row>
    <row r="27" spans="1:10" ht="21">
      <c r="A27" s="348" t="s">
        <v>284</v>
      </c>
      <c r="B27" s="433">
        <v>977527.32</v>
      </c>
      <c r="C27" s="434">
        <v>4892363.1800000006</v>
      </c>
      <c r="D27" s="350" t="s">
        <v>287</v>
      </c>
      <c r="E27" s="433">
        <v>1288777.73</v>
      </c>
      <c r="F27" s="434">
        <v>6236731.0299999993</v>
      </c>
      <c r="G27" s="427"/>
      <c r="H27" s="434">
        <v>3914835.8600000003</v>
      </c>
      <c r="I27" s="434">
        <v>4947953.3</v>
      </c>
      <c r="J27" s="427"/>
    </row>
    <row r="28" spans="1:10" ht="21">
      <c r="A28" s="348" t="s">
        <v>286</v>
      </c>
      <c r="B28" s="433">
        <v>626272.01</v>
      </c>
      <c r="C28" s="434">
        <v>3106034.58</v>
      </c>
      <c r="D28" s="350" t="s">
        <v>289</v>
      </c>
      <c r="E28" s="433">
        <v>1771963.4</v>
      </c>
      <c r="F28" s="434">
        <v>8962167.3200000003</v>
      </c>
      <c r="G28" s="427"/>
      <c r="H28" s="434">
        <v>2479762.5699999998</v>
      </c>
      <c r="I28" s="434">
        <v>7190203.9199999999</v>
      </c>
      <c r="J28" s="427"/>
    </row>
    <row r="29" spans="1:10" ht="21">
      <c r="A29" s="348" t="s">
        <v>288</v>
      </c>
      <c r="B29" s="433">
        <v>273985</v>
      </c>
      <c r="C29" s="434">
        <v>1400601.5</v>
      </c>
      <c r="D29" s="350" t="s">
        <v>291</v>
      </c>
      <c r="E29" s="433">
        <v>11121741.1</v>
      </c>
      <c r="F29" s="434">
        <v>56418010.049999997</v>
      </c>
      <c r="G29" s="427"/>
      <c r="H29" s="434">
        <v>1126616.5</v>
      </c>
      <c r="I29" s="434">
        <v>45296268.949999996</v>
      </c>
      <c r="J29" s="427"/>
    </row>
    <row r="30" spans="1:10" ht="21">
      <c r="A30" s="348" t="s">
        <v>290</v>
      </c>
      <c r="B30" s="433">
        <v>724636.19</v>
      </c>
      <c r="C30" s="434">
        <v>3725113.84</v>
      </c>
      <c r="D30" s="350" t="s">
        <v>293</v>
      </c>
      <c r="E30" s="433">
        <v>293094.76</v>
      </c>
      <c r="F30" s="434">
        <v>1502564.6</v>
      </c>
      <c r="G30" s="427"/>
      <c r="H30" s="434">
        <v>3000477.65</v>
      </c>
      <c r="I30" s="434">
        <v>1209469.8400000001</v>
      </c>
      <c r="J30" s="427"/>
    </row>
    <row r="31" spans="1:10" ht="21">
      <c r="A31" s="348" t="s">
        <v>292</v>
      </c>
      <c r="B31" s="433">
        <v>909399.57</v>
      </c>
      <c r="C31" s="434">
        <v>4632426.79</v>
      </c>
      <c r="D31" s="350" t="s">
        <v>295</v>
      </c>
      <c r="E31" s="433">
        <v>261045.2</v>
      </c>
      <c r="F31" s="434">
        <v>1305844.9200000002</v>
      </c>
      <c r="G31" s="427"/>
      <c r="H31" s="434">
        <v>3723027.2199999997</v>
      </c>
      <c r="I31" s="434">
        <v>1044799.7200000001</v>
      </c>
      <c r="J31" s="427"/>
    </row>
    <row r="32" spans="1:10" ht="21">
      <c r="A32" s="348" t="s">
        <v>294</v>
      </c>
      <c r="B32" s="433">
        <v>671522.48</v>
      </c>
      <c r="C32" s="434">
        <v>3386931.05</v>
      </c>
      <c r="D32" s="350" t="s">
        <v>297</v>
      </c>
      <c r="E32" s="433">
        <v>10433385.16</v>
      </c>
      <c r="F32" s="434">
        <v>50610489.079999998</v>
      </c>
      <c r="G32" s="427"/>
      <c r="H32" s="434">
        <v>2715408.57</v>
      </c>
      <c r="I32" s="434">
        <v>40177103.920000002</v>
      </c>
      <c r="J32" s="427"/>
    </row>
    <row r="33" spans="1:10" ht="21">
      <c r="A33" s="348" t="s">
        <v>296</v>
      </c>
      <c r="B33" s="433">
        <v>191184.04</v>
      </c>
      <c r="C33" s="434">
        <v>1036740.7100000001</v>
      </c>
      <c r="D33" s="350" t="s">
        <v>299</v>
      </c>
      <c r="E33" s="433">
        <v>26133367.399999999</v>
      </c>
      <c r="F33" s="434">
        <v>129855131.23000002</v>
      </c>
      <c r="G33" s="427"/>
      <c r="H33" s="434">
        <v>845556.67</v>
      </c>
      <c r="I33" s="434">
        <v>103721763.83000001</v>
      </c>
      <c r="J33" s="427"/>
    </row>
    <row r="34" spans="1:10" ht="21">
      <c r="A34" s="348" t="s">
        <v>298</v>
      </c>
      <c r="B34" s="433">
        <v>1440298.08</v>
      </c>
      <c r="C34" s="434">
        <v>7290963.6399999997</v>
      </c>
      <c r="D34" s="350" t="s">
        <v>301</v>
      </c>
      <c r="E34" s="433">
        <v>374820.06</v>
      </c>
      <c r="F34" s="434">
        <v>1870772.9200000002</v>
      </c>
      <c r="G34" s="427"/>
      <c r="H34" s="434">
        <v>5850665.5599999996</v>
      </c>
      <c r="I34" s="434">
        <v>1495952.86</v>
      </c>
      <c r="J34" s="427"/>
    </row>
    <row r="35" spans="1:10" ht="21">
      <c r="A35" s="348" t="s">
        <v>300</v>
      </c>
      <c r="B35" s="433">
        <v>125407.06</v>
      </c>
      <c r="C35" s="434">
        <v>614292.25</v>
      </c>
      <c r="D35" s="350" t="s">
        <v>303</v>
      </c>
      <c r="E35" s="433">
        <v>154068.04</v>
      </c>
      <c r="F35" s="434">
        <v>784909.49000000011</v>
      </c>
      <c r="G35" s="427"/>
      <c r="H35" s="434">
        <v>488885.19</v>
      </c>
      <c r="I35" s="434">
        <v>630841.45000000007</v>
      </c>
      <c r="J35" s="427"/>
    </row>
    <row r="36" spans="1:10" ht="21">
      <c r="A36" s="348" t="s">
        <v>302</v>
      </c>
      <c r="B36" s="433">
        <v>2006946.77</v>
      </c>
      <c r="C36" s="434">
        <v>10333670.289999999</v>
      </c>
      <c r="D36" s="350" t="s">
        <v>305</v>
      </c>
      <c r="E36" s="433">
        <v>4620580.6900000004</v>
      </c>
      <c r="F36" s="434">
        <v>23325823.530000001</v>
      </c>
      <c r="G36" s="427"/>
      <c r="H36" s="434">
        <v>8326723.5199999996</v>
      </c>
      <c r="I36" s="434">
        <v>18705242.84</v>
      </c>
      <c r="J36" s="427"/>
    </row>
    <row r="37" spans="1:10" ht="21">
      <c r="A37" s="348" t="s">
        <v>304</v>
      </c>
      <c r="B37" s="433">
        <v>12170735.710000001</v>
      </c>
      <c r="C37" s="434">
        <v>59239110.909999996</v>
      </c>
      <c r="D37" s="350" t="s">
        <v>307</v>
      </c>
      <c r="E37" s="433">
        <v>3900543.75</v>
      </c>
      <c r="F37" s="434">
        <v>19834280.330000002</v>
      </c>
      <c r="G37" s="427"/>
      <c r="H37" s="434">
        <v>47068375.199999996</v>
      </c>
      <c r="I37" s="434">
        <v>15933736.580000002</v>
      </c>
      <c r="J37" s="427"/>
    </row>
    <row r="38" spans="1:10" ht="21">
      <c r="A38" s="348" t="s">
        <v>306</v>
      </c>
      <c r="B38" s="433">
        <v>37031.69</v>
      </c>
      <c r="C38" s="434">
        <v>182304.76</v>
      </c>
      <c r="D38" s="350" t="s">
        <v>309</v>
      </c>
      <c r="E38" s="433">
        <v>832787.51</v>
      </c>
      <c r="F38" s="434">
        <v>4288055.09</v>
      </c>
      <c r="G38" s="427"/>
      <c r="H38" s="434">
        <v>145273.07</v>
      </c>
      <c r="I38" s="434">
        <v>3455267.58</v>
      </c>
      <c r="J38" s="427"/>
    </row>
    <row r="39" spans="1:10" ht="21">
      <c r="A39" s="348" t="s">
        <v>308</v>
      </c>
      <c r="B39" s="433">
        <v>279850.03999999998</v>
      </c>
      <c r="C39" s="434">
        <v>1485145.2999999998</v>
      </c>
      <c r="D39" s="350" t="s">
        <v>311</v>
      </c>
      <c r="E39" s="433">
        <v>91930.69</v>
      </c>
      <c r="F39" s="434">
        <v>478948.61000000004</v>
      </c>
      <c r="G39" s="427"/>
      <c r="H39" s="434">
        <v>1205295.2599999998</v>
      </c>
      <c r="I39" s="434">
        <v>387017.92000000004</v>
      </c>
      <c r="J39" s="435" t="s">
        <v>1</v>
      </c>
    </row>
    <row r="40" spans="1:10" ht="21">
      <c r="A40" s="348" t="s">
        <v>310</v>
      </c>
      <c r="B40" s="433">
        <v>722650.05</v>
      </c>
      <c r="C40" s="434">
        <v>3826257.9799999995</v>
      </c>
      <c r="D40" s="350" t="s">
        <v>313</v>
      </c>
      <c r="E40" s="433">
        <v>278144.7</v>
      </c>
      <c r="F40" s="434">
        <v>1405500.8599999999</v>
      </c>
      <c r="G40" s="427"/>
      <c r="H40" s="434">
        <v>3103607.9299999997</v>
      </c>
      <c r="I40" s="434">
        <v>1127356.1599999999</v>
      </c>
      <c r="J40" s="427"/>
    </row>
    <row r="41" spans="1:10" ht="21">
      <c r="A41" s="348" t="s">
        <v>312</v>
      </c>
      <c r="B41" s="433">
        <v>788884.38</v>
      </c>
      <c r="C41" s="434">
        <v>4006698.8599999994</v>
      </c>
      <c r="D41" s="350" t="s">
        <v>315</v>
      </c>
      <c r="E41" s="433">
        <v>157941.34</v>
      </c>
      <c r="F41" s="434">
        <v>842754.14</v>
      </c>
      <c r="G41" s="427"/>
      <c r="H41" s="434">
        <v>3217814.4799999995</v>
      </c>
      <c r="I41" s="434">
        <v>684812.80000000005</v>
      </c>
      <c r="J41" s="427"/>
    </row>
    <row r="42" spans="1:10" ht="21">
      <c r="A42" s="348" t="s">
        <v>314</v>
      </c>
      <c r="B42" s="433">
        <v>272185.93</v>
      </c>
      <c r="C42" s="434">
        <v>1343204.5999999999</v>
      </c>
      <c r="D42" s="350" t="s">
        <v>317</v>
      </c>
      <c r="E42" s="433">
        <v>57955.74</v>
      </c>
      <c r="F42" s="434">
        <v>283977.82999999996</v>
      </c>
      <c r="G42" s="427"/>
      <c r="H42" s="434">
        <v>1071018.67</v>
      </c>
      <c r="I42" s="434">
        <v>226022.08999999997</v>
      </c>
      <c r="J42" s="427"/>
    </row>
    <row r="43" spans="1:10" ht="21">
      <c r="A43" s="348" t="s">
        <v>316</v>
      </c>
      <c r="B43" s="433">
        <v>593815.19999999995</v>
      </c>
      <c r="C43" s="434">
        <v>2941253</v>
      </c>
      <c r="D43" s="350" t="s">
        <v>319</v>
      </c>
      <c r="E43" s="433">
        <v>870989.91</v>
      </c>
      <c r="F43" s="434">
        <v>4375879.62</v>
      </c>
      <c r="G43" s="427"/>
      <c r="H43" s="434">
        <v>2347437.7999999998</v>
      </c>
      <c r="I43" s="434">
        <v>3504889.71</v>
      </c>
      <c r="J43" s="427"/>
    </row>
    <row r="44" spans="1:10" ht="21">
      <c r="A44" s="348" t="s">
        <v>318</v>
      </c>
      <c r="B44" s="433">
        <v>817150.96</v>
      </c>
      <c r="C44" s="434">
        <v>4376150.79</v>
      </c>
      <c r="D44" s="350" t="s">
        <v>321</v>
      </c>
      <c r="E44" s="433">
        <v>4077494.65</v>
      </c>
      <c r="F44" s="434">
        <v>20377008.869999997</v>
      </c>
      <c r="G44" s="427"/>
      <c r="H44" s="434">
        <v>3558999.83</v>
      </c>
      <c r="I44" s="434">
        <v>16299514.219999999</v>
      </c>
      <c r="J44" s="427"/>
    </row>
    <row r="45" spans="1:10" ht="21">
      <c r="A45" s="348" t="s">
        <v>320</v>
      </c>
      <c r="B45" s="433">
        <v>233739.39</v>
      </c>
      <c r="C45" s="434">
        <v>1182708.3799999999</v>
      </c>
      <c r="D45" s="350" t="s">
        <v>323</v>
      </c>
      <c r="E45" s="433">
        <v>176170.45</v>
      </c>
      <c r="F45" s="434">
        <v>915353.0299999998</v>
      </c>
      <c r="G45" s="427"/>
      <c r="H45" s="434">
        <v>948968.99</v>
      </c>
      <c r="I45" s="434">
        <v>739182.57999999984</v>
      </c>
      <c r="J45" s="427"/>
    </row>
    <row r="46" spans="1:10" ht="21">
      <c r="A46" s="348" t="s">
        <v>322</v>
      </c>
      <c r="B46" s="433">
        <v>89726.22</v>
      </c>
      <c r="C46" s="434">
        <v>478311.26</v>
      </c>
      <c r="D46" s="350" t="s">
        <v>325</v>
      </c>
      <c r="E46" s="433">
        <v>627789.17000000004</v>
      </c>
      <c r="F46" s="434">
        <v>3031461.14</v>
      </c>
      <c r="G46" s="427"/>
      <c r="H46" s="434">
        <v>388585.04000000004</v>
      </c>
      <c r="I46" s="434">
        <v>2403671.9700000002</v>
      </c>
      <c r="J46" s="427"/>
    </row>
    <row r="47" spans="1:10" ht="21">
      <c r="A47" s="348" t="s">
        <v>324</v>
      </c>
      <c r="B47" s="433">
        <v>378146.53</v>
      </c>
      <c r="C47" s="434">
        <v>1872619.2400000002</v>
      </c>
      <c r="D47" s="350" t="s">
        <v>327</v>
      </c>
      <c r="E47" s="433">
        <v>382731.51</v>
      </c>
      <c r="F47" s="434">
        <v>1916758.24</v>
      </c>
      <c r="G47" s="427"/>
      <c r="H47" s="434">
        <v>1494472.7100000002</v>
      </c>
      <c r="I47" s="434">
        <v>1534026.73</v>
      </c>
      <c r="J47" s="427"/>
    </row>
    <row r="48" spans="1:10" ht="21">
      <c r="A48" s="348" t="s">
        <v>326</v>
      </c>
      <c r="B48" s="433">
        <v>80691.28</v>
      </c>
      <c r="C48" s="434">
        <v>415564.9</v>
      </c>
      <c r="D48" s="350" t="s">
        <v>329</v>
      </c>
      <c r="E48" s="433">
        <v>11252916.08</v>
      </c>
      <c r="F48" s="434">
        <v>55579910.960000001</v>
      </c>
      <c r="G48" s="427"/>
      <c r="H48" s="434">
        <v>334873.62</v>
      </c>
      <c r="I48" s="434">
        <v>44326994.880000003</v>
      </c>
      <c r="J48" s="427"/>
    </row>
    <row r="49" spans="1:10" ht="21">
      <c r="A49" s="348" t="s">
        <v>328</v>
      </c>
      <c r="B49" s="433">
        <v>1021193.86</v>
      </c>
      <c r="C49" s="434">
        <v>5139298.53</v>
      </c>
      <c r="D49" s="350" t="s">
        <v>331</v>
      </c>
      <c r="E49" s="433">
        <v>3810883.37</v>
      </c>
      <c r="F49" s="434">
        <v>19651446.289999999</v>
      </c>
      <c r="G49" s="427"/>
      <c r="H49" s="434">
        <v>4118104.67</v>
      </c>
      <c r="I49" s="434">
        <v>15840562.92</v>
      </c>
      <c r="J49" s="427"/>
    </row>
    <row r="50" spans="1:10" ht="21">
      <c r="A50" s="348" t="s">
        <v>330</v>
      </c>
      <c r="B50" s="433">
        <v>128015.35</v>
      </c>
      <c r="C50" s="434">
        <v>641301.05000000005</v>
      </c>
      <c r="D50" s="350" t="s">
        <v>333</v>
      </c>
      <c r="E50" s="433">
        <v>25551950.699999999</v>
      </c>
      <c r="F50" s="434">
        <v>115678571.23999999</v>
      </c>
      <c r="G50" s="427"/>
      <c r="H50" s="434">
        <v>513285.7</v>
      </c>
      <c r="I50" s="434">
        <v>90126620.539999992</v>
      </c>
      <c r="J50" s="427"/>
    </row>
    <row r="51" spans="1:10" ht="21.75" thickBot="1">
      <c r="A51" s="348" t="s">
        <v>332</v>
      </c>
      <c r="B51" s="433">
        <v>16798738.690000001</v>
      </c>
      <c r="C51" s="434">
        <v>82455406.950000003</v>
      </c>
      <c r="D51" s="446" t="s">
        <v>346</v>
      </c>
      <c r="E51" s="447">
        <v>2833423.54</v>
      </c>
      <c r="F51" s="434">
        <v>13813489.210000001</v>
      </c>
      <c r="G51" s="427"/>
      <c r="H51" s="434">
        <v>65656668.259999998</v>
      </c>
      <c r="I51" s="434">
        <v>10980065.67</v>
      </c>
      <c r="J51" s="427"/>
    </row>
    <row r="52" spans="1:10" ht="21.75" thickTop="1">
      <c r="A52" s="348" t="s">
        <v>334</v>
      </c>
      <c r="B52" s="433">
        <v>62817.04</v>
      </c>
      <c r="C52" s="434">
        <v>305375.20999999996</v>
      </c>
      <c r="D52" s="446"/>
      <c r="E52" s="448"/>
      <c r="F52" s="449"/>
      <c r="G52" s="427"/>
      <c r="H52" s="434">
        <v>242558.16999999998</v>
      </c>
      <c r="I52" s="363"/>
      <c r="J52" s="427"/>
    </row>
    <row r="53" spans="1:10" ht="21">
      <c r="A53" s="450" t="s">
        <v>335</v>
      </c>
      <c r="B53" s="433">
        <v>308515.84000000003</v>
      </c>
      <c r="C53" s="434">
        <v>1515566.6600000001</v>
      </c>
      <c r="D53" s="446"/>
      <c r="E53" s="448"/>
      <c r="F53" s="449"/>
      <c r="G53" s="451"/>
      <c r="H53" s="434">
        <v>1207050.82</v>
      </c>
      <c r="I53" s="452"/>
      <c r="J53" s="427"/>
    </row>
    <row r="54" spans="1:10" ht="21">
      <c r="A54" s="453" t="s">
        <v>241</v>
      </c>
      <c r="B54" s="433">
        <v>912353.62</v>
      </c>
      <c r="C54" s="434">
        <v>4488906.07</v>
      </c>
      <c r="D54" s="440" t="s">
        <v>336</v>
      </c>
      <c r="E54" s="441">
        <v>236384866.08000004</v>
      </c>
      <c r="F54" s="442">
        <v>1160191818.6700001</v>
      </c>
      <c r="G54" s="454"/>
      <c r="H54" s="434">
        <v>3576552.45</v>
      </c>
      <c r="I54" s="451"/>
    </row>
    <row r="55" spans="1:10">
      <c r="A55" s="427"/>
      <c r="B55" s="427"/>
      <c r="C55" s="427"/>
      <c r="D55" s="427"/>
      <c r="E55" s="361" t="s">
        <v>1</v>
      </c>
      <c r="F55" s="427"/>
      <c r="G55" s="451"/>
      <c r="H55" s="427"/>
      <c r="I55" s="427"/>
      <c r="J55" s="427"/>
    </row>
    <row r="56" spans="1:10">
      <c r="A56" s="427"/>
      <c r="B56" s="361"/>
      <c r="C56" s="361"/>
      <c r="D56" s="427"/>
      <c r="E56" s="361"/>
      <c r="F56" s="427"/>
      <c r="G56" s="427"/>
      <c r="H56" s="361"/>
      <c r="I56" s="427"/>
      <c r="J56" s="427"/>
    </row>
    <row r="57" spans="1:10">
      <c r="A57" s="427"/>
      <c r="B57" s="427"/>
      <c r="C57" s="427"/>
      <c r="D57" s="427"/>
      <c r="E57" s="444"/>
      <c r="F57" s="361" t="s">
        <v>1</v>
      </c>
      <c r="G57" s="427"/>
      <c r="H57" s="427"/>
      <c r="I57" s="427"/>
      <c r="J57" s="427"/>
    </row>
    <row r="58" spans="1:10">
      <c r="A58" s="427"/>
      <c r="B58" s="427"/>
      <c r="C58" s="427"/>
      <c r="D58" s="444"/>
      <c r="E58" s="427"/>
      <c r="F58" s="427"/>
      <c r="G58" s="361"/>
      <c r="H58" s="427"/>
      <c r="I58" s="427"/>
      <c r="J58" s="427"/>
    </row>
    <row r="59" spans="1:10">
      <c r="A59" s="427"/>
      <c r="B59" s="427" t="s">
        <v>1</v>
      </c>
      <c r="C59" s="427"/>
      <c r="D59" s="427"/>
      <c r="E59" s="427"/>
      <c r="F59" s="427"/>
      <c r="G59" s="427"/>
      <c r="H59" s="427"/>
      <c r="I59" s="427"/>
      <c r="J59" s="427"/>
    </row>
    <row r="60" spans="1:10">
      <c r="A60" s="427"/>
      <c r="B60" s="427" t="s">
        <v>1</v>
      </c>
      <c r="C60" s="427"/>
      <c r="D60" s="427"/>
      <c r="E60" s="444"/>
      <c r="F60" s="427"/>
      <c r="G60" s="427"/>
      <c r="H60" s="427"/>
      <c r="I60" s="427"/>
      <c r="J60" s="427"/>
    </row>
    <row r="61" spans="1:10">
      <c r="A61" s="445"/>
      <c r="B61" s="427"/>
      <c r="C61" s="427"/>
      <c r="D61" s="427"/>
      <c r="E61" s="427"/>
      <c r="F61" s="427"/>
      <c r="G61" s="427"/>
      <c r="H61" s="427"/>
      <c r="I61" s="427"/>
      <c r="J61" s="427"/>
    </row>
    <row r="62" spans="1:10" ht="14.25">
      <c r="D62" s="427"/>
      <c r="E62" s="427"/>
      <c r="F62" s="427"/>
      <c r="G62" s="427"/>
      <c r="H62" s="455"/>
      <c r="I62" s="456"/>
      <c r="J62" s="427"/>
    </row>
    <row r="63" spans="1:10" ht="16.5">
      <c r="E63" s="368"/>
      <c r="H63" s="455" t="s">
        <v>333</v>
      </c>
      <c r="I63" s="456">
        <v>28385374.239999998</v>
      </c>
      <c r="J63" s="427"/>
    </row>
    <row r="64" spans="1:10" ht="14.25">
      <c r="H64" s="455" t="s">
        <v>346</v>
      </c>
      <c r="I64" s="456">
        <v>2833423.54</v>
      </c>
      <c r="J64" s="427"/>
    </row>
    <row r="65" spans="8:10" ht="14.25">
      <c r="H65" s="455"/>
      <c r="I65" s="456">
        <v>25551950.699999999</v>
      </c>
      <c r="J65" s="427"/>
    </row>
    <row r="66" spans="8:10" ht="14.25">
      <c r="H66" s="455"/>
      <c r="I66" s="457"/>
    </row>
    <row r="67" spans="8:10" ht="16.5">
      <c r="H67" s="368"/>
    </row>
  </sheetData>
  <mergeCells count="2">
    <mergeCell ref="A1:F1"/>
    <mergeCell ref="A2:F2"/>
  </mergeCells>
  <printOptions horizontalCentered="1"/>
  <pageMargins left="0.5" right="0.5" top="0.5" bottom="0.5" header="0.5" footer="0.5"/>
  <pageSetup scale="6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8">
    <pageSetUpPr fitToPage="1"/>
  </sheetPr>
  <dimension ref="A1:J97"/>
  <sheetViews>
    <sheetView defaultGridColor="0" colorId="22" zoomScale="87" zoomScaleNormal="87" workbookViewId="0">
      <selection sqref="A1:XFD1048576"/>
    </sheetView>
  </sheetViews>
  <sheetFormatPr defaultColWidth="12.21875" defaultRowHeight="12.75"/>
  <cols>
    <col min="1" max="1" width="16.21875" style="459" customWidth="1"/>
    <col min="2" max="2" width="22.5546875" style="459" customWidth="1"/>
    <col min="3" max="3" width="16.44140625" style="459" customWidth="1"/>
    <col min="4" max="4" width="16.77734375" style="459" customWidth="1"/>
    <col min="5" max="5" width="22.6640625" style="459" customWidth="1"/>
    <col min="6" max="6" width="16.88671875" style="459" bestFit="1" customWidth="1"/>
    <col min="7" max="7" width="14.5546875" style="459" bestFit="1" customWidth="1"/>
    <col min="8" max="8" width="19.88671875" style="459" bestFit="1" customWidth="1"/>
    <col min="9" max="9" width="15.44140625" style="459" customWidth="1"/>
    <col min="10" max="10" width="14.5546875" style="459" bestFit="1" customWidth="1"/>
    <col min="11" max="11" width="14.5546875" style="459" customWidth="1"/>
    <col min="12" max="12" width="12.21875" style="459"/>
    <col min="13" max="13" width="15.21875" style="459" customWidth="1"/>
    <col min="14" max="14" width="15" style="459" customWidth="1"/>
    <col min="15" max="15" width="16.44140625" style="459" bestFit="1" customWidth="1"/>
    <col min="16" max="16" width="15.77734375" style="459" customWidth="1"/>
    <col min="17" max="16384" width="12.21875" style="459"/>
  </cols>
  <sheetData>
    <row r="1" spans="1:10" ht="18.75" customHeight="1">
      <c r="A1" s="552" t="s">
        <v>42</v>
      </c>
      <c r="B1" s="552"/>
      <c r="C1" s="552"/>
      <c r="D1" s="552"/>
      <c r="E1" s="552"/>
      <c r="F1" s="552"/>
      <c r="G1" s="458"/>
    </row>
    <row r="2" spans="1:10" ht="18.75" customHeight="1">
      <c r="A2" s="552" t="s">
        <v>347</v>
      </c>
      <c r="B2" s="552"/>
      <c r="C2" s="552"/>
      <c r="D2" s="552"/>
      <c r="E2" s="552"/>
      <c r="F2" s="552"/>
      <c r="G2" s="458"/>
    </row>
    <row r="3" spans="1:10" ht="21">
      <c r="A3" s="460" t="s">
        <v>348</v>
      </c>
      <c r="B3" s="461" t="s">
        <v>349</v>
      </c>
      <c r="C3" s="460"/>
      <c r="D3" s="460" t="s">
        <v>1</v>
      </c>
      <c r="E3" s="460"/>
      <c r="F3" s="462" t="s">
        <v>350</v>
      </c>
      <c r="G3" s="458"/>
    </row>
    <row r="4" spans="1:10" ht="21">
      <c r="A4" s="463" t="s">
        <v>236</v>
      </c>
      <c r="B4" s="464" t="s">
        <v>237</v>
      </c>
      <c r="C4" s="465" t="s">
        <v>238</v>
      </c>
      <c r="D4" s="463" t="s">
        <v>236</v>
      </c>
      <c r="E4" s="464" t="s">
        <v>237</v>
      </c>
      <c r="F4" s="465" t="s">
        <v>238</v>
      </c>
      <c r="G4" s="458"/>
    </row>
    <row r="5" spans="1:10" ht="21">
      <c r="A5" s="466" t="s">
        <v>240</v>
      </c>
      <c r="B5" s="467">
        <v>103737.29</v>
      </c>
      <c r="C5" s="468">
        <v>500864.42</v>
      </c>
      <c r="D5" s="469" t="s">
        <v>241</v>
      </c>
      <c r="E5" s="467">
        <v>12562.1</v>
      </c>
      <c r="F5" s="468">
        <v>146891</v>
      </c>
      <c r="G5" s="458"/>
      <c r="H5" s="468">
        <v>397127.13</v>
      </c>
      <c r="I5" s="468">
        <v>134328.9</v>
      </c>
      <c r="J5" s="470" t="s">
        <v>1</v>
      </c>
    </row>
    <row r="6" spans="1:10" ht="21">
      <c r="A6" s="466" t="s">
        <v>242</v>
      </c>
      <c r="B6" s="467">
        <v>19626.22</v>
      </c>
      <c r="C6" s="468">
        <v>226744</v>
      </c>
      <c r="D6" s="469" t="s">
        <v>243</v>
      </c>
      <c r="E6" s="467">
        <v>855.68</v>
      </c>
      <c r="F6" s="468">
        <v>22091.69</v>
      </c>
      <c r="G6" s="458"/>
      <c r="H6" s="468">
        <v>207117.78</v>
      </c>
      <c r="I6" s="468">
        <v>21236.01</v>
      </c>
      <c r="J6" s="470" t="s">
        <v>1</v>
      </c>
    </row>
    <row r="7" spans="1:10" ht="21">
      <c r="A7" s="466" t="s">
        <v>244</v>
      </c>
      <c r="B7" s="467">
        <v>1936.03</v>
      </c>
      <c r="C7" s="468">
        <v>27616.45</v>
      </c>
      <c r="D7" s="469" t="s">
        <v>245</v>
      </c>
      <c r="E7" s="467">
        <v>30589.1</v>
      </c>
      <c r="F7" s="468">
        <v>101085.93</v>
      </c>
      <c r="G7" s="458"/>
      <c r="H7" s="468">
        <v>25680.420000000002</v>
      </c>
      <c r="I7" s="468">
        <v>70496.83</v>
      </c>
      <c r="J7" s="470" t="s">
        <v>1</v>
      </c>
    </row>
    <row r="8" spans="1:10" ht="21">
      <c r="A8" s="466" t="s">
        <v>246</v>
      </c>
      <c r="B8" s="467">
        <v>373.58</v>
      </c>
      <c r="C8" s="468">
        <v>22128.79</v>
      </c>
      <c r="D8" s="469" t="s">
        <v>247</v>
      </c>
      <c r="E8" s="467">
        <v>50111.87</v>
      </c>
      <c r="F8" s="468">
        <v>263997.53000000003</v>
      </c>
      <c r="G8" s="458"/>
      <c r="H8" s="468">
        <v>21755.21</v>
      </c>
      <c r="I8" s="468">
        <v>213885.66</v>
      </c>
      <c r="J8" s="470" t="s">
        <v>1</v>
      </c>
    </row>
    <row r="9" spans="1:10" ht="21">
      <c r="A9" s="466" t="s">
        <v>248</v>
      </c>
      <c r="B9" s="467">
        <v>133328.57</v>
      </c>
      <c r="C9" s="468">
        <v>1014884.3300000001</v>
      </c>
      <c r="D9" s="469" t="s">
        <v>249</v>
      </c>
      <c r="E9" s="467">
        <v>35222.92</v>
      </c>
      <c r="F9" s="468">
        <v>261445.02999999997</v>
      </c>
      <c r="G9" s="458"/>
      <c r="H9" s="468">
        <v>881555.76</v>
      </c>
      <c r="I9" s="468">
        <v>226222.11</v>
      </c>
      <c r="J9" s="470" t="s">
        <v>1</v>
      </c>
    </row>
    <row r="10" spans="1:10" ht="21">
      <c r="A10" s="466" t="s">
        <v>250</v>
      </c>
      <c r="B10" s="467">
        <v>81312.86</v>
      </c>
      <c r="C10" s="468">
        <v>565659.14</v>
      </c>
      <c r="D10" s="469" t="s">
        <v>251</v>
      </c>
      <c r="E10" s="467">
        <v>8805.17</v>
      </c>
      <c r="F10" s="468">
        <v>50641.32</v>
      </c>
      <c r="G10" s="458"/>
      <c r="H10" s="468">
        <v>484346.27999999997</v>
      </c>
      <c r="I10" s="468">
        <v>41836.15</v>
      </c>
      <c r="J10" s="470" t="s">
        <v>1</v>
      </c>
    </row>
    <row r="11" spans="1:10" ht="21">
      <c r="A11" s="466" t="s">
        <v>252</v>
      </c>
      <c r="B11" s="467">
        <v>19830.330000000002</v>
      </c>
      <c r="C11" s="468">
        <v>102825.61</v>
      </c>
      <c r="D11" s="469" t="s">
        <v>253</v>
      </c>
      <c r="E11" s="467">
        <v>16213.01</v>
      </c>
      <c r="F11" s="468">
        <v>64026.94</v>
      </c>
      <c r="G11" s="458"/>
      <c r="H11" s="468">
        <v>82995.28</v>
      </c>
      <c r="I11" s="468">
        <v>47813.93</v>
      </c>
      <c r="J11" s="470" t="s">
        <v>1</v>
      </c>
    </row>
    <row r="12" spans="1:10" ht="21">
      <c r="A12" s="466" t="s">
        <v>254</v>
      </c>
      <c r="B12" s="467">
        <v>4940.54</v>
      </c>
      <c r="C12" s="468">
        <v>35939.629999999997</v>
      </c>
      <c r="D12" s="469" t="s">
        <v>255</v>
      </c>
      <c r="E12" s="467">
        <v>152143.99000000002</v>
      </c>
      <c r="F12" s="468">
        <v>997316.2</v>
      </c>
      <c r="G12" s="458"/>
      <c r="H12" s="468">
        <v>30999.09</v>
      </c>
      <c r="I12" s="468">
        <v>845172.21</v>
      </c>
      <c r="J12" s="470" t="s">
        <v>1</v>
      </c>
    </row>
    <row r="13" spans="1:10" ht="21">
      <c r="A13" s="466" t="s">
        <v>256</v>
      </c>
      <c r="B13" s="467">
        <v>3844.27</v>
      </c>
      <c r="C13" s="468">
        <v>54140.13</v>
      </c>
      <c r="D13" s="469" t="s">
        <v>257</v>
      </c>
      <c r="E13" s="467">
        <v>20145.79</v>
      </c>
      <c r="F13" s="468">
        <v>97163.91</v>
      </c>
      <c r="G13" s="458"/>
      <c r="H13" s="468">
        <v>50295.86</v>
      </c>
      <c r="I13" s="468">
        <v>77018.12</v>
      </c>
      <c r="J13" s="470" t="s">
        <v>1</v>
      </c>
    </row>
    <row r="14" spans="1:10" ht="21">
      <c r="A14" s="466" t="s">
        <v>258</v>
      </c>
      <c r="B14" s="467">
        <v>18778.02</v>
      </c>
      <c r="C14" s="468">
        <v>177776.37999999998</v>
      </c>
      <c r="D14" s="469" t="s">
        <v>259</v>
      </c>
      <c r="E14" s="467">
        <v>8711.09</v>
      </c>
      <c r="F14" s="468">
        <v>110929.78</v>
      </c>
      <c r="G14" s="458"/>
      <c r="H14" s="468">
        <v>158998.35999999999</v>
      </c>
      <c r="I14" s="468">
        <v>102218.69</v>
      </c>
      <c r="J14" s="470" t="s">
        <v>1</v>
      </c>
    </row>
    <row r="15" spans="1:10" ht="21">
      <c r="A15" s="466" t="s">
        <v>260</v>
      </c>
      <c r="B15" s="467">
        <v>13082.1</v>
      </c>
      <c r="C15" s="468">
        <v>126023.53000000001</v>
      </c>
      <c r="D15" s="469" t="s">
        <v>261</v>
      </c>
      <c r="E15" s="467">
        <v>114863.34</v>
      </c>
      <c r="F15" s="468">
        <v>590117.52999999991</v>
      </c>
      <c r="G15" s="458"/>
      <c r="H15" s="468">
        <v>112941.43000000001</v>
      </c>
      <c r="I15" s="468">
        <v>475254.18999999994</v>
      </c>
      <c r="J15" s="470" t="s">
        <v>1</v>
      </c>
    </row>
    <row r="16" spans="1:10" ht="21">
      <c r="A16" s="466" t="s">
        <v>262</v>
      </c>
      <c r="B16" s="467">
        <v>9690.6200000000008</v>
      </c>
      <c r="C16" s="468">
        <v>51341.170000000006</v>
      </c>
      <c r="D16" s="469" t="s">
        <v>263</v>
      </c>
      <c r="E16" s="467">
        <v>193.93</v>
      </c>
      <c r="F16" s="468">
        <v>23459.640000000003</v>
      </c>
      <c r="G16" s="458"/>
      <c r="H16" s="468">
        <v>41650.550000000003</v>
      </c>
      <c r="I16" s="468">
        <v>23265.710000000003</v>
      </c>
      <c r="J16" s="470" t="s">
        <v>1</v>
      </c>
    </row>
    <row r="17" spans="1:10" ht="21">
      <c r="A17" s="466" t="s">
        <v>264</v>
      </c>
      <c r="B17" s="467">
        <v>817.77</v>
      </c>
      <c r="C17" s="468">
        <v>37334.249999999993</v>
      </c>
      <c r="D17" s="469" t="s">
        <v>265</v>
      </c>
      <c r="E17" s="467">
        <v>10841.29</v>
      </c>
      <c r="F17" s="468">
        <v>3416965.1</v>
      </c>
      <c r="G17" s="458"/>
      <c r="H17" s="468">
        <v>36516.479999999996</v>
      </c>
      <c r="I17" s="468">
        <v>3406123.81</v>
      </c>
      <c r="J17" s="470" t="s">
        <v>1</v>
      </c>
    </row>
    <row r="18" spans="1:10" ht="21">
      <c r="A18" s="466" t="s">
        <v>266</v>
      </c>
      <c r="B18" s="467">
        <v>139.12</v>
      </c>
      <c r="C18" s="468">
        <v>9809.3000000000011</v>
      </c>
      <c r="D18" s="469" t="s">
        <v>267</v>
      </c>
      <c r="E18" s="467">
        <v>196669.14</v>
      </c>
      <c r="F18" s="468">
        <v>1043219.98</v>
      </c>
      <c r="G18" s="458"/>
      <c r="H18" s="468">
        <v>9670.18</v>
      </c>
      <c r="I18" s="468">
        <v>846550.84</v>
      </c>
      <c r="J18" s="470" t="s">
        <v>1</v>
      </c>
    </row>
    <row r="19" spans="1:10" ht="21">
      <c r="A19" s="466" t="s">
        <v>268</v>
      </c>
      <c r="B19" s="467">
        <v>44243.14</v>
      </c>
      <c r="C19" s="468">
        <v>161385.28</v>
      </c>
      <c r="D19" s="469" t="s">
        <v>269</v>
      </c>
      <c r="E19" s="467">
        <v>1229.7</v>
      </c>
      <c r="F19" s="468">
        <v>16954.93</v>
      </c>
      <c r="G19" s="458"/>
      <c r="H19" s="468">
        <v>117142.14</v>
      </c>
      <c r="I19" s="468">
        <v>15725.23</v>
      </c>
      <c r="J19" s="470" t="s">
        <v>1</v>
      </c>
    </row>
    <row r="20" spans="1:10" ht="21">
      <c r="A20" s="466" t="s">
        <v>270</v>
      </c>
      <c r="B20" s="467">
        <v>30827.8</v>
      </c>
      <c r="C20" s="468">
        <v>350605.42</v>
      </c>
      <c r="D20" s="469" t="s">
        <v>271</v>
      </c>
      <c r="E20" s="467">
        <v>2032.17</v>
      </c>
      <c r="F20" s="468">
        <v>27241.559999999998</v>
      </c>
      <c r="G20" s="458"/>
      <c r="H20" s="468">
        <v>319777.62</v>
      </c>
      <c r="I20" s="468">
        <v>25209.39</v>
      </c>
      <c r="J20" s="470" t="s">
        <v>1</v>
      </c>
    </row>
    <row r="21" spans="1:10" ht="21">
      <c r="A21" s="466" t="s">
        <v>272</v>
      </c>
      <c r="B21" s="467">
        <v>29137.58</v>
      </c>
      <c r="C21" s="468">
        <v>69390.559999999998</v>
      </c>
      <c r="D21" s="469" t="s">
        <v>273</v>
      </c>
      <c r="E21" s="467">
        <v>12903.62</v>
      </c>
      <c r="F21" s="468">
        <v>162396.97</v>
      </c>
      <c r="G21" s="458"/>
      <c r="H21" s="468">
        <v>40252.980000000003</v>
      </c>
      <c r="I21" s="468">
        <v>149493.35</v>
      </c>
      <c r="J21" s="470" t="s">
        <v>1</v>
      </c>
    </row>
    <row r="22" spans="1:10" ht="21">
      <c r="A22" s="466" t="s">
        <v>274</v>
      </c>
      <c r="B22" s="467">
        <v>53652.91</v>
      </c>
      <c r="C22" s="468">
        <v>265191.54000000004</v>
      </c>
      <c r="D22" s="469" t="s">
        <v>275</v>
      </c>
      <c r="E22" s="467">
        <v>611.03</v>
      </c>
      <c r="F22" s="468">
        <v>39308.659999999996</v>
      </c>
      <c r="G22" s="458"/>
      <c r="H22" s="468">
        <v>211538.63</v>
      </c>
      <c r="I22" s="468">
        <v>38697.629999999997</v>
      </c>
      <c r="J22" s="470" t="s">
        <v>1</v>
      </c>
    </row>
    <row r="23" spans="1:10" ht="21">
      <c r="A23" s="466" t="s">
        <v>276</v>
      </c>
      <c r="B23" s="467">
        <v>2218437.9300000002</v>
      </c>
      <c r="C23" s="468">
        <v>16373248.49</v>
      </c>
      <c r="D23" s="469" t="s">
        <v>277</v>
      </c>
      <c r="E23" s="467">
        <v>1991.06</v>
      </c>
      <c r="F23" s="468">
        <v>25737.45</v>
      </c>
      <c r="G23" s="458"/>
      <c r="H23" s="468">
        <v>14154810.560000001</v>
      </c>
      <c r="I23" s="468">
        <v>23746.39</v>
      </c>
      <c r="J23" s="470" t="s">
        <v>1</v>
      </c>
    </row>
    <row r="24" spans="1:10" ht="21">
      <c r="A24" s="466" t="s">
        <v>278</v>
      </c>
      <c r="B24" s="467">
        <v>2177.94</v>
      </c>
      <c r="C24" s="468">
        <v>23542.429999999997</v>
      </c>
      <c r="D24" s="469" t="s">
        <v>279</v>
      </c>
      <c r="E24" s="467">
        <v>702.11</v>
      </c>
      <c r="F24" s="468">
        <v>10209.82</v>
      </c>
      <c r="G24" s="458"/>
      <c r="H24" s="468">
        <v>21364.489999999998</v>
      </c>
      <c r="I24" s="468">
        <v>9507.7099999999991</v>
      </c>
      <c r="J24" s="470" t="s">
        <v>1</v>
      </c>
    </row>
    <row r="25" spans="1:10" ht="21">
      <c r="A25" s="466" t="s">
        <v>280</v>
      </c>
      <c r="B25" s="467">
        <v>17695.54</v>
      </c>
      <c r="C25" s="468">
        <v>52523.64</v>
      </c>
      <c r="D25" s="469" t="s">
        <v>281</v>
      </c>
      <c r="E25" s="467">
        <v>855.9</v>
      </c>
      <c r="F25" s="468">
        <v>-88013.32</v>
      </c>
      <c r="G25" s="458"/>
      <c r="H25" s="468">
        <v>34828.1</v>
      </c>
      <c r="I25" s="468">
        <v>-88869.22</v>
      </c>
      <c r="J25" s="470" t="s">
        <v>1</v>
      </c>
    </row>
    <row r="26" spans="1:10" ht="21">
      <c r="A26" s="466" t="s">
        <v>282</v>
      </c>
      <c r="B26" s="467">
        <v>50368.83</v>
      </c>
      <c r="C26" s="468">
        <v>316175.68000000005</v>
      </c>
      <c r="D26" s="469" t="s">
        <v>283</v>
      </c>
      <c r="E26" s="467">
        <v>105761.4</v>
      </c>
      <c r="F26" s="468">
        <v>437867.95000000007</v>
      </c>
      <c r="G26" s="458"/>
      <c r="H26" s="468">
        <v>265806.85000000003</v>
      </c>
      <c r="I26" s="468">
        <v>332106.55000000005</v>
      </c>
      <c r="J26" s="470" t="s">
        <v>1</v>
      </c>
    </row>
    <row r="27" spans="1:10" ht="21">
      <c r="A27" s="466" t="s">
        <v>284</v>
      </c>
      <c r="B27" s="467">
        <v>25872.19</v>
      </c>
      <c r="C27" s="468">
        <v>117412.65</v>
      </c>
      <c r="D27" s="469" t="s">
        <v>285</v>
      </c>
      <c r="E27" s="467">
        <v>25546.62</v>
      </c>
      <c r="F27" s="468">
        <v>97428.81</v>
      </c>
      <c r="G27" s="458"/>
      <c r="H27" s="468">
        <v>91540.459999999992</v>
      </c>
      <c r="I27" s="468">
        <v>71882.19</v>
      </c>
      <c r="J27" s="470" t="s">
        <v>1</v>
      </c>
    </row>
    <row r="28" spans="1:10" ht="21">
      <c r="A28" s="466" t="s">
        <v>286</v>
      </c>
      <c r="B28" s="467">
        <v>15461.2</v>
      </c>
      <c r="C28" s="468">
        <v>115574.65999999999</v>
      </c>
      <c r="D28" s="469" t="s">
        <v>287</v>
      </c>
      <c r="E28" s="467">
        <v>30304.13</v>
      </c>
      <c r="F28" s="468">
        <v>113812.94</v>
      </c>
      <c r="G28" s="458"/>
      <c r="H28" s="468">
        <v>100113.45999999999</v>
      </c>
      <c r="I28" s="468">
        <v>83508.81</v>
      </c>
      <c r="J28" s="470" t="s">
        <v>1</v>
      </c>
    </row>
    <row r="29" spans="1:10" ht="21">
      <c r="A29" s="466" t="s">
        <v>288</v>
      </c>
      <c r="B29" s="467">
        <v>9178.91</v>
      </c>
      <c r="C29" s="468">
        <v>50806.039999999994</v>
      </c>
      <c r="D29" s="469" t="s">
        <v>289</v>
      </c>
      <c r="E29" s="467">
        <v>25274.09</v>
      </c>
      <c r="F29" s="468">
        <v>87670.249999999985</v>
      </c>
      <c r="G29" s="458"/>
      <c r="H29" s="468">
        <v>41627.129999999997</v>
      </c>
      <c r="I29" s="468">
        <v>62396.159999999989</v>
      </c>
      <c r="J29" s="470" t="s">
        <v>1</v>
      </c>
    </row>
    <row r="30" spans="1:10" ht="21">
      <c r="A30" s="466" t="s">
        <v>290</v>
      </c>
      <c r="B30" s="467">
        <v>18132.490000000002</v>
      </c>
      <c r="C30" s="468">
        <v>147898.44</v>
      </c>
      <c r="D30" s="469" t="s">
        <v>291</v>
      </c>
      <c r="E30" s="467">
        <v>416459.71</v>
      </c>
      <c r="F30" s="468">
        <v>4056405.68</v>
      </c>
      <c r="G30" s="458"/>
      <c r="H30" s="468">
        <v>129765.95000000001</v>
      </c>
      <c r="I30" s="468">
        <v>3639945.97</v>
      </c>
      <c r="J30" s="470" t="s">
        <v>1</v>
      </c>
    </row>
    <row r="31" spans="1:10" ht="21">
      <c r="A31" s="466" t="s">
        <v>292</v>
      </c>
      <c r="B31" s="467">
        <v>12987.7</v>
      </c>
      <c r="C31" s="468">
        <v>156413.21000000002</v>
      </c>
      <c r="D31" s="469" t="s">
        <v>293</v>
      </c>
      <c r="E31" s="467">
        <v>4943.12</v>
      </c>
      <c r="F31" s="468">
        <v>60007.81</v>
      </c>
      <c r="G31" s="458"/>
      <c r="H31" s="468">
        <v>143425.51</v>
      </c>
      <c r="I31" s="468">
        <v>55064.689999999995</v>
      </c>
      <c r="J31" s="470" t="s">
        <v>1</v>
      </c>
    </row>
    <row r="32" spans="1:10" ht="21">
      <c r="A32" s="466" t="s">
        <v>294</v>
      </c>
      <c r="B32" s="467">
        <v>6432.89</v>
      </c>
      <c r="C32" s="468">
        <v>109832.11</v>
      </c>
      <c r="D32" s="469" t="s">
        <v>295</v>
      </c>
      <c r="E32" s="467">
        <v>-3098.42</v>
      </c>
      <c r="F32" s="468">
        <v>30764.869999999995</v>
      </c>
      <c r="G32" s="458"/>
      <c r="H32" s="468">
        <v>103399.22</v>
      </c>
      <c r="I32" s="468">
        <v>33863.289999999994</v>
      </c>
      <c r="J32" s="470" t="s">
        <v>1</v>
      </c>
    </row>
    <row r="33" spans="1:10" ht="21">
      <c r="A33" s="466" t="s">
        <v>296</v>
      </c>
      <c r="B33" s="467">
        <v>3340.27</v>
      </c>
      <c r="C33" s="468">
        <v>35335.409999999996</v>
      </c>
      <c r="D33" s="469" t="s">
        <v>297</v>
      </c>
      <c r="E33" s="467">
        <v>229171.15</v>
      </c>
      <c r="F33" s="468">
        <v>1339415.25</v>
      </c>
      <c r="G33" s="458"/>
      <c r="H33" s="468">
        <v>31995.14</v>
      </c>
      <c r="I33" s="468">
        <v>1110244.1000000001</v>
      </c>
      <c r="J33" s="470" t="s">
        <v>1</v>
      </c>
    </row>
    <row r="34" spans="1:10" ht="21">
      <c r="A34" s="466" t="s">
        <v>298</v>
      </c>
      <c r="B34" s="467">
        <v>41937.32</v>
      </c>
      <c r="C34" s="468">
        <v>218280.75</v>
      </c>
      <c r="D34" s="469" t="s">
        <v>299</v>
      </c>
      <c r="E34" s="467">
        <v>1197798.1100000001</v>
      </c>
      <c r="F34" s="468">
        <v>13251696.899999999</v>
      </c>
      <c r="G34" s="458"/>
      <c r="H34" s="468">
        <v>176343.43</v>
      </c>
      <c r="I34" s="468">
        <v>12053898.789999999</v>
      </c>
      <c r="J34" s="470" t="s">
        <v>1</v>
      </c>
    </row>
    <row r="35" spans="1:10" ht="21">
      <c r="A35" s="466" t="s">
        <v>300</v>
      </c>
      <c r="B35" s="467">
        <v>1884.13</v>
      </c>
      <c r="C35" s="468">
        <v>27792.500000000004</v>
      </c>
      <c r="D35" s="469" t="s">
        <v>301</v>
      </c>
      <c r="E35" s="467">
        <v>5439.66</v>
      </c>
      <c r="F35" s="468">
        <v>65203.740000000005</v>
      </c>
      <c r="G35" s="458"/>
      <c r="H35" s="468">
        <v>25908.370000000003</v>
      </c>
      <c r="I35" s="468">
        <v>59764.08</v>
      </c>
      <c r="J35" s="470" t="s">
        <v>1</v>
      </c>
    </row>
    <row r="36" spans="1:10" ht="21">
      <c r="A36" s="466" t="s">
        <v>302</v>
      </c>
      <c r="B36" s="467">
        <v>73715.850000000006</v>
      </c>
      <c r="C36" s="468">
        <v>517291.75</v>
      </c>
      <c r="D36" s="469" t="s">
        <v>303</v>
      </c>
      <c r="E36" s="467">
        <v>-388.56</v>
      </c>
      <c r="F36" s="468">
        <v>36395.120000000003</v>
      </c>
      <c r="G36" s="458"/>
      <c r="H36" s="468">
        <v>443575.9</v>
      </c>
      <c r="I36" s="468">
        <v>36783.68</v>
      </c>
      <c r="J36" s="470" t="s">
        <v>1</v>
      </c>
    </row>
    <row r="37" spans="1:10" ht="21">
      <c r="A37" s="466" t="s">
        <v>304</v>
      </c>
      <c r="B37" s="467">
        <v>482351.57</v>
      </c>
      <c r="C37" s="468">
        <v>3156479.8099999996</v>
      </c>
      <c r="D37" s="469" t="s">
        <v>305</v>
      </c>
      <c r="E37" s="467">
        <v>139943.60999999999</v>
      </c>
      <c r="F37" s="468">
        <v>927244.34</v>
      </c>
      <c r="G37" s="458"/>
      <c r="H37" s="468">
        <v>2674128.2399999998</v>
      </c>
      <c r="I37" s="468">
        <v>787300.73</v>
      </c>
      <c r="J37" s="470" t="s">
        <v>1</v>
      </c>
    </row>
    <row r="38" spans="1:10" ht="21">
      <c r="A38" s="466" t="s">
        <v>306</v>
      </c>
      <c r="B38" s="467">
        <v>472.66</v>
      </c>
      <c r="C38" s="468">
        <v>8217.18</v>
      </c>
      <c r="D38" s="469" t="s">
        <v>307</v>
      </c>
      <c r="E38" s="467">
        <v>202942.69</v>
      </c>
      <c r="F38" s="468">
        <v>1171236.8299999998</v>
      </c>
      <c r="G38" s="458"/>
      <c r="H38" s="468">
        <v>7744.52</v>
      </c>
      <c r="I38" s="468">
        <v>968294.1399999999</v>
      </c>
      <c r="J38" s="470" t="s">
        <v>1</v>
      </c>
    </row>
    <row r="39" spans="1:10" ht="21">
      <c r="A39" s="466" t="s">
        <v>308</v>
      </c>
      <c r="B39" s="467">
        <v>9884.5499999999993</v>
      </c>
      <c r="C39" s="468">
        <v>68506.36</v>
      </c>
      <c r="D39" s="469" t="s">
        <v>309</v>
      </c>
      <c r="E39" s="467">
        <v>14555.79</v>
      </c>
      <c r="F39" s="468">
        <v>179366.62000000002</v>
      </c>
      <c r="G39" s="458"/>
      <c r="H39" s="468">
        <v>58621.81</v>
      </c>
      <c r="I39" s="468">
        <v>164810.83000000002</v>
      </c>
      <c r="J39" s="470" t="s">
        <v>1</v>
      </c>
    </row>
    <row r="40" spans="1:10" ht="21">
      <c r="A40" s="466" t="s">
        <v>310</v>
      </c>
      <c r="B40" s="467">
        <v>7280.46</v>
      </c>
      <c r="C40" s="468">
        <v>62134.479999999996</v>
      </c>
      <c r="D40" s="469" t="s">
        <v>311</v>
      </c>
      <c r="E40" s="467">
        <v>11889.97</v>
      </c>
      <c r="F40" s="468">
        <v>18425.02</v>
      </c>
      <c r="G40" s="458"/>
      <c r="H40" s="468">
        <v>54854.02</v>
      </c>
      <c r="I40" s="468">
        <v>6535.05</v>
      </c>
      <c r="J40" s="470" t="s">
        <v>1</v>
      </c>
    </row>
    <row r="41" spans="1:10" ht="21">
      <c r="A41" s="466" t="s">
        <v>312</v>
      </c>
      <c r="B41" s="467">
        <v>7915.85</v>
      </c>
      <c r="C41" s="468">
        <v>97839.78</v>
      </c>
      <c r="D41" s="469" t="s">
        <v>313</v>
      </c>
      <c r="E41" s="467">
        <v>6537.05</v>
      </c>
      <c r="F41" s="468">
        <v>46870.810000000005</v>
      </c>
      <c r="G41" s="458"/>
      <c r="H41" s="468">
        <v>89923.93</v>
      </c>
      <c r="I41" s="468">
        <v>40333.760000000002</v>
      </c>
      <c r="J41" s="470" t="s">
        <v>1</v>
      </c>
    </row>
    <row r="42" spans="1:10" ht="21">
      <c r="A42" s="466" t="s">
        <v>314</v>
      </c>
      <c r="B42" s="467">
        <v>13725.57</v>
      </c>
      <c r="C42" s="468">
        <v>70009.709999999992</v>
      </c>
      <c r="D42" s="469" t="s">
        <v>315</v>
      </c>
      <c r="E42" s="467">
        <v>1884.64</v>
      </c>
      <c r="F42" s="468">
        <v>20299.82</v>
      </c>
      <c r="G42" s="458"/>
      <c r="H42" s="468">
        <v>56284.14</v>
      </c>
      <c r="I42" s="468">
        <v>18415.18</v>
      </c>
      <c r="J42" s="470" t="s">
        <v>1</v>
      </c>
    </row>
    <row r="43" spans="1:10" ht="21">
      <c r="A43" s="466" t="s">
        <v>316</v>
      </c>
      <c r="B43" s="467">
        <v>71191.89</v>
      </c>
      <c r="C43" s="468">
        <v>192172.91000000003</v>
      </c>
      <c r="D43" s="469" t="s">
        <v>317</v>
      </c>
      <c r="E43" s="467">
        <v>69.7</v>
      </c>
      <c r="F43" s="468">
        <v>3853.5999999999995</v>
      </c>
      <c r="G43" s="458"/>
      <c r="H43" s="468">
        <v>120981.02000000002</v>
      </c>
      <c r="I43" s="468">
        <v>3783.8999999999996</v>
      </c>
      <c r="J43" s="470" t="s">
        <v>1</v>
      </c>
    </row>
    <row r="44" spans="1:10" ht="21">
      <c r="A44" s="466" t="s">
        <v>318</v>
      </c>
      <c r="B44" s="467">
        <v>24341.599999999999</v>
      </c>
      <c r="C44" s="468">
        <v>136605.86000000002</v>
      </c>
      <c r="D44" s="469" t="s">
        <v>319</v>
      </c>
      <c r="E44" s="467">
        <v>25797.02</v>
      </c>
      <c r="F44" s="468">
        <v>136111.63</v>
      </c>
      <c r="G44" s="458"/>
      <c r="H44" s="468">
        <v>112264.26000000001</v>
      </c>
      <c r="I44" s="468">
        <v>110314.61</v>
      </c>
      <c r="J44" s="470" t="s">
        <v>1</v>
      </c>
    </row>
    <row r="45" spans="1:10" ht="21">
      <c r="A45" s="466" t="s">
        <v>320</v>
      </c>
      <c r="B45" s="467">
        <v>9934.5499999999993</v>
      </c>
      <c r="C45" s="468">
        <v>46920.729999999996</v>
      </c>
      <c r="D45" s="469" t="s">
        <v>321</v>
      </c>
      <c r="E45" s="467">
        <v>136433.19</v>
      </c>
      <c r="F45" s="468">
        <v>774622.08000000007</v>
      </c>
      <c r="G45" s="458"/>
      <c r="H45" s="468">
        <v>36986.18</v>
      </c>
      <c r="I45" s="468">
        <v>638188.89</v>
      </c>
      <c r="J45" s="470" t="s">
        <v>1</v>
      </c>
    </row>
    <row r="46" spans="1:10" ht="21">
      <c r="A46" s="466" t="s">
        <v>322</v>
      </c>
      <c r="B46" s="467">
        <v>297.02</v>
      </c>
      <c r="C46" s="468">
        <v>15611.64</v>
      </c>
      <c r="D46" s="469" t="s">
        <v>323</v>
      </c>
      <c r="E46" s="467">
        <v>3282.94</v>
      </c>
      <c r="F46" s="468">
        <v>45888.79</v>
      </c>
      <c r="G46" s="458"/>
      <c r="H46" s="468">
        <v>15314.619999999999</v>
      </c>
      <c r="I46" s="468">
        <v>42605.85</v>
      </c>
      <c r="J46" s="470" t="s">
        <v>1</v>
      </c>
    </row>
    <row r="47" spans="1:10" ht="21">
      <c r="A47" s="466" t="s">
        <v>324</v>
      </c>
      <c r="B47" s="467">
        <v>3072.45</v>
      </c>
      <c r="C47" s="468">
        <v>-19742.420000000002</v>
      </c>
      <c r="D47" s="469" t="s">
        <v>325</v>
      </c>
      <c r="E47" s="467">
        <v>-11747.16</v>
      </c>
      <c r="F47" s="468">
        <v>100264.32999999999</v>
      </c>
      <c r="G47" s="458"/>
      <c r="H47" s="468">
        <v>-22814.870000000003</v>
      </c>
      <c r="I47" s="468">
        <v>112011.48999999999</v>
      </c>
      <c r="J47" s="470" t="s">
        <v>1</v>
      </c>
    </row>
    <row r="48" spans="1:10" ht="21">
      <c r="A48" s="466" t="s">
        <v>326</v>
      </c>
      <c r="B48" s="467">
        <v>748.55</v>
      </c>
      <c r="C48" s="468">
        <v>9076.73</v>
      </c>
      <c r="D48" s="469" t="s">
        <v>327</v>
      </c>
      <c r="E48" s="467">
        <v>10358.030000000001</v>
      </c>
      <c r="F48" s="468">
        <v>57698.79</v>
      </c>
      <c r="G48" s="458"/>
      <c r="H48" s="468">
        <v>8328.18</v>
      </c>
      <c r="I48" s="468">
        <v>47340.76</v>
      </c>
      <c r="J48" s="470" t="s">
        <v>1</v>
      </c>
    </row>
    <row r="49" spans="1:10" ht="21">
      <c r="A49" s="466" t="s">
        <v>328</v>
      </c>
      <c r="B49" s="467">
        <v>15007.01</v>
      </c>
      <c r="C49" s="468">
        <v>153920.67000000001</v>
      </c>
      <c r="D49" s="469" t="s">
        <v>329</v>
      </c>
      <c r="E49" s="467">
        <v>591242.37</v>
      </c>
      <c r="F49" s="468">
        <v>2103308.87</v>
      </c>
      <c r="G49" s="458"/>
      <c r="H49" s="468">
        <v>138913.66</v>
      </c>
      <c r="I49" s="468">
        <v>1512066.5</v>
      </c>
      <c r="J49" s="470" t="s">
        <v>1</v>
      </c>
    </row>
    <row r="50" spans="1:10" ht="21">
      <c r="A50" s="466" t="s">
        <v>330</v>
      </c>
      <c r="B50" s="467">
        <v>8384.25</v>
      </c>
      <c r="C50" s="468">
        <v>30201.48</v>
      </c>
      <c r="D50" s="469" t="s">
        <v>331</v>
      </c>
      <c r="E50" s="467">
        <v>202537.41</v>
      </c>
      <c r="F50" s="468">
        <v>1278791.42</v>
      </c>
      <c r="G50" s="458"/>
      <c r="H50" s="468">
        <v>21817.23</v>
      </c>
      <c r="I50" s="468">
        <v>1076254.01</v>
      </c>
      <c r="J50" s="470" t="s">
        <v>1</v>
      </c>
    </row>
    <row r="51" spans="1:10" ht="21">
      <c r="A51" s="466" t="s">
        <v>332</v>
      </c>
      <c r="B51" s="467">
        <v>611253.87000000011</v>
      </c>
      <c r="C51" s="468">
        <v>4540762.0200000005</v>
      </c>
      <c r="D51" s="469" t="s">
        <v>333</v>
      </c>
      <c r="E51" s="467">
        <v>815074.65</v>
      </c>
      <c r="F51" s="468">
        <v>3887827.22</v>
      </c>
      <c r="G51" s="458"/>
      <c r="H51" s="468">
        <v>3929508.1500000004</v>
      </c>
      <c r="I51" s="468">
        <v>3072752.5700000003</v>
      </c>
      <c r="J51" s="470" t="s">
        <v>1</v>
      </c>
    </row>
    <row r="52" spans="1:10" ht="21">
      <c r="A52" s="466" t="s">
        <v>334</v>
      </c>
      <c r="B52" s="467">
        <v>5493.32</v>
      </c>
      <c r="C52" s="468">
        <v>10708.869999999999</v>
      </c>
      <c r="D52" s="471"/>
      <c r="E52" s="472"/>
      <c r="F52" s="472"/>
      <c r="G52" s="458"/>
      <c r="H52" s="468">
        <v>5215.55</v>
      </c>
      <c r="I52" s="470"/>
      <c r="J52" s="470" t="s">
        <v>1</v>
      </c>
    </row>
    <row r="53" spans="1:10" ht="21">
      <c r="A53" s="473" t="s">
        <v>335</v>
      </c>
      <c r="B53" s="467">
        <v>3447.04</v>
      </c>
      <c r="C53" s="468">
        <v>82030.709999999992</v>
      </c>
      <c r="D53" s="474" t="s">
        <v>336</v>
      </c>
      <c r="E53" s="475">
        <v>9207991.0700000022</v>
      </c>
      <c r="F53" s="475">
        <v>68434911.349999994</v>
      </c>
      <c r="G53" s="458"/>
      <c r="H53" s="468">
        <v>78583.67</v>
      </c>
      <c r="I53" s="470"/>
      <c r="J53" s="470" t="s">
        <v>1</v>
      </c>
    </row>
    <row r="54" spans="1:10">
      <c r="A54" s="458"/>
      <c r="B54" s="476"/>
      <c r="C54" s="458"/>
      <c r="D54" s="458"/>
      <c r="E54" s="458"/>
      <c r="F54" s="458"/>
      <c r="G54" s="458"/>
    </row>
    <row r="55" spans="1:10">
      <c r="A55" s="458"/>
      <c r="B55" s="476"/>
      <c r="C55" s="458"/>
      <c r="D55" s="458"/>
      <c r="E55" s="458"/>
      <c r="F55" s="458"/>
      <c r="G55" s="458"/>
    </row>
    <row r="56" spans="1:10">
      <c r="A56" s="458"/>
      <c r="B56" s="476"/>
      <c r="C56" s="458"/>
      <c r="D56" s="458"/>
      <c r="E56" s="476"/>
      <c r="F56" s="476"/>
      <c r="G56" s="458"/>
    </row>
    <row r="59" spans="1:10">
      <c r="E59" s="477"/>
    </row>
    <row r="60" spans="1:10">
      <c r="A60" s="459" t="s">
        <v>1</v>
      </c>
    </row>
    <row r="61" spans="1:10">
      <c r="A61" s="459" t="s">
        <v>1</v>
      </c>
    </row>
    <row r="62" spans="1:10">
      <c r="A62" s="459" t="s">
        <v>1</v>
      </c>
    </row>
    <row r="63" spans="1:10">
      <c r="A63" s="459" t="s">
        <v>1</v>
      </c>
    </row>
    <row r="64" spans="1:10">
      <c r="A64" s="459" t="s">
        <v>1</v>
      </c>
    </row>
    <row r="66" spans="2:6" ht="19.5" customHeight="1"/>
    <row r="67" spans="2:6">
      <c r="B67" s="470"/>
      <c r="C67" s="470"/>
      <c r="E67" s="470"/>
      <c r="F67" s="470"/>
    </row>
    <row r="68" spans="2:6">
      <c r="B68" s="470"/>
      <c r="C68" s="470"/>
      <c r="E68" s="470"/>
      <c r="F68" s="470"/>
    </row>
    <row r="69" spans="2:6">
      <c r="B69" s="470"/>
      <c r="C69" s="470"/>
      <c r="E69" s="470"/>
      <c r="F69" s="470"/>
    </row>
    <row r="70" spans="2:6">
      <c r="B70" s="470"/>
      <c r="C70" s="470"/>
      <c r="E70" s="470"/>
      <c r="F70" s="470"/>
    </row>
    <row r="71" spans="2:6">
      <c r="B71" s="470"/>
      <c r="C71" s="470"/>
      <c r="E71" s="470"/>
      <c r="F71" s="470"/>
    </row>
    <row r="72" spans="2:6">
      <c r="B72" s="470"/>
      <c r="C72" s="470"/>
      <c r="E72" s="470"/>
      <c r="F72" s="470"/>
    </row>
    <row r="73" spans="2:6">
      <c r="B73" s="470"/>
      <c r="C73" s="470"/>
      <c r="E73" s="470"/>
      <c r="F73" s="470"/>
    </row>
    <row r="74" spans="2:6">
      <c r="B74" s="470"/>
      <c r="C74" s="470"/>
      <c r="E74" s="470"/>
      <c r="F74" s="470"/>
    </row>
    <row r="75" spans="2:6">
      <c r="B75" s="470"/>
      <c r="C75" s="470"/>
      <c r="E75" s="470"/>
      <c r="F75" s="470"/>
    </row>
    <row r="76" spans="2:6">
      <c r="B76" s="470"/>
      <c r="C76" s="470"/>
      <c r="E76" s="470"/>
      <c r="F76" s="470"/>
    </row>
    <row r="77" spans="2:6">
      <c r="B77" s="470"/>
      <c r="C77" s="470"/>
      <c r="E77" s="470"/>
      <c r="F77" s="470"/>
    </row>
    <row r="78" spans="2:6">
      <c r="B78" s="470"/>
      <c r="C78" s="470"/>
      <c r="E78" s="470"/>
      <c r="F78" s="470"/>
    </row>
    <row r="79" spans="2:6">
      <c r="B79" s="470"/>
      <c r="C79" s="470"/>
      <c r="E79" s="470"/>
      <c r="F79" s="470"/>
    </row>
    <row r="80" spans="2:6">
      <c r="B80" s="470"/>
      <c r="C80" s="470"/>
      <c r="E80" s="470"/>
      <c r="F80" s="470"/>
    </row>
    <row r="81" spans="2:6">
      <c r="B81" s="470"/>
      <c r="C81" s="470"/>
      <c r="E81" s="470"/>
      <c r="F81" s="470"/>
    </row>
    <row r="82" spans="2:6">
      <c r="B82" s="470"/>
      <c r="C82" s="470"/>
      <c r="E82" s="470"/>
      <c r="F82" s="470"/>
    </row>
    <row r="83" spans="2:6">
      <c r="B83" s="470"/>
      <c r="C83" s="470"/>
      <c r="E83" s="470"/>
      <c r="F83" s="470"/>
    </row>
    <row r="84" spans="2:6">
      <c r="B84" s="470"/>
      <c r="C84" s="470"/>
      <c r="E84" s="470"/>
      <c r="F84" s="470"/>
    </row>
    <row r="85" spans="2:6">
      <c r="B85" s="470"/>
      <c r="C85" s="470"/>
      <c r="E85" s="470"/>
      <c r="F85" s="470"/>
    </row>
    <row r="86" spans="2:6">
      <c r="B86" s="470"/>
      <c r="C86" s="470"/>
      <c r="E86" s="470"/>
      <c r="F86" s="470"/>
    </row>
    <row r="87" spans="2:6">
      <c r="B87" s="470"/>
      <c r="C87" s="470"/>
      <c r="E87" s="470"/>
      <c r="F87" s="470"/>
    </row>
    <row r="88" spans="2:6">
      <c r="B88" s="470"/>
      <c r="C88" s="470"/>
      <c r="E88" s="470"/>
      <c r="F88" s="470"/>
    </row>
    <row r="89" spans="2:6">
      <c r="B89" s="470"/>
      <c r="C89" s="470"/>
      <c r="E89" s="470"/>
      <c r="F89" s="470"/>
    </row>
    <row r="90" spans="2:6">
      <c r="B90" s="470"/>
      <c r="C90" s="470"/>
      <c r="E90" s="470"/>
      <c r="F90" s="470"/>
    </row>
    <row r="91" spans="2:6">
      <c r="B91" s="470"/>
      <c r="C91" s="470"/>
      <c r="E91" s="470"/>
      <c r="F91" s="470"/>
    </row>
    <row r="92" spans="2:6">
      <c r="B92" s="470"/>
      <c r="C92" s="470"/>
      <c r="E92" s="470"/>
      <c r="F92" s="470"/>
    </row>
    <row r="93" spans="2:6">
      <c r="B93" s="470"/>
      <c r="C93" s="470"/>
    </row>
    <row r="94" spans="2:6">
      <c r="B94" s="470"/>
      <c r="C94" s="470"/>
      <c r="E94" s="470"/>
      <c r="F94" s="470"/>
    </row>
    <row r="97" spans="6:6">
      <c r="F97" s="470"/>
    </row>
  </sheetData>
  <mergeCells count="2">
    <mergeCell ref="A1:F1"/>
    <mergeCell ref="A2:F2"/>
  </mergeCells>
  <printOptions horizontalCentered="1"/>
  <pageMargins left="0.5" right="0.5" top="0.5" bottom="0.5" header="0.5" footer="0.5"/>
  <pageSetup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G56"/>
  <sheetViews>
    <sheetView zoomScale="87" zoomScaleNormal="87" workbookViewId="0">
      <selection activeCell="A13" sqref="A13"/>
    </sheetView>
  </sheetViews>
  <sheetFormatPr defaultRowHeight="15"/>
  <cols>
    <col min="1" max="1" width="36.77734375" style="478" customWidth="1"/>
    <col min="2" max="3" width="20" style="478" customWidth="1"/>
    <col min="4" max="4" width="16.109375" style="478" customWidth="1"/>
    <col min="5" max="5" width="12.21875" style="478" customWidth="1"/>
    <col min="6" max="6" width="8.88671875" style="478"/>
    <col min="7" max="7" width="11" style="478" customWidth="1"/>
    <col min="8" max="16384" width="8.88671875" style="478"/>
  </cols>
  <sheetData>
    <row r="1" spans="1:7" ht="15.75">
      <c r="A1" s="553" t="s">
        <v>42</v>
      </c>
      <c r="B1" s="554"/>
      <c r="C1" s="554"/>
      <c r="D1" s="554"/>
      <c r="E1" s="554"/>
    </row>
    <row r="2" spans="1:7" ht="15.75">
      <c r="A2" s="555" t="s">
        <v>351</v>
      </c>
      <c r="B2" s="554"/>
      <c r="C2" s="554"/>
      <c r="D2" s="554"/>
      <c r="E2" s="554"/>
    </row>
    <row r="3" spans="1:7" ht="15.75">
      <c r="A3" s="555" t="s">
        <v>352</v>
      </c>
      <c r="B3" s="554"/>
      <c r="C3" s="554"/>
      <c r="D3" s="554"/>
      <c r="E3" s="554"/>
    </row>
    <row r="4" spans="1:7" ht="15.75">
      <c r="A4" s="556" t="s">
        <v>353</v>
      </c>
      <c r="B4" s="556"/>
      <c r="C4" s="556"/>
      <c r="D4" s="556"/>
      <c r="E4" s="556"/>
    </row>
    <row r="5" spans="1:7">
      <c r="A5" s="479"/>
      <c r="B5" s="480"/>
      <c r="C5" s="480"/>
      <c r="D5" s="480"/>
      <c r="E5" s="481" t="s">
        <v>354</v>
      </c>
    </row>
    <row r="6" spans="1:7">
      <c r="A6" s="482" t="s">
        <v>355</v>
      </c>
      <c r="B6" s="483" t="s">
        <v>356</v>
      </c>
      <c r="C6" s="483" t="s">
        <v>237</v>
      </c>
      <c r="D6" s="482" t="s">
        <v>357</v>
      </c>
      <c r="E6" s="482" t="s">
        <v>48</v>
      </c>
    </row>
    <row r="7" spans="1:7">
      <c r="A7" s="484" t="s">
        <v>358</v>
      </c>
      <c r="B7" s="485"/>
      <c r="C7" s="485"/>
      <c r="D7" s="485"/>
      <c r="E7" s="485"/>
    </row>
    <row r="8" spans="1:7">
      <c r="A8" s="486" t="s">
        <v>359</v>
      </c>
      <c r="B8" s="487"/>
      <c r="C8" s="487"/>
      <c r="D8" s="487"/>
      <c r="E8" s="487"/>
    </row>
    <row r="9" spans="1:7">
      <c r="A9" s="486" t="s">
        <v>360</v>
      </c>
      <c r="B9" s="488">
        <v>31048564.949999999</v>
      </c>
      <c r="C9" s="489">
        <v>32977229.039999999</v>
      </c>
      <c r="D9" s="488">
        <v>1928664.0899999999</v>
      </c>
      <c r="E9" s="490">
        <v>6.2117656423280196E-2</v>
      </c>
      <c r="G9" s="491"/>
    </row>
    <row r="10" spans="1:7">
      <c r="A10" s="486" t="s">
        <v>361</v>
      </c>
      <c r="B10" s="488">
        <v>1343904.87</v>
      </c>
      <c r="C10" s="489">
        <v>1503673.26</v>
      </c>
      <c r="D10" s="488">
        <v>159768.3899999999</v>
      </c>
      <c r="E10" s="490">
        <v>0.11888370491580992</v>
      </c>
      <c r="G10" s="491"/>
    </row>
    <row r="11" spans="1:7">
      <c r="A11" s="486" t="s">
        <v>362</v>
      </c>
      <c r="B11" s="488">
        <v>5047544.5199999996</v>
      </c>
      <c r="C11" s="489">
        <v>5500165.7800000003</v>
      </c>
      <c r="D11" s="488">
        <v>452621.26000000071</v>
      </c>
      <c r="E11" s="490">
        <v>8.9671573614966499E-2</v>
      </c>
      <c r="G11" s="491"/>
    </row>
    <row r="12" spans="1:7">
      <c r="A12" s="486" t="s">
        <v>363</v>
      </c>
      <c r="B12" s="488">
        <v>2488678.25</v>
      </c>
      <c r="C12" s="489">
        <v>2791781.35</v>
      </c>
      <c r="D12" s="488">
        <v>303103.10000000009</v>
      </c>
      <c r="E12" s="490">
        <v>0.1217928030672507</v>
      </c>
      <c r="G12" s="491"/>
    </row>
    <row r="13" spans="1:7">
      <c r="A13" s="486" t="s">
        <v>364</v>
      </c>
      <c r="B13" s="488">
        <v>463431.92</v>
      </c>
      <c r="C13" s="489">
        <v>609488.15</v>
      </c>
      <c r="D13" s="488">
        <v>146056.23000000004</v>
      </c>
      <c r="E13" s="490">
        <v>0.31516221411766382</v>
      </c>
      <c r="G13" s="491"/>
    </row>
    <row r="14" spans="1:7" ht="15.75">
      <c r="A14" s="492" t="s">
        <v>365</v>
      </c>
      <c r="B14" s="493">
        <v>40392124.510000005</v>
      </c>
      <c r="C14" s="494">
        <v>43382337.579999998</v>
      </c>
      <c r="D14" s="495">
        <v>2990213.0699999928</v>
      </c>
      <c r="E14" s="496">
        <v>7.4029606173839566E-2</v>
      </c>
      <c r="G14" s="491"/>
    </row>
    <row r="15" spans="1:7">
      <c r="A15" s="497" t="s">
        <v>366</v>
      </c>
      <c r="B15" s="498"/>
      <c r="C15" s="498"/>
      <c r="D15" s="499"/>
      <c r="E15" s="500"/>
      <c r="G15" s="491"/>
    </row>
    <row r="16" spans="1:7">
      <c r="A16" s="501" t="s">
        <v>367</v>
      </c>
      <c r="B16" s="502">
        <v>46291599.039999999</v>
      </c>
      <c r="C16" s="489">
        <v>47839186.420000002</v>
      </c>
      <c r="D16" s="488">
        <v>1547587.3800000027</v>
      </c>
      <c r="E16" s="490">
        <v>3.3431279370210384E-2</v>
      </c>
      <c r="G16" s="491"/>
    </row>
    <row r="17" spans="1:7">
      <c r="A17" s="501" t="s">
        <v>368</v>
      </c>
      <c r="B17" s="502">
        <v>2340785.16</v>
      </c>
      <c r="C17" s="489">
        <v>2177317.96</v>
      </c>
      <c r="D17" s="488">
        <v>-163467.20000000019</v>
      </c>
      <c r="E17" s="490">
        <v>-6.9834345668869577E-2</v>
      </c>
      <c r="G17" s="491"/>
    </row>
    <row r="18" spans="1:7">
      <c r="A18" s="501" t="s">
        <v>369</v>
      </c>
      <c r="B18" s="502">
        <v>18843859.120000001</v>
      </c>
      <c r="C18" s="489">
        <v>19429467.309999999</v>
      </c>
      <c r="D18" s="488">
        <v>585608.18999999762</v>
      </c>
      <c r="E18" s="490">
        <v>3.1076871582979525E-2</v>
      </c>
      <c r="G18" s="491"/>
    </row>
    <row r="19" spans="1:7" ht="15.75">
      <c r="A19" s="503" t="s">
        <v>365</v>
      </c>
      <c r="B19" s="504">
        <v>67476243.320000008</v>
      </c>
      <c r="C19" s="494">
        <v>69445971.689999998</v>
      </c>
      <c r="D19" s="495">
        <v>1969728.3699999899</v>
      </c>
      <c r="E19" s="496">
        <v>2.9191434986365949E-2</v>
      </c>
      <c r="G19" s="491"/>
    </row>
    <row r="20" spans="1:7">
      <c r="A20" s="497" t="s">
        <v>370</v>
      </c>
      <c r="B20" s="498"/>
      <c r="C20" s="498"/>
      <c r="D20" s="498"/>
      <c r="E20" s="500"/>
      <c r="G20" s="491"/>
    </row>
    <row r="21" spans="1:7">
      <c r="A21" s="501" t="s">
        <v>371</v>
      </c>
      <c r="B21" s="502">
        <v>41223725.439999998</v>
      </c>
      <c r="C21" s="489">
        <v>43237477.100000001</v>
      </c>
      <c r="D21" s="488">
        <v>2013751.6600000039</v>
      </c>
      <c r="E21" s="490">
        <v>4.8849337086988034E-2</v>
      </c>
      <c r="G21" s="491"/>
    </row>
    <row r="22" spans="1:7">
      <c r="A22" s="501" t="s">
        <v>372</v>
      </c>
      <c r="B22" s="502">
        <v>117697.68</v>
      </c>
      <c r="C22" s="489">
        <v>139448.94</v>
      </c>
      <c r="D22" s="488">
        <v>21751.260000000009</v>
      </c>
      <c r="E22" s="490">
        <v>0.18480619159188194</v>
      </c>
      <c r="G22" s="491"/>
    </row>
    <row r="23" spans="1:7">
      <c r="A23" s="501" t="s">
        <v>373</v>
      </c>
      <c r="B23" s="502">
        <v>148371.26999999999</v>
      </c>
      <c r="C23" s="489">
        <v>178182.42</v>
      </c>
      <c r="D23" s="488">
        <v>29811.150000000023</v>
      </c>
      <c r="E23" s="490">
        <v>0.20092265840954265</v>
      </c>
      <c r="G23" s="491"/>
    </row>
    <row r="24" spans="1:7">
      <c r="A24" s="501" t="s">
        <v>374</v>
      </c>
      <c r="B24" s="502">
        <v>169924.92</v>
      </c>
      <c r="C24" s="489">
        <v>201486.82</v>
      </c>
      <c r="D24" s="488">
        <v>31561.899999999994</v>
      </c>
      <c r="E24" s="490">
        <v>0.1857402669367153</v>
      </c>
      <c r="G24" s="491"/>
    </row>
    <row r="25" spans="1:7">
      <c r="A25" s="501" t="s">
        <v>375</v>
      </c>
      <c r="B25" s="502">
        <v>12516.72</v>
      </c>
      <c r="C25" s="491">
        <v>10470.290000000001</v>
      </c>
      <c r="D25" s="488">
        <v>-2046.4299999999985</v>
      </c>
      <c r="E25" s="490">
        <v>-0.16349570814079076</v>
      </c>
      <c r="G25" s="491"/>
    </row>
    <row r="26" spans="1:7">
      <c r="A26" s="501" t="s">
        <v>376</v>
      </c>
      <c r="B26" s="502">
        <v>807508.99</v>
      </c>
      <c r="C26" s="489">
        <v>812064.67</v>
      </c>
      <c r="D26" s="488">
        <v>4555.6800000000512</v>
      </c>
      <c r="E26" s="490">
        <v>5.641646169165313E-3</v>
      </c>
      <c r="G26" s="491"/>
    </row>
    <row r="27" spans="1:7">
      <c r="A27" s="501" t="s">
        <v>377</v>
      </c>
      <c r="B27" s="502">
        <v>2189894.14</v>
      </c>
      <c r="C27" s="489">
        <v>2411826.6</v>
      </c>
      <c r="D27" s="488">
        <v>221932.45999999996</v>
      </c>
      <c r="E27" s="490">
        <v>0.10134392158335104</v>
      </c>
      <c r="G27" s="491"/>
    </row>
    <row r="28" spans="1:7" ht="15.75">
      <c r="A28" s="503" t="s">
        <v>365</v>
      </c>
      <c r="B28" s="504">
        <v>44669639.160000004</v>
      </c>
      <c r="C28" s="494">
        <v>46990956.840000004</v>
      </c>
      <c r="D28" s="495">
        <v>2321317.6799999997</v>
      </c>
      <c r="E28" s="505">
        <v>5.196634053132565E-2</v>
      </c>
      <c r="G28" s="491"/>
    </row>
    <row r="29" spans="1:7">
      <c r="A29" s="497" t="s">
        <v>378</v>
      </c>
      <c r="B29" s="498"/>
      <c r="C29" s="498"/>
      <c r="D29" s="498"/>
      <c r="E29" s="506"/>
      <c r="G29" s="491"/>
    </row>
    <row r="30" spans="1:7">
      <c r="A30" s="501" t="s">
        <v>379</v>
      </c>
      <c r="B30" s="502">
        <v>51825134.159999996</v>
      </c>
      <c r="C30" s="489">
        <v>56214669.799999997</v>
      </c>
      <c r="D30" s="488">
        <v>4389535.6400000006</v>
      </c>
      <c r="E30" s="490">
        <v>8.4698973020468513E-2</v>
      </c>
      <c r="G30" s="491"/>
    </row>
    <row r="31" spans="1:7">
      <c r="A31" s="501" t="s">
        <v>380</v>
      </c>
      <c r="B31" s="502">
        <v>14015723.59</v>
      </c>
      <c r="C31" s="489">
        <v>15359696.810000001</v>
      </c>
      <c r="D31" s="488">
        <v>1343973.2200000007</v>
      </c>
      <c r="E31" s="490">
        <v>9.589039134297031E-2</v>
      </c>
      <c r="G31" s="491"/>
    </row>
    <row r="32" spans="1:7">
      <c r="A32" s="501" t="s">
        <v>381</v>
      </c>
      <c r="B32" s="502">
        <v>8562886.1799999997</v>
      </c>
      <c r="C32" s="489">
        <v>9502132.2799999993</v>
      </c>
      <c r="D32" s="488">
        <v>939246.09999999963</v>
      </c>
      <c r="E32" s="490">
        <v>0.10968802810829838</v>
      </c>
      <c r="G32" s="491"/>
    </row>
    <row r="33" spans="1:7">
      <c r="A33" s="501" t="s">
        <v>382</v>
      </c>
      <c r="B33" s="502">
        <v>12318063.689999999</v>
      </c>
      <c r="C33" s="489">
        <v>13487100.640000001</v>
      </c>
      <c r="D33" s="488">
        <v>1169036.9500000011</v>
      </c>
      <c r="E33" s="490">
        <v>9.4904278742205556E-2</v>
      </c>
      <c r="G33" s="491"/>
    </row>
    <row r="34" spans="1:7">
      <c r="A34" s="501" t="s">
        <v>383</v>
      </c>
      <c r="B34" s="502">
        <v>340824.19</v>
      </c>
      <c r="C34" s="489">
        <v>313386.65000000002</v>
      </c>
      <c r="D34" s="488">
        <v>-27437.539999999979</v>
      </c>
      <c r="E34" s="490">
        <v>-8.050349947285132E-2</v>
      </c>
      <c r="G34" s="491"/>
    </row>
    <row r="35" spans="1:7">
      <c r="A35" s="501" t="s">
        <v>384</v>
      </c>
      <c r="B35" s="502">
        <v>1072032.31</v>
      </c>
      <c r="C35" s="489">
        <v>1087075.8400000001</v>
      </c>
      <c r="D35" s="488">
        <v>15043.530000000028</v>
      </c>
      <c r="E35" s="490">
        <v>1.4032720711561414E-2</v>
      </c>
      <c r="G35" s="491"/>
    </row>
    <row r="36" spans="1:7">
      <c r="A36" s="501" t="s">
        <v>385</v>
      </c>
      <c r="B36" s="502">
        <v>4346632.5599999996</v>
      </c>
      <c r="C36" s="489">
        <v>5332702.84</v>
      </c>
      <c r="D36" s="488">
        <v>986070.28000000026</v>
      </c>
      <c r="E36" s="490">
        <v>0.22685843958248</v>
      </c>
      <c r="G36" s="491"/>
    </row>
    <row r="37" spans="1:7" ht="15.75">
      <c r="A37" s="503" t="s">
        <v>365</v>
      </c>
      <c r="B37" s="504">
        <v>92481296.680000007</v>
      </c>
      <c r="C37" s="494">
        <v>101296764.86000001</v>
      </c>
      <c r="D37" s="495">
        <v>8815468.1800000072</v>
      </c>
      <c r="E37" s="496">
        <v>9.5321632551313901E-2</v>
      </c>
      <c r="G37" s="491"/>
    </row>
    <row r="38" spans="1:7">
      <c r="A38" s="497" t="s">
        <v>386</v>
      </c>
      <c r="B38" s="498"/>
      <c r="C38" s="498"/>
      <c r="D38" s="498"/>
      <c r="E38" s="500"/>
      <c r="G38" s="491"/>
    </row>
    <row r="39" spans="1:7">
      <c r="A39" s="501" t="s">
        <v>387</v>
      </c>
      <c r="B39" s="502">
        <v>782179.67</v>
      </c>
      <c r="C39" s="489">
        <v>857694.21</v>
      </c>
      <c r="D39" s="488">
        <v>75514.539999999921</v>
      </c>
      <c r="E39" s="490">
        <v>9.6543726328248744E-2</v>
      </c>
      <c r="G39" s="491"/>
    </row>
    <row r="40" spans="1:7">
      <c r="A40" s="501" t="s">
        <v>388</v>
      </c>
      <c r="B40" s="502">
        <v>3092047.15</v>
      </c>
      <c r="C40" s="489">
        <v>3477671.49</v>
      </c>
      <c r="D40" s="488">
        <v>385624.34000000032</v>
      </c>
      <c r="E40" s="490">
        <v>0.12471489640770851</v>
      </c>
      <c r="G40" s="491"/>
    </row>
    <row r="41" spans="1:7">
      <c r="A41" s="501" t="s">
        <v>389</v>
      </c>
      <c r="B41" s="502">
        <v>938966.25</v>
      </c>
      <c r="C41" s="491">
        <v>917648.76</v>
      </c>
      <c r="D41" s="488">
        <v>-21317.489999999991</v>
      </c>
      <c r="E41" s="490">
        <v>-2.2703148276096177E-2</v>
      </c>
      <c r="G41" s="491"/>
    </row>
    <row r="42" spans="1:7">
      <c r="A42" s="501" t="s">
        <v>390</v>
      </c>
      <c r="B42" s="502">
        <v>891739.81</v>
      </c>
      <c r="C42" s="489">
        <v>974128.97</v>
      </c>
      <c r="D42" s="488">
        <v>82389.159999999916</v>
      </c>
      <c r="E42" s="490">
        <v>9.2391479079530964E-2</v>
      </c>
      <c r="G42" s="491"/>
    </row>
    <row r="43" spans="1:7">
      <c r="A43" s="501" t="s">
        <v>391</v>
      </c>
      <c r="B43" s="502">
        <v>7466866.9800000004</v>
      </c>
      <c r="C43" s="489">
        <v>8727077.1699999999</v>
      </c>
      <c r="D43" s="488">
        <v>1260210.1899999995</v>
      </c>
      <c r="E43" s="490">
        <v>0.16877362264192891</v>
      </c>
      <c r="G43" s="491"/>
    </row>
    <row r="44" spans="1:7">
      <c r="A44" s="501" t="s">
        <v>392</v>
      </c>
      <c r="B44" s="502">
        <v>2783831.84</v>
      </c>
      <c r="C44" s="489">
        <v>2757703.35</v>
      </c>
      <c r="D44" s="488">
        <v>-26128.489999999758</v>
      </c>
      <c r="E44" s="490">
        <v>-9.385800400932176E-3</v>
      </c>
      <c r="G44" s="491"/>
    </row>
    <row r="45" spans="1:7">
      <c r="A45" s="501" t="s">
        <v>393</v>
      </c>
      <c r="B45" s="502">
        <v>2644481.35</v>
      </c>
      <c r="C45" s="489">
        <v>2953118.07</v>
      </c>
      <c r="D45" s="488">
        <v>308636.71999999974</v>
      </c>
      <c r="E45" s="490">
        <v>0.11670973591853832</v>
      </c>
      <c r="G45" s="491"/>
    </row>
    <row r="46" spans="1:7" ht="15.75">
      <c r="A46" s="503" t="s">
        <v>365</v>
      </c>
      <c r="B46" s="504">
        <v>18600113.050000001</v>
      </c>
      <c r="C46" s="494">
        <v>20665042.02</v>
      </c>
      <c r="D46" s="495">
        <v>2064928.9699999988</v>
      </c>
      <c r="E46" s="496">
        <v>0.11101701180251691</v>
      </c>
      <c r="G46" s="491"/>
    </row>
    <row r="47" spans="1:7">
      <c r="A47" s="497" t="s">
        <v>394</v>
      </c>
      <c r="B47" s="498"/>
      <c r="C47" s="498"/>
      <c r="D47" s="498"/>
      <c r="E47" s="500"/>
      <c r="G47" s="491"/>
    </row>
    <row r="48" spans="1:7">
      <c r="A48" s="501" t="s">
        <v>395</v>
      </c>
      <c r="B48" s="502">
        <v>6214306.4299999997</v>
      </c>
      <c r="C48" s="489">
        <v>6910459.8399999999</v>
      </c>
      <c r="D48" s="488">
        <v>696153.41000000015</v>
      </c>
      <c r="E48" s="490">
        <v>0.11202431322653655</v>
      </c>
      <c r="G48" s="491"/>
    </row>
    <row r="49" spans="1:7">
      <c r="A49" s="501" t="s">
        <v>396</v>
      </c>
      <c r="B49" s="502">
        <v>4058737.23</v>
      </c>
      <c r="C49" s="489">
        <v>4485538.74</v>
      </c>
      <c r="D49" s="488">
        <v>426801.51000000024</v>
      </c>
      <c r="E49" s="490">
        <v>0.10515623106746436</v>
      </c>
      <c r="G49" s="491"/>
    </row>
    <row r="50" spans="1:7">
      <c r="A50" s="501" t="s">
        <v>397</v>
      </c>
      <c r="B50" s="502">
        <v>716744.9</v>
      </c>
      <c r="C50" s="489">
        <v>724086.99</v>
      </c>
      <c r="D50" s="488">
        <v>7342.0899999999674</v>
      </c>
      <c r="E50" s="490">
        <v>1.0243658517835239E-2</v>
      </c>
      <c r="G50" s="491"/>
    </row>
    <row r="51" spans="1:7">
      <c r="A51" s="501" t="s">
        <v>398</v>
      </c>
      <c r="B51" s="502">
        <v>11725917.33</v>
      </c>
      <c r="C51" s="489">
        <v>11739866.51</v>
      </c>
      <c r="D51" s="488">
        <v>13949.179999999702</v>
      </c>
      <c r="E51" s="490">
        <v>1.1896024513418347E-3</v>
      </c>
      <c r="G51" s="491"/>
    </row>
    <row r="52" spans="1:7" ht="15.75">
      <c r="A52" s="503" t="s">
        <v>365</v>
      </c>
      <c r="B52" s="504">
        <v>22715705.890000001</v>
      </c>
      <c r="C52" s="494">
        <v>23859952.079999998</v>
      </c>
      <c r="D52" s="495">
        <v>1144246.1899999976</v>
      </c>
      <c r="E52" s="496">
        <v>5.0372468966668665E-2</v>
      </c>
      <c r="G52" s="491"/>
    </row>
    <row r="53" spans="1:7">
      <c r="A53" s="497" t="s">
        <v>399</v>
      </c>
      <c r="B53" s="498"/>
      <c r="C53" s="498"/>
      <c r="D53" s="498"/>
      <c r="E53" s="500"/>
      <c r="G53" s="491"/>
    </row>
    <row r="54" spans="1:7">
      <c r="A54" s="501" t="s">
        <v>400</v>
      </c>
      <c r="B54" s="502">
        <v>67844498.590000004</v>
      </c>
      <c r="C54" s="507">
        <v>77369143.269999996</v>
      </c>
      <c r="D54" s="488">
        <v>9524644.6799999923</v>
      </c>
      <c r="E54" s="490">
        <v>0.14038934442657794</v>
      </c>
      <c r="G54" s="491"/>
    </row>
    <row r="55" spans="1:7">
      <c r="A55" s="501" t="s">
        <v>401</v>
      </c>
      <c r="B55" s="502">
        <v>1285171.3700000001</v>
      </c>
      <c r="C55" s="507">
        <v>1792974.47</v>
      </c>
      <c r="D55" s="488">
        <v>507803.09999999986</v>
      </c>
      <c r="E55" s="490">
        <v>0.39512481514430237</v>
      </c>
      <c r="G55" s="491"/>
    </row>
    <row r="56" spans="1:7" ht="15.75">
      <c r="A56" s="508" t="s">
        <v>365</v>
      </c>
      <c r="B56" s="504">
        <v>69129669.960000008</v>
      </c>
      <c r="C56" s="509">
        <v>79162117.739999995</v>
      </c>
      <c r="D56" s="493">
        <v>10032447.779999986</v>
      </c>
      <c r="E56" s="505">
        <v>0.14512506403986866</v>
      </c>
      <c r="G56" s="491"/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G69"/>
  <sheetViews>
    <sheetView zoomScale="87" zoomScaleNormal="87" workbookViewId="0">
      <selection activeCell="A35" sqref="A35"/>
    </sheetView>
  </sheetViews>
  <sheetFormatPr defaultRowHeight="15"/>
  <cols>
    <col min="1" max="1" width="36.77734375" style="478" customWidth="1"/>
    <col min="2" max="3" width="20" style="478" customWidth="1"/>
    <col min="4" max="4" width="16.109375" style="478" customWidth="1"/>
    <col min="5" max="5" width="12.21875" style="478" customWidth="1"/>
    <col min="6" max="6" width="8.88671875" style="478"/>
    <col min="7" max="7" width="11.109375" style="478" bestFit="1" customWidth="1"/>
    <col min="8" max="16384" width="8.88671875" style="478"/>
  </cols>
  <sheetData>
    <row r="1" spans="1:5" ht="15.75">
      <c r="A1" s="553" t="s">
        <v>42</v>
      </c>
      <c r="B1" s="554"/>
      <c r="C1" s="554"/>
      <c r="D1" s="554"/>
      <c r="E1" s="554"/>
    </row>
    <row r="2" spans="1:5" ht="15.75">
      <c r="A2" s="555" t="s">
        <v>351</v>
      </c>
      <c r="B2" s="554"/>
      <c r="C2" s="554"/>
      <c r="D2" s="554"/>
      <c r="E2" s="554"/>
    </row>
    <row r="3" spans="1:5" ht="15.75">
      <c r="A3" s="555" t="s">
        <v>352</v>
      </c>
      <c r="B3" s="554"/>
      <c r="C3" s="554"/>
      <c r="D3" s="554"/>
      <c r="E3" s="554"/>
    </row>
    <row r="4" spans="1:5" ht="15.75">
      <c r="A4" s="556" t="s">
        <v>353</v>
      </c>
      <c r="B4" s="556"/>
      <c r="C4" s="556"/>
      <c r="D4" s="556"/>
      <c r="E4" s="556"/>
    </row>
    <row r="5" spans="1:5">
      <c r="A5" s="510"/>
      <c r="B5" s="480"/>
      <c r="C5" s="511"/>
      <c r="D5" s="480"/>
      <c r="E5" s="481" t="s">
        <v>402</v>
      </c>
    </row>
    <row r="6" spans="1:5">
      <c r="A6" s="512" t="s">
        <v>355</v>
      </c>
      <c r="B6" s="513" t="s">
        <v>356</v>
      </c>
      <c r="C6" s="514" t="s">
        <v>237</v>
      </c>
      <c r="D6" s="482" t="s">
        <v>357</v>
      </c>
      <c r="E6" s="482" t="s">
        <v>48</v>
      </c>
    </row>
    <row r="7" spans="1:5">
      <c r="A7" s="497" t="s">
        <v>403</v>
      </c>
      <c r="B7" s="515"/>
      <c r="C7" s="498"/>
      <c r="D7" s="498"/>
      <c r="E7" s="485"/>
    </row>
    <row r="8" spans="1:5">
      <c r="A8" s="501" t="s">
        <v>404</v>
      </c>
      <c r="B8" s="516">
        <v>4654531.28</v>
      </c>
      <c r="C8" s="517">
        <v>4798307.57</v>
      </c>
      <c r="D8" s="488">
        <v>143776.29000000004</v>
      </c>
      <c r="E8" s="490">
        <v>3.0889531372963516E-2</v>
      </c>
    </row>
    <row r="9" spans="1:5">
      <c r="A9" s="501" t="s">
        <v>405</v>
      </c>
      <c r="B9" s="516">
        <v>4767634.9800000004</v>
      </c>
      <c r="C9" s="517">
        <v>5388476.8700000001</v>
      </c>
      <c r="D9" s="488">
        <v>620841.88999999966</v>
      </c>
      <c r="E9" s="490">
        <v>0.13022009709308735</v>
      </c>
    </row>
    <row r="10" spans="1:5">
      <c r="A10" s="501" t="s">
        <v>406</v>
      </c>
      <c r="B10" s="516">
        <v>1219222.76</v>
      </c>
      <c r="C10" s="517">
        <v>1247290.3</v>
      </c>
      <c r="D10" s="488">
        <v>28067.540000000037</v>
      </c>
      <c r="E10" s="490">
        <v>2.3020846494040216E-2</v>
      </c>
    </row>
    <row r="11" spans="1:5">
      <c r="A11" s="501" t="s">
        <v>407</v>
      </c>
      <c r="B11" s="516">
        <v>4605015.76</v>
      </c>
      <c r="C11" s="517">
        <v>4787285.09</v>
      </c>
      <c r="D11" s="488">
        <v>182269.33000000007</v>
      </c>
      <c r="E11" s="490">
        <v>3.9580609383191356E-2</v>
      </c>
    </row>
    <row r="12" spans="1:5">
      <c r="A12" s="501" t="s">
        <v>408</v>
      </c>
      <c r="B12" s="516">
        <v>1043953.06</v>
      </c>
      <c r="C12" s="517">
        <v>1046226.89</v>
      </c>
      <c r="D12" s="488">
        <v>2273.8299999999581</v>
      </c>
      <c r="E12" s="490">
        <v>2.1780960151598751E-3</v>
      </c>
    </row>
    <row r="13" spans="1:5">
      <c r="A13" s="501" t="s">
        <v>409</v>
      </c>
      <c r="B13" s="516">
        <v>1275461.05</v>
      </c>
      <c r="C13" s="517">
        <v>1346740.02</v>
      </c>
      <c r="D13" s="488">
        <v>71278.969999999972</v>
      </c>
      <c r="E13" s="490">
        <v>5.5884866103908047E-2</v>
      </c>
    </row>
    <row r="14" spans="1:5">
      <c r="A14" s="501" t="s">
        <v>410</v>
      </c>
      <c r="B14" s="516">
        <v>1646713.45</v>
      </c>
      <c r="C14" s="517">
        <v>1848303.73</v>
      </c>
      <c r="D14" s="488">
        <v>201590.28000000003</v>
      </c>
      <c r="E14" s="490">
        <v>0.12241976890393409</v>
      </c>
    </row>
    <row r="15" spans="1:5">
      <c r="A15" s="501" t="s">
        <v>411</v>
      </c>
      <c r="B15" s="516">
        <v>1453099.79</v>
      </c>
      <c r="C15" s="517">
        <v>933591.37</v>
      </c>
      <c r="D15" s="488">
        <v>-519508.42000000004</v>
      </c>
      <c r="E15" s="490">
        <v>-0.35751737325624416</v>
      </c>
    </row>
    <row r="16" spans="1:5">
      <c r="A16" s="501" t="s">
        <v>412</v>
      </c>
      <c r="B16" s="516">
        <v>2325712.52</v>
      </c>
      <c r="C16" s="517">
        <v>2702141.84</v>
      </c>
      <c r="D16" s="488">
        <v>376429.31999999983</v>
      </c>
      <c r="E16" s="490">
        <v>0.16185548160526728</v>
      </c>
    </row>
    <row r="17" spans="1:7">
      <c r="A17" s="501" t="s">
        <v>413</v>
      </c>
      <c r="B17" s="516">
        <v>408948.62</v>
      </c>
      <c r="C17" s="517">
        <v>480411.25</v>
      </c>
      <c r="D17" s="488">
        <v>71462.63</v>
      </c>
      <c r="E17" s="490">
        <v>0.17474720907482216</v>
      </c>
    </row>
    <row r="18" spans="1:7">
      <c r="A18" s="501" t="s">
        <v>414</v>
      </c>
      <c r="B18" s="516">
        <v>317655.8</v>
      </c>
      <c r="C18" s="517">
        <v>359131</v>
      </c>
      <c r="D18" s="488">
        <v>41475.200000000012</v>
      </c>
      <c r="E18" s="490">
        <v>0.13056648107794666</v>
      </c>
    </row>
    <row r="19" spans="1:7">
      <c r="A19" s="501" t="s">
        <v>415</v>
      </c>
      <c r="B19" s="516">
        <v>10983738.359999999</v>
      </c>
      <c r="C19" s="517">
        <v>13664808.140000001</v>
      </c>
      <c r="D19" s="488">
        <v>2681069.7800000012</v>
      </c>
      <c r="E19" s="490">
        <v>0.24409446876154481</v>
      </c>
    </row>
    <row r="20" spans="1:7">
      <c r="A20" s="501" t="s">
        <v>416</v>
      </c>
      <c r="B20" s="516">
        <v>396037.84</v>
      </c>
      <c r="C20" s="517">
        <v>459756.72</v>
      </c>
      <c r="D20" s="488">
        <v>63718.879999999946</v>
      </c>
      <c r="E20" s="490">
        <v>0.1608908886080177</v>
      </c>
    </row>
    <row r="21" spans="1:7">
      <c r="A21" s="501" t="s">
        <v>417</v>
      </c>
      <c r="B21" s="516">
        <v>5617357.96</v>
      </c>
      <c r="C21" s="517">
        <v>4234576.59</v>
      </c>
      <c r="D21" s="488">
        <v>-1382781.37</v>
      </c>
      <c r="E21" s="490">
        <v>-0.24616223139890486</v>
      </c>
    </row>
    <row r="22" spans="1:7">
      <c r="A22" s="501" t="s">
        <v>418</v>
      </c>
      <c r="B22" s="516">
        <v>946171.71</v>
      </c>
      <c r="C22" s="517">
        <v>1021101.57</v>
      </c>
      <c r="D22" s="488">
        <v>74929.859999999986</v>
      </c>
      <c r="E22" s="490">
        <v>7.9192665779449264E-2</v>
      </c>
    </row>
    <row r="23" spans="1:7">
      <c r="A23" s="501" t="s">
        <v>419</v>
      </c>
      <c r="B23" s="516">
        <v>434916.54</v>
      </c>
      <c r="C23" s="517">
        <v>452875.94</v>
      </c>
      <c r="D23" s="488">
        <v>17959.400000000023</v>
      </c>
      <c r="E23" s="490">
        <v>4.129389974453495E-2</v>
      </c>
    </row>
    <row r="24" spans="1:7">
      <c r="A24" s="501" t="s">
        <v>420</v>
      </c>
      <c r="B24" s="516">
        <v>1328948.82</v>
      </c>
      <c r="C24" s="517">
        <v>1459258.65</v>
      </c>
      <c r="D24" s="488">
        <v>130309.82999999984</v>
      </c>
      <c r="E24" s="490">
        <v>9.8054814481117372E-2</v>
      </c>
    </row>
    <row r="25" spans="1:7">
      <c r="A25" s="501" t="s">
        <v>421</v>
      </c>
      <c r="B25" s="516">
        <v>119192.53</v>
      </c>
      <c r="C25" s="517">
        <v>142084.96</v>
      </c>
      <c r="D25" s="488">
        <v>22892.429999999993</v>
      </c>
      <c r="E25" s="490">
        <v>0.1920626233875562</v>
      </c>
    </row>
    <row r="26" spans="1:7">
      <c r="A26" s="501" t="s">
        <v>422</v>
      </c>
      <c r="B26" s="516">
        <v>130504.36</v>
      </c>
      <c r="C26" s="517">
        <v>95398.28</v>
      </c>
      <c r="D26" s="488">
        <v>-35106.080000000002</v>
      </c>
      <c r="E26" s="490">
        <v>-0.26900311989576442</v>
      </c>
    </row>
    <row r="27" spans="1:7">
      <c r="A27" s="501" t="s">
        <v>423</v>
      </c>
      <c r="B27" s="516">
        <v>22269015.809999999</v>
      </c>
      <c r="C27" s="517">
        <v>24504602.68</v>
      </c>
      <c r="D27" s="488">
        <v>2235586.870000001</v>
      </c>
      <c r="E27" s="490">
        <v>0.10039001674228014</v>
      </c>
    </row>
    <row r="28" spans="1:7" ht="15.75">
      <c r="A28" s="503" t="s">
        <v>365</v>
      </c>
      <c r="B28" s="518">
        <v>65943833</v>
      </c>
      <c r="C28" s="519">
        <v>70972369.459999993</v>
      </c>
      <c r="D28" s="493">
        <v>5028536.4599999934</v>
      </c>
      <c r="E28" s="496">
        <v>7.6254840388182976E-2</v>
      </c>
      <c r="G28" s="491"/>
    </row>
    <row r="29" spans="1:7" ht="15.75">
      <c r="A29" s="520" t="s">
        <v>424</v>
      </c>
      <c r="B29" s="521">
        <v>421408625.56999999</v>
      </c>
      <c r="C29" s="522">
        <v>455775512.26999998</v>
      </c>
      <c r="D29" s="523">
        <v>34366886.699999988</v>
      </c>
      <c r="E29" s="524">
        <v>8.1552404518334468E-2</v>
      </c>
      <c r="G29" s="491"/>
    </row>
    <row r="30" spans="1:7">
      <c r="A30" s="497" t="s">
        <v>425</v>
      </c>
      <c r="B30" s="515"/>
      <c r="C30" s="498"/>
      <c r="D30" s="525"/>
      <c r="E30" s="500"/>
    </row>
    <row r="31" spans="1:7">
      <c r="A31" s="501" t="s">
        <v>426</v>
      </c>
      <c r="B31" s="516">
        <v>23412381.93</v>
      </c>
      <c r="C31" s="517">
        <v>28784112.850000001</v>
      </c>
      <c r="D31" s="488">
        <v>5371730.9200000018</v>
      </c>
      <c r="E31" s="490">
        <v>0.22943974415165377</v>
      </c>
    </row>
    <row r="32" spans="1:7">
      <c r="A32" s="501" t="s">
        <v>427</v>
      </c>
      <c r="B32" s="516">
        <v>4321512.83</v>
      </c>
      <c r="C32" s="517">
        <v>4761980.12</v>
      </c>
      <c r="D32" s="488">
        <v>440467.29000000004</v>
      </c>
      <c r="E32" s="490">
        <v>0.10192432773594243</v>
      </c>
    </row>
    <row r="33" spans="1:5">
      <c r="A33" s="501" t="s">
        <v>428</v>
      </c>
      <c r="B33" s="516">
        <v>26801261.75</v>
      </c>
      <c r="C33" s="517">
        <v>32886653.690000001</v>
      </c>
      <c r="D33" s="488">
        <v>6085391.9400000013</v>
      </c>
      <c r="E33" s="490">
        <v>0.22705617357735039</v>
      </c>
    </row>
    <row r="34" spans="1:5">
      <c r="A34" s="501" t="s">
        <v>429</v>
      </c>
      <c r="B34" s="516">
        <v>17734759.140000001</v>
      </c>
      <c r="C34" s="517">
        <v>20227233.850000001</v>
      </c>
      <c r="D34" s="488">
        <v>2492474.7100000009</v>
      </c>
      <c r="E34" s="490">
        <v>0.14054178522099742</v>
      </c>
    </row>
    <row r="35" spans="1:5">
      <c r="A35" s="501" t="s">
        <v>430</v>
      </c>
      <c r="B35" s="516">
        <v>2578879.36</v>
      </c>
      <c r="C35" s="517">
        <v>2979993.07</v>
      </c>
      <c r="D35" s="488">
        <v>401113.70999999996</v>
      </c>
      <c r="E35" s="490">
        <v>0.1555379891830225</v>
      </c>
    </row>
    <row r="36" spans="1:5">
      <c r="A36" s="501" t="s">
        <v>431</v>
      </c>
      <c r="B36" s="516">
        <v>1211778.6399999999</v>
      </c>
      <c r="C36" s="517">
        <v>1897899.92</v>
      </c>
      <c r="D36" s="488">
        <v>686121.28</v>
      </c>
      <c r="E36" s="490">
        <v>0.56621007942506729</v>
      </c>
    </row>
    <row r="37" spans="1:5">
      <c r="A37" s="501" t="s">
        <v>432</v>
      </c>
      <c r="B37" s="516">
        <v>8901710.3100000005</v>
      </c>
      <c r="C37" s="517">
        <v>10882488.859999999</v>
      </c>
      <c r="D37" s="488">
        <v>1980778.5499999989</v>
      </c>
      <c r="E37" s="490">
        <v>0.22251662669530287</v>
      </c>
    </row>
    <row r="38" spans="1:5">
      <c r="A38" s="501" t="s">
        <v>433</v>
      </c>
      <c r="B38" s="516">
        <v>1449327.92</v>
      </c>
      <c r="C38" s="517">
        <v>1410314.4</v>
      </c>
      <c r="D38" s="488">
        <v>-39013.520000000019</v>
      </c>
      <c r="E38" s="490">
        <v>-2.6918352611326236E-2</v>
      </c>
    </row>
    <row r="39" spans="1:5">
      <c r="A39" s="501" t="s">
        <v>434</v>
      </c>
      <c r="B39" s="516">
        <v>3072569.4</v>
      </c>
      <c r="C39" s="517">
        <v>5045338.71</v>
      </c>
      <c r="D39" s="488">
        <v>1972769.31</v>
      </c>
      <c r="E39" s="490">
        <v>0.64205850321883706</v>
      </c>
    </row>
    <row r="40" spans="1:5" ht="15.75">
      <c r="A40" s="492" t="s">
        <v>435</v>
      </c>
      <c r="B40" s="504">
        <v>89484181.280000016</v>
      </c>
      <c r="C40" s="526">
        <v>108876015.47</v>
      </c>
      <c r="D40" s="493">
        <v>19391834.189999983</v>
      </c>
      <c r="E40" s="505">
        <v>0.21670684038916402</v>
      </c>
    </row>
    <row r="41" spans="1:5">
      <c r="A41" s="497"/>
      <c r="B41" s="515"/>
      <c r="C41" s="498"/>
      <c r="D41" s="515"/>
      <c r="E41" s="500"/>
    </row>
    <row r="42" spans="1:5">
      <c r="A42" s="501" t="s">
        <v>436</v>
      </c>
      <c r="B42" s="516">
        <v>659536.43000000005</v>
      </c>
      <c r="C42" s="517">
        <v>757007.02</v>
      </c>
      <c r="D42" s="488">
        <v>97470.589999999967</v>
      </c>
      <c r="E42" s="490">
        <v>0.14778651423394454</v>
      </c>
    </row>
    <row r="43" spans="1:5">
      <c r="A43" s="501" t="s">
        <v>437</v>
      </c>
      <c r="B43" s="516">
        <v>803046.79</v>
      </c>
      <c r="C43" s="517">
        <v>767885.55</v>
      </c>
      <c r="D43" s="488">
        <v>-35161.239999999991</v>
      </c>
      <c r="E43" s="490">
        <v>-4.3784796151168211E-2</v>
      </c>
    </row>
    <row r="44" spans="1:5">
      <c r="A44" s="501" t="s">
        <v>438</v>
      </c>
      <c r="B44" s="516">
        <v>4981979.51</v>
      </c>
      <c r="C44" s="517">
        <v>6763904.7199999997</v>
      </c>
      <c r="D44" s="488">
        <v>1781925.21</v>
      </c>
      <c r="E44" s="490">
        <v>0.35767413463328357</v>
      </c>
    </row>
    <row r="45" spans="1:5">
      <c r="A45" s="501" t="s">
        <v>439</v>
      </c>
      <c r="B45" s="516">
        <v>28661716.859999999</v>
      </c>
      <c r="C45" s="517">
        <v>32360601.859999999</v>
      </c>
      <c r="D45" s="488">
        <v>3698885</v>
      </c>
      <c r="E45" s="490">
        <v>0.12905315540124276</v>
      </c>
    </row>
    <row r="46" spans="1:5">
      <c r="A46" s="501" t="s">
        <v>440</v>
      </c>
      <c r="B46" s="516">
        <v>2915237.13</v>
      </c>
      <c r="C46" s="517">
        <v>3764930.36</v>
      </c>
      <c r="D46" s="488">
        <v>849693.23</v>
      </c>
      <c r="E46" s="490">
        <v>0.29146624857923653</v>
      </c>
    </row>
    <row r="47" spans="1:5">
      <c r="A47" s="501" t="s">
        <v>441</v>
      </c>
      <c r="B47" s="516">
        <v>43660741.100000001</v>
      </c>
      <c r="C47" s="517">
        <v>47462772.960000001</v>
      </c>
      <c r="D47" s="488">
        <v>3802031.8599999994</v>
      </c>
      <c r="E47" s="490">
        <v>8.7081248833863686E-2</v>
      </c>
    </row>
    <row r="48" spans="1:5">
      <c r="A48" s="501" t="s">
        <v>442</v>
      </c>
      <c r="B48" s="516">
        <v>21024865.010000002</v>
      </c>
      <c r="C48" s="517">
        <v>22262915.68</v>
      </c>
      <c r="D48" s="488">
        <v>1238050.6699999981</v>
      </c>
      <c r="E48" s="490">
        <v>5.8885071053305087E-2</v>
      </c>
    </row>
    <row r="49" spans="1:7">
      <c r="A49" s="501" t="s">
        <v>443</v>
      </c>
      <c r="B49" s="516">
        <v>44048984.310000002</v>
      </c>
      <c r="C49" s="517">
        <v>53186439.810000002</v>
      </c>
      <c r="D49" s="488">
        <v>9137455.5</v>
      </c>
      <c r="E49" s="490">
        <v>0.20743850608890463</v>
      </c>
    </row>
    <row r="50" spans="1:7">
      <c r="A50" s="501" t="s">
        <v>444</v>
      </c>
      <c r="B50" s="516">
        <v>2612378.04</v>
      </c>
      <c r="C50" s="517">
        <v>3402726.77</v>
      </c>
      <c r="D50" s="488">
        <v>790348.73</v>
      </c>
      <c r="E50" s="490">
        <v>0.30253995321442834</v>
      </c>
    </row>
    <row r="51" spans="1:7" ht="15.75">
      <c r="A51" s="527" t="s">
        <v>445</v>
      </c>
      <c r="B51" s="504">
        <v>149368485.18000001</v>
      </c>
      <c r="C51" s="526">
        <v>170729184.73000002</v>
      </c>
      <c r="D51" s="493">
        <v>21360699.550000012</v>
      </c>
      <c r="E51" s="505">
        <v>0.14300673615494458</v>
      </c>
    </row>
    <row r="52" spans="1:7">
      <c r="A52" s="501" t="s">
        <v>446</v>
      </c>
      <c r="B52" s="528">
        <v>17548682.960000001</v>
      </c>
      <c r="C52" s="529">
        <v>17357770.219999999</v>
      </c>
      <c r="D52" s="530">
        <v>-190912.74000000209</v>
      </c>
      <c r="E52" s="531">
        <v>-1.0879035220772037E-2</v>
      </c>
      <c r="G52" s="491"/>
    </row>
    <row r="53" spans="1:7">
      <c r="A53" s="497" t="s">
        <v>447</v>
      </c>
      <c r="B53" s="532">
        <v>611312.39</v>
      </c>
      <c r="C53" s="533">
        <v>1104058.67</v>
      </c>
      <c r="D53" s="530">
        <v>492746.27999999991</v>
      </c>
      <c r="E53" s="531">
        <v>0.8060466106371571</v>
      </c>
    </row>
    <row r="54" spans="1:7">
      <c r="A54" s="534" t="s">
        <v>448</v>
      </c>
      <c r="B54" s="532">
        <v>37736933.289999999</v>
      </c>
      <c r="C54" s="532">
        <v>27452702.600000001</v>
      </c>
      <c r="D54" s="530">
        <v>-10284230.689999998</v>
      </c>
      <c r="E54" s="531">
        <v>-0.27252428306688187</v>
      </c>
    </row>
    <row r="55" spans="1:7" ht="15.75">
      <c r="A55" s="535" t="s">
        <v>449</v>
      </c>
      <c r="B55" s="536">
        <v>716158220.66999996</v>
      </c>
      <c r="C55" s="536">
        <v>781295244.25999999</v>
      </c>
      <c r="D55" s="493">
        <v>38171494.6899997</v>
      </c>
      <c r="E55" s="505">
        <v>9.0953397880514819E-2</v>
      </c>
    </row>
    <row r="57" spans="1:7">
      <c r="A57" s="537"/>
    </row>
    <row r="69" spans="1:3">
      <c r="A69" s="538" t="s">
        <v>450</v>
      </c>
      <c r="B69" s="539"/>
      <c r="C69" s="540">
        <v>-0.29999995231628418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scale="7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G56"/>
  <sheetViews>
    <sheetView zoomScale="87" zoomScaleNormal="87" workbookViewId="0">
      <selection activeCell="A40" sqref="A40"/>
    </sheetView>
  </sheetViews>
  <sheetFormatPr defaultRowHeight="15"/>
  <cols>
    <col min="1" max="1" width="36.77734375" style="478" customWidth="1"/>
    <col min="2" max="3" width="20" style="478" customWidth="1"/>
    <col min="4" max="4" width="16.109375" style="478" customWidth="1"/>
    <col min="5" max="5" width="12.21875" style="478" customWidth="1"/>
    <col min="6" max="6" width="8.88671875" style="478"/>
    <col min="7" max="7" width="11" style="478" customWidth="1"/>
    <col min="8" max="16384" width="8.88671875" style="478"/>
  </cols>
  <sheetData>
    <row r="1" spans="1:7" ht="15.75">
      <c r="A1" s="553" t="s">
        <v>42</v>
      </c>
      <c r="B1" s="554"/>
      <c r="C1" s="554"/>
      <c r="D1" s="554"/>
      <c r="E1" s="554"/>
    </row>
    <row r="2" spans="1:7" ht="15.75">
      <c r="A2" s="555" t="s">
        <v>351</v>
      </c>
      <c r="B2" s="554"/>
      <c r="C2" s="554"/>
      <c r="D2" s="554"/>
      <c r="E2" s="554"/>
    </row>
    <row r="3" spans="1:7" ht="15.75">
      <c r="A3" s="555" t="s">
        <v>352</v>
      </c>
      <c r="B3" s="554"/>
      <c r="C3" s="554"/>
      <c r="D3" s="554"/>
      <c r="E3" s="554"/>
    </row>
    <row r="4" spans="1:7" ht="15.75">
      <c r="A4" s="555" t="s">
        <v>451</v>
      </c>
      <c r="B4" s="554"/>
      <c r="C4" s="554"/>
      <c r="D4" s="554"/>
      <c r="E4" s="554"/>
    </row>
    <row r="5" spans="1:7">
      <c r="A5" s="479"/>
      <c r="B5" s="480"/>
      <c r="C5" s="480"/>
      <c r="D5" s="480"/>
      <c r="E5" s="481" t="s">
        <v>452</v>
      </c>
    </row>
    <row r="6" spans="1:7">
      <c r="A6" s="482" t="s">
        <v>355</v>
      </c>
      <c r="B6" s="541" t="s">
        <v>94</v>
      </c>
      <c r="C6" s="541" t="s">
        <v>95</v>
      </c>
      <c r="D6" s="482" t="s">
        <v>357</v>
      </c>
      <c r="E6" s="482" t="s">
        <v>48</v>
      </c>
    </row>
    <row r="7" spans="1:7">
      <c r="A7" s="484" t="s">
        <v>358</v>
      </c>
      <c r="B7" s="485"/>
      <c r="C7" s="485"/>
      <c r="D7" s="485"/>
      <c r="E7" s="485"/>
    </row>
    <row r="8" spans="1:7">
      <c r="A8" s="486" t="s">
        <v>359</v>
      </c>
      <c r="B8" s="487"/>
      <c r="C8" s="487"/>
      <c r="D8" s="487"/>
      <c r="E8" s="487"/>
    </row>
    <row r="9" spans="1:7">
      <c r="A9" s="486" t="s">
        <v>360</v>
      </c>
      <c r="B9" s="488">
        <v>157911088.73000002</v>
      </c>
      <c r="C9" s="488">
        <v>173177353.38</v>
      </c>
      <c r="D9" s="488">
        <v>15266264.649999976</v>
      </c>
      <c r="E9" s="490">
        <v>9.667633079335286E-2</v>
      </c>
      <c r="G9" s="491"/>
    </row>
    <row r="10" spans="1:7">
      <c r="A10" s="486" t="s">
        <v>361</v>
      </c>
      <c r="B10" s="488">
        <v>6692423.6299999999</v>
      </c>
      <c r="C10" s="488">
        <v>7347874.8300000001</v>
      </c>
      <c r="D10" s="488">
        <v>655451.20000000019</v>
      </c>
      <c r="E10" s="490">
        <v>9.7939287205582981E-2</v>
      </c>
      <c r="G10" s="491"/>
    </row>
    <row r="11" spans="1:7">
      <c r="A11" s="486" t="s">
        <v>362</v>
      </c>
      <c r="B11" s="488">
        <v>27290790.710000001</v>
      </c>
      <c r="C11" s="488">
        <v>29533166.039999999</v>
      </c>
      <c r="D11" s="488">
        <v>2242375.3299999982</v>
      </c>
      <c r="E11" s="490">
        <v>8.2166008080459832E-2</v>
      </c>
      <c r="G11" s="491"/>
    </row>
    <row r="12" spans="1:7">
      <c r="A12" s="486" t="s">
        <v>363</v>
      </c>
      <c r="B12" s="488">
        <v>13924257.930000002</v>
      </c>
      <c r="C12" s="488">
        <v>15043046.34</v>
      </c>
      <c r="D12" s="488">
        <v>1118788.4099999983</v>
      </c>
      <c r="E12" s="490">
        <v>8.0348153246253329E-2</v>
      </c>
      <c r="G12" s="491"/>
    </row>
    <row r="13" spans="1:7">
      <c r="A13" s="486" t="s">
        <v>364</v>
      </c>
      <c r="B13" s="488">
        <v>3032814.0599999996</v>
      </c>
      <c r="C13" s="488">
        <v>3645399.2399999998</v>
      </c>
      <c r="D13" s="488">
        <v>612585.18000000017</v>
      </c>
      <c r="E13" s="490">
        <v>0.20198573598013464</v>
      </c>
      <c r="G13" s="491"/>
    </row>
    <row r="14" spans="1:7" ht="15.75">
      <c r="A14" s="492" t="s">
        <v>365</v>
      </c>
      <c r="B14" s="493">
        <v>208851375.06</v>
      </c>
      <c r="C14" s="493">
        <v>228746839.82999998</v>
      </c>
      <c r="D14" s="495">
        <v>19895464.769999981</v>
      </c>
      <c r="E14" s="496">
        <v>9.5261353985743688E-2</v>
      </c>
      <c r="G14" s="491"/>
    </row>
    <row r="15" spans="1:7">
      <c r="A15" s="497" t="s">
        <v>366</v>
      </c>
      <c r="B15" s="515"/>
      <c r="C15" s="498"/>
      <c r="D15" s="499"/>
      <c r="E15" s="500"/>
      <c r="G15" s="491"/>
    </row>
    <row r="16" spans="1:7">
      <c r="A16" s="501" t="s">
        <v>367</v>
      </c>
      <c r="B16" s="516">
        <v>238160197.73999998</v>
      </c>
      <c r="C16" s="502">
        <v>238330265.66000003</v>
      </c>
      <c r="D16" s="488">
        <v>170067.92000004649</v>
      </c>
      <c r="E16" s="490">
        <v>7.1409043834314424E-4</v>
      </c>
      <c r="G16" s="491"/>
    </row>
    <row r="17" spans="1:7">
      <c r="A17" s="501" t="s">
        <v>368</v>
      </c>
      <c r="B17" s="516">
        <v>12863102.709999999</v>
      </c>
      <c r="C17" s="502">
        <v>11140585.09</v>
      </c>
      <c r="D17" s="488">
        <v>-1722517.6199999992</v>
      </c>
      <c r="E17" s="490">
        <v>-0.13391151877073049</v>
      </c>
      <c r="G17" s="491"/>
    </row>
    <row r="18" spans="1:7">
      <c r="A18" s="501" t="s">
        <v>369</v>
      </c>
      <c r="B18" s="516">
        <v>101599771.34</v>
      </c>
      <c r="C18" s="502">
        <v>105692883.66000001</v>
      </c>
      <c r="D18" s="488">
        <v>4093112.3200000077</v>
      </c>
      <c r="E18" s="490">
        <v>4.0286629251384369E-2</v>
      </c>
      <c r="G18" s="491"/>
    </row>
    <row r="19" spans="1:7" ht="15.75">
      <c r="A19" s="503" t="s">
        <v>365</v>
      </c>
      <c r="B19" s="521">
        <v>352623071.79000002</v>
      </c>
      <c r="C19" s="504">
        <v>355163734.41000003</v>
      </c>
      <c r="D19" s="495">
        <v>2540662.6200000048</v>
      </c>
      <c r="E19" s="496">
        <v>7.2050379661857816E-3</v>
      </c>
      <c r="G19" s="491"/>
    </row>
    <row r="20" spans="1:7">
      <c r="A20" s="497" t="s">
        <v>370</v>
      </c>
      <c r="B20" s="515"/>
      <c r="C20" s="498"/>
      <c r="D20" s="498"/>
      <c r="E20" s="500"/>
      <c r="G20" s="491"/>
    </row>
    <row r="21" spans="1:7">
      <c r="A21" s="501" t="s">
        <v>371</v>
      </c>
      <c r="B21" s="516">
        <v>216866197.87</v>
      </c>
      <c r="C21" s="502">
        <v>216987815.34999999</v>
      </c>
      <c r="D21" s="488">
        <v>121617.47999998927</v>
      </c>
      <c r="E21" s="490">
        <v>5.6079500260751848E-4</v>
      </c>
      <c r="G21" s="491"/>
    </row>
    <row r="22" spans="1:7">
      <c r="A22" s="501" t="s">
        <v>372</v>
      </c>
      <c r="B22" s="516">
        <v>763941.3899999999</v>
      </c>
      <c r="C22" s="502">
        <v>708974.79</v>
      </c>
      <c r="D22" s="488">
        <v>-54966.59999999986</v>
      </c>
      <c r="E22" s="490">
        <v>-7.1951331240214467E-2</v>
      </c>
      <c r="G22" s="491"/>
    </row>
    <row r="23" spans="1:7">
      <c r="A23" s="501" t="s">
        <v>373</v>
      </c>
      <c r="B23" s="516">
        <v>690240.95</v>
      </c>
      <c r="C23" s="502">
        <v>735297.98</v>
      </c>
      <c r="D23" s="488">
        <v>45057.030000000028</v>
      </c>
      <c r="E23" s="490">
        <v>6.5277248473884414E-2</v>
      </c>
      <c r="G23" s="491"/>
    </row>
    <row r="24" spans="1:7">
      <c r="A24" s="501" t="s">
        <v>374</v>
      </c>
      <c r="B24" s="516">
        <v>827599.08</v>
      </c>
      <c r="C24" s="502">
        <v>876644.09000000008</v>
      </c>
      <c r="D24" s="488">
        <v>49045.010000000126</v>
      </c>
      <c r="E24" s="490">
        <v>5.9261798599389605E-2</v>
      </c>
      <c r="G24" s="491"/>
    </row>
    <row r="25" spans="1:7">
      <c r="A25" s="501" t="s">
        <v>375</v>
      </c>
      <c r="B25" s="516">
        <v>94933.43</v>
      </c>
      <c r="C25" s="502">
        <v>77940.160000000003</v>
      </c>
      <c r="D25" s="488">
        <v>-16993.26999999999</v>
      </c>
      <c r="E25" s="490">
        <v>-0.1790019595836787</v>
      </c>
      <c r="G25" s="491"/>
    </row>
    <row r="26" spans="1:7">
      <c r="A26" s="501" t="s">
        <v>376</v>
      </c>
      <c r="B26" s="516">
        <v>3935136.54</v>
      </c>
      <c r="C26" s="502">
        <v>3816946.59</v>
      </c>
      <c r="D26" s="488">
        <v>-118189.95000000019</v>
      </c>
      <c r="E26" s="490">
        <v>-3.0034523274762959E-2</v>
      </c>
      <c r="G26" s="491"/>
    </row>
    <row r="27" spans="1:7">
      <c r="A27" s="501" t="s">
        <v>377</v>
      </c>
      <c r="B27" s="516">
        <v>11971070.57</v>
      </c>
      <c r="C27" s="502">
        <v>11948862.32</v>
      </c>
      <c r="D27" s="488">
        <v>-22208.25</v>
      </c>
      <c r="E27" s="490">
        <v>-1.8551598931890684E-3</v>
      </c>
      <c r="G27" s="491"/>
    </row>
    <row r="28" spans="1:7" ht="15.75">
      <c r="A28" s="503" t="s">
        <v>365</v>
      </c>
      <c r="B28" s="521">
        <v>235149119.83000001</v>
      </c>
      <c r="C28" s="504">
        <v>235152481.28</v>
      </c>
      <c r="D28" s="495">
        <v>3361.4499999880791</v>
      </c>
      <c r="E28" s="505">
        <v>1.4294971643603106E-5</v>
      </c>
      <c r="G28" s="491"/>
    </row>
    <row r="29" spans="1:7">
      <c r="A29" s="497" t="s">
        <v>378</v>
      </c>
      <c r="B29" s="515"/>
      <c r="C29" s="498"/>
      <c r="D29" s="498"/>
      <c r="E29" s="506"/>
      <c r="G29" s="491"/>
    </row>
    <row r="30" spans="1:7">
      <c r="A30" s="501" t="s">
        <v>379</v>
      </c>
      <c r="B30" s="516">
        <v>276754171.95000005</v>
      </c>
      <c r="C30" s="502">
        <v>287500297.23999995</v>
      </c>
      <c r="D30" s="488">
        <v>10746125.289999902</v>
      </c>
      <c r="E30" s="490">
        <v>3.882913567041496E-2</v>
      </c>
      <c r="G30" s="491"/>
    </row>
    <row r="31" spans="1:7">
      <c r="A31" s="501" t="s">
        <v>380</v>
      </c>
      <c r="B31" s="516">
        <v>76433182.789999992</v>
      </c>
      <c r="C31" s="502">
        <v>77307595.769999996</v>
      </c>
      <c r="D31" s="488">
        <v>874412.98000000417</v>
      </c>
      <c r="E31" s="490">
        <v>1.1440227242694471E-2</v>
      </c>
      <c r="G31" s="491"/>
    </row>
    <row r="32" spans="1:7">
      <c r="A32" s="501" t="s">
        <v>381</v>
      </c>
      <c r="B32" s="516">
        <v>44697932.440000005</v>
      </c>
      <c r="C32" s="502">
        <v>45449246.210000001</v>
      </c>
      <c r="D32" s="488">
        <v>751313.76999999583</v>
      </c>
      <c r="E32" s="490">
        <v>1.6808691789234709E-2</v>
      </c>
      <c r="G32" s="491"/>
    </row>
    <row r="33" spans="1:7">
      <c r="A33" s="501" t="s">
        <v>382</v>
      </c>
      <c r="B33" s="516">
        <v>64502250.729999997</v>
      </c>
      <c r="C33" s="502">
        <v>65245402.809999995</v>
      </c>
      <c r="D33" s="488">
        <v>743152.07999999821</v>
      </c>
      <c r="E33" s="490">
        <v>1.1521335636964962E-2</v>
      </c>
      <c r="G33" s="491"/>
    </row>
    <row r="34" spans="1:7">
      <c r="A34" s="501" t="s">
        <v>383</v>
      </c>
      <c r="B34" s="516">
        <v>3434826.08</v>
      </c>
      <c r="C34" s="502">
        <v>3180681.94</v>
      </c>
      <c r="D34" s="488">
        <v>-254144.14000000013</v>
      </c>
      <c r="E34" s="490">
        <v>-7.3990395461303857E-2</v>
      </c>
      <c r="G34" s="491"/>
    </row>
    <row r="35" spans="1:7">
      <c r="A35" s="501" t="s">
        <v>384</v>
      </c>
      <c r="B35" s="516">
        <v>6099497.6899999995</v>
      </c>
      <c r="C35" s="502">
        <v>5753675.4100000001</v>
      </c>
      <c r="D35" s="488">
        <v>-345822.27999999933</v>
      </c>
      <c r="E35" s="490">
        <v>-5.6696845802067901E-2</v>
      </c>
      <c r="G35" s="491"/>
    </row>
    <row r="36" spans="1:7">
      <c r="A36" s="501" t="s">
        <v>385</v>
      </c>
      <c r="B36" s="516">
        <v>25492205.869999997</v>
      </c>
      <c r="C36" s="502">
        <v>27704906.800000001</v>
      </c>
      <c r="D36" s="488">
        <v>2212700.9300000034</v>
      </c>
      <c r="E36" s="490">
        <v>8.6799115827162571E-2</v>
      </c>
      <c r="G36" s="491"/>
    </row>
    <row r="37" spans="1:7" ht="15.75">
      <c r="A37" s="503" t="s">
        <v>365</v>
      </c>
      <c r="B37" s="521">
        <v>497414067.55000001</v>
      </c>
      <c r="C37" s="504">
        <v>512141806.18000001</v>
      </c>
      <c r="D37" s="495">
        <v>14727738.629999995</v>
      </c>
      <c r="E37" s="496">
        <v>2.9608608985550181E-2</v>
      </c>
      <c r="G37" s="491"/>
    </row>
    <row r="38" spans="1:7">
      <c r="A38" s="497" t="s">
        <v>386</v>
      </c>
      <c r="B38" s="515"/>
      <c r="C38" s="498"/>
      <c r="D38" s="498"/>
      <c r="E38" s="500"/>
      <c r="G38" s="491"/>
    </row>
    <row r="39" spans="1:7">
      <c r="A39" s="501" t="s">
        <v>387</v>
      </c>
      <c r="B39" s="516">
        <v>3548382.57</v>
      </c>
      <c r="C39" s="502">
        <v>3806112.12</v>
      </c>
      <c r="D39" s="488">
        <v>257729.55000000028</v>
      </c>
      <c r="E39" s="490">
        <v>7.2632965841673683E-2</v>
      </c>
      <c r="G39" s="491"/>
    </row>
    <row r="40" spans="1:7">
      <c r="A40" s="501" t="s">
        <v>388</v>
      </c>
      <c r="B40" s="516">
        <v>15175697.969999999</v>
      </c>
      <c r="C40" s="502">
        <v>16097228.840000002</v>
      </c>
      <c r="D40" s="488">
        <v>921530.87000000291</v>
      </c>
      <c r="E40" s="490">
        <v>6.0724117719114241E-2</v>
      </c>
      <c r="G40" s="491"/>
    </row>
    <row r="41" spans="1:7">
      <c r="A41" s="501" t="s">
        <v>389</v>
      </c>
      <c r="B41" s="516">
        <v>4908153.87</v>
      </c>
      <c r="C41" s="502">
        <v>4740482.3599999994</v>
      </c>
      <c r="D41" s="488">
        <v>-167671.51000000071</v>
      </c>
      <c r="E41" s="490">
        <v>-3.4161828345450937E-2</v>
      </c>
      <c r="G41" s="491"/>
    </row>
    <row r="42" spans="1:7">
      <c r="A42" s="501" t="s">
        <v>390</v>
      </c>
      <c r="B42" s="516">
        <v>4076507.49</v>
      </c>
      <c r="C42" s="502">
        <v>3896989.6799999997</v>
      </c>
      <c r="D42" s="488">
        <v>-179517.81000000052</v>
      </c>
      <c r="E42" s="490">
        <v>-4.4037159367515476E-2</v>
      </c>
      <c r="G42" s="491"/>
    </row>
    <row r="43" spans="1:7">
      <c r="A43" s="501" t="s">
        <v>391</v>
      </c>
      <c r="B43" s="516">
        <v>37912341.069999993</v>
      </c>
      <c r="C43" s="502">
        <v>40682179.960000001</v>
      </c>
      <c r="D43" s="488">
        <v>2769838.890000008</v>
      </c>
      <c r="E43" s="490">
        <v>7.3059030696254718E-2</v>
      </c>
      <c r="G43" s="491"/>
    </row>
    <row r="44" spans="1:7">
      <c r="A44" s="501" t="s">
        <v>392</v>
      </c>
      <c r="B44" s="516">
        <v>13403561.059999999</v>
      </c>
      <c r="C44" s="502">
        <v>14162513.770000001</v>
      </c>
      <c r="D44" s="488">
        <v>758952.71000000276</v>
      </c>
      <c r="E44" s="490">
        <v>5.6623214278847984E-2</v>
      </c>
      <c r="G44" s="491"/>
    </row>
    <row r="45" spans="1:7">
      <c r="A45" s="501" t="s">
        <v>393</v>
      </c>
      <c r="B45" s="516">
        <v>13753402.34</v>
      </c>
      <c r="C45" s="502">
        <v>14573724.16</v>
      </c>
      <c r="D45" s="488">
        <v>820321.8200000003</v>
      </c>
      <c r="E45" s="490">
        <v>5.9645009992487452E-2</v>
      </c>
      <c r="G45" s="491"/>
    </row>
    <row r="46" spans="1:7" ht="15.75">
      <c r="A46" s="503" t="s">
        <v>365</v>
      </c>
      <c r="B46" s="521">
        <v>92778046.370000005</v>
      </c>
      <c r="C46" s="504">
        <v>97959230.890000001</v>
      </c>
      <c r="D46" s="495">
        <v>5181184.5199999958</v>
      </c>
      <c r="E46" s="496">
        <v>5.5844940939339976E-2</v>
      </c>
      <c r="G46" s="491"/>
    </row>
    <row r="47" spans="1:7">
      <c r="A47" s="497" t="s">
        <v>394</v>
      </c>
      <c r="B47" s="515"/>
      <c r="C47" s="498"/>
      <c r="D47" s="498"/>
      <c r="E47" s="500"/>
      <c r="G47" s="491"/>
    </row>
    <row r="48" spans="1:7">
      <c r="A48" s="501" t="s">
        <v>395</v>
      </c>
      <c r="B48" s="516">
        <v>34026405.859999999</v>
      </c>
      <c r="C48" s="502">
        <v>34557794.520000003</v>
      </c>
      <c r="D48" s="488">
        <v>531388.66000000387</v>
      </c>
      <c r="E48" s="490">
        <v>1.5616949441747588E-2</v>
      </c>
      <c r="G48" s="491"/>
    </row>
    <row r="49" spans="1:7">
      <c r="A49" s="501" t="s">
        <v>396</v>
      </c>
      <c r="B49" s="516">
        <v>20469154.390000001</v>
      </c>
      <c r="C49" s="502">
        <v>22182352.899999999</v>
      </c>
      <c r="D49" s="488">
        <v>1713198.5099999979</v>
      </c>
      <c r="E49" s="490">
        <v>8.3696594268543104E-2</v>
      </c>
      <c r="G49" s="491"/>
    </row>
    <row r="50" spans="1:7">
      <c r="A50" s="501" t="s">
        <v>397</v>
      </c>
      <c r="B50" s="516">
        <v>3587718.94</v>
      </c>
      <c r="C50" s="502">
        <v>3433765.25</v>
      </c>
      <c r="D50" s="488">
        <v>-153953.68999999994</v>
      </c>
      <c r="E50" s="490">
        <v>-4.2911301742047818E-2</v>
      </c>
      <c r="G50" s="491"/>
    </row>
    <row r="51" spans="1:7">
      <c r="A51" s="501" t="s">
        <v>398</v>
      </c>
      <c r="B51" s="516">
        <v>58107716.159999996</v>
      </c>
      <c r="C51" s="502">
        <v>60329126.189999998</v>
      </c>
      <c r="D51" s="488">
        <v>2221410.0300000012</v>
      </c>
      <c r="E51" s="490">
        <v>3.8229174656999654E-2</v>
      </c>
      <c r="G51" s="491"/>
    </row>
    <row r="52" spans="1:7" ht="15.75">
      <c r="A52" s="503" t="s">
        <v>365</v>
      </c>
      <c r="B52" s="521">
        <v>116190995.35000001</v>
      </c>
      <c r="C52" s="504">
        <v>120503038.86</v>
      </c>
      <c r="D52" s="495">
        <v>4312043.5099999905</v>
      </c>
      <c r="E52" s="496">
        <v>3.7111684059602905E-2</v>
      </c>
      <c r="G52" s="491"/>
    </row>
    <row r="53" spans="1:7">
      <c r="A53" s="497" t="s">
        <v>399</v>
      </c>
      <c r="B53" s="515"/>
      <c r="C53" s="498"/>
      <c r="D53" s="498"/>
      <c r="E53" s="500"/>
      <c r="G53" s="491"/>
    </row>
    <row r="54" spans="1:7">
      <c r="A54" s="501" t="s">
        <v>400</v>
      </c>
      <c r="B54" s="516">
        <v>347624248.88</v>
      </c>
      <c r="C54" s="502">
        <v>367042030.45999998</v>
      </c>
      <c r="D54" s="488">
        <v>19417781.579999983</v>
      </c>
      <c r="E54" s="490">
        <v>5.5858535883390022E-2</v>
      </c>
      <c r="G54" s="491"/>
    </row>
    <row r="55" spans="1:7">
      <c r="A55" s="501" t="s">
        <v>401</v>
      </c>
      <c r="B55" s="516">
        <v>6458330.04</v>
      </c>
      <c r="C55" s="502">
        <v>7046119.9399999995</v>
      </c>
      <c r="D55" s="488">
        <v>587789.89999999944</v>
      </c>
      <c r="E55" s="490">
        <v>9.1012676088012293E-2</v>
      </c>
      <c r="G55" s="491"/>
    </row>
    <row r="56" spans="1:7" ht="15.75">
      <c r="A56" s="508" t="s">
        <v>365</v>
      </c>
      <c r="B56" s="518">
        <v>354082578.92000008</v>
      </c>
      <c r="C56" s="504">
        <v>374088150.40000004</v>
      </c>
      <c r="D56" s="493">
        <v>20005571.479999959</v>
      </c>
      <c r="E56" s="505">
        <v>5.6499733878519719E-2</v>
      </c>
      <c r="G56" s="491"/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69"/>
  <sheetViews>
    <sheetView zoomScale="87" zoomScaleNormal="87" workbookViewId="0">
      <selection activeCell="H33" sqref="H33"/>
    </sheetView>
  </sheetViews>
  <sheetFormatPr defaultRowHeight="15"/>
  <cols>
    <col min="1" max="1" width="36.77734375" style="478" customWidth="1"/>
    <col min="2" max="3" width="20" style="478" customWidth="1"/>
    <col min="4" max="4" width="16.109375" style="478" customWidth="1"/>
    <col min="5" max="5" width="12.21875" style="478" customWidth="1"/>
    <col min="6" max="6" width="8.88671875" style="478"/>
    <col min="7" max="7" width="12.77734375" style="478" bestFit="1" customWidth="1"/>
    <col min="8" max="8" width="11.109375" style="478" bestFit="1" customWidth="1"/>
    <col min="9" max="10" width="8.88671875" style="478"/>
    <col min="11" max="11" width="12.77734375" style="478" bestFit="1" customWidth="1"/>
    <col min="12" max="16384" width="8.88671875" style="478"/>
  </cols>
  <sheetData>
    <row r="1" spans="1:5" ht="15.75">
      <c r="A1" s="553" t="s">
        <v>42</v>
      </c>
      <c r="B1" s="554"/>
      <c r="C1" s="554"/>
      <c r="D1" s="554"/>
      <c r="E1" s="554"/>
    </row>
    <row r="2" spans="1:5" ht="15.75">
      <c r="A2" s="555" t="s">
        <v>351</v>
      </c>
      <c r="B2" s="554"/>
      <c r="C2" s="554"/>
      <c r="D2" s="554"/>
      <c r="E2" s="554"/>
    </row>
    <row r="3" spans="1:5" ht="15.75">
      <c r="A3" s="555" t="s">
        <v>352</v>
      </c>
      <c r="B3" s="554"/>
      <c r="C3" s="554"/>
      <c r="D3" s="554"/>
      <c r="E3" s="554"/>
    </row>
    <row r="4" spans="1:5" ht="15.75">
      <c r="A4" s="555" t="s">
        <v>451</v>
      </c>
      <c r="B4" s="554"/>
      <c r="C4" s="554"/>
      <c r="D4" s="554"/>
      <c r="E4" s="554"/>
    </row>
    <row r="5" spans="1:5">
      <c r="A5" s="510"/>
      <c r="B5" s="480"/>
      <c r="C5" s="511"/>
      <c r="D5" s="480"/>
      <c r="E5" s="481" t="s">
        <v>453</v>
      </c>
    </row>
    <row r="6" spans="1:5">
      <c r="A6" s="512" t="s">
        <v>355</v>
      </c>
      <c r="B6" s="541" t="s">
        <v>94</v>
      </c>
      <c r="C6" s="541" t="s">
        <v>95</v>
      </c>
      <c r="D6" s="482" t="s">
        <v>357</v>
      </c>
      <c r="E6" s="482" t="s">
        <v>48</v>
      </c>
    </row>
    <row r="7" spans="1:5">
      <c r="A7" s="497" t="s">
        <v>403</v>
      </c>
      <c r="B7" s="515"/>
      <c r="C7" s="515"/>
      <c r="D7" s="515"/>
      <c r="E7" s="485"/>
    </row>
    <row r="8" spans="1:5">
      <c r="A8" s="501" t="s">
        <v>404</v>
      </c>
      <c r="B8" s="516">
        <v>23629624.68</v>
      </c>
      <c r="C8" s="516">
        <v>22352956.600000001</v>
      </c>
      <c r="D8" s="516">
        <v>-1276668.0799999982</v>
      </c>
      <c r="E8" s="490">
        <v>-5.4028284295203552E-2</v>
      </c>
    </row>
    <row r="9" spans="1:5">
      <c r="A9" s="501" t="s">
        <v>405</v>
      </c>
      <c r="B9" s="516">
        <v>24095707.68</v>
      </c>
      <c r="C9" s="516">
        <v>25847707.41</v>
      </c>
      <c r="D9" s="516">
        <v>1751999.7300000004</v>
      </c>
      <c r="E9" s="490">
        <v>7.2710034221331515E-2</v>
      </c>
    </row>
    <row r="10" spans="1:5">
      <c r="A10" s="501" t="s">
        <v>406</v>
      </c>
      <c r="B10" s="516">
        <v>6075854.0599999996</v>
      </c>
      <c r="C10" s="516">
        <v>5796407.9799999995</v>
      </c>
      <c r="D10" s="516">
        <v>-279446.08000000007</v>
      </c>
      <c r="E10" s="490">
        <v>-4.5992888775870315E-2</v>
      </c>
    </row>
    <row r="11" spans="1:5">
      <c r="A11" s="501" t="s">
        <v>407</v>
      </c>
      <c r="B11" s="516">
        <v>27948277</v>
      </c>
      <c r="C11" s="516">
        <v>26467167.039999999</v>
      </c>
      <c r="D11" s="516">
        <v>-1481109.9600000009</v>
      </c>
      <c r="E11" s="490">
        <v>-5.2994678705953889E-2</v>
      </c>
    </row>
    <row r="12" spans="1:5">
      <c r="A12" s="501" t="s">
        <v>408</v>
      </c>
      <c r="B12" s="516">
        <v>5424940.4100000001</v>
      </c>
      <c r="C12" s="516">
        <v>5271101.9399999995</v>
      </c>
      <c r="D12" s="516">
        <v>-153838.47000000067</v>
      </c>
      <c r="E12" s="490">
        <v>-2.8357633148637786E-2</v>
      </c>
    </row>
    <row r="13" spans="1:5">
      <c r="A13" s="501" t="s">
        <v>409</v>
      </c>
      <c r="B13" s="516">
        <v>6855972.419999999</v>
      </c>
      <c r="C13" s="516">
        <v>6803562.2799999993</v>
      </c>
      <c r="D13" s="516">
        <v>-52410.139999999665</v>
      </c>
      <c r="E13" s="490">
        <v>-7.6444502383222349E-3</v>
      </c>
    </row>
    <row r="14" spans="1:5">
      <c r="A14" s="501" t="s">
        <v>410</v>
      </c>
      <c r="B14" s="516">
        <v>8539506.9900000002</v>
      </c>
      <c r="C14" s="516">
        <v>8774014.4800000004</v>
      </c>
      <c r="D14" s="516">
        <v>234507.49000000022</v>
      </c>
      <c r="E14" s="490">
        <v>2.7461478780287318E-2</v>
      </c>
    </row>
    <row r="15" spans="1:5">
      <c r="A15" s="501" t="s">
        <v>411</v>
      </c>
      <c r="B15" s="516">
        <v>6517074.7800000003</v>
      </c>
      <c r="C15" s="516">
        <v>6010548.4699999997</v>
      </c>
      <c r="D15" s="516">
        <v>-506526.31000000052</v>
      </c>
      <c r="E15" s="490">
        <v>-7.7722955021854223E-2</v>
      </c>
    </row>
    <row r="16" spans="1:5">
      <c r="A16" s="501" t="s">
        <v>412</v>
      </c>
      <c r="B16" s="516">
        <v>11897089.469999999</v>
      </c>
      <c r="C16" s="516">
        <v>14298057.250000002</v>
      </c>
      <c r="D16" s="516">
        <v>2400967.7800000031</v>
      </c>
      <c r="E16" s="490">
        <v>0.20181135781607293</v>
      </c>
    </row>
    <row r="17" spans="1:5">
      <c r="A17" s="501" t="s">
        <v>413</v>
      </c>
      <c r="B17" s="516">
        <v>1930828.0699999998</v>
      </c>
      <c r="C17" s="516">
        <v>2262562.1100000003</v>
      </c>
      <c r="D17" s="516">
        <v>331734.0400000005</v>
      </c>
      <c r="E17" s="490">
        <v>0.17180920722786081</v>
      </c>
    </row>
    <row r="18" spans="1:5">
      <c r="A18" s="501" t="s">
        <v>414</v>
      </c>
      <c r="B18" s="516">
        <v>1478993.96</v>
      </c>
      <c r="C18" s="516">
        <v>1595891.9100000001</v>
      </c>
      <c r="D18" s="516">
        <v>116897.95000000019</v>
      </c>
      <c r="E18" s="490">
        <v>7.9038828529090263E-2</v>
      </c>
    </row>
    <row r="19" spans="1:5">
      <c r="A19" s="501" t="s">
        <v>415</v>
      </c>
      <c r="B19" s="516">
        <v>54813091.18</v>
      </c>
      <c r="C19" s="516">
        <v>63540357.480000004</v>
      </c>
      <c r="D19" s="516">
        <v>8727266.3000000045</v>
      </c>
      <c r="E19" s="490">
        <v>0.15921864854037601</v>
      </c>
    </row>
    <row r="20" spans="1:5">
      <c r="A20" s="501" t="s">
        <v>416</v>
      </c>
      <c r="B20" s="516">
        <v>2787865.1399999997</v>
      </c>
      <c r="C20" s="516">
        <v>3637483.6599999992</v>
      </c>
      <c r="D20" s="516">
        <v>849618.51999999955</v>
      </c>
      <c r="E20" s="490">
        <v>0.30475596104336655</v>
      </c>
    </row>
    <row r="21" spans="1:5">
      <c r="A21" s="501" t="s">
        <v>417</v>
      </c>
      <c r="B21" s="516">
        <v>21670667.52</v>
      </c>
      <c r="C21" s="516">
        <v>23703550.32</v>
      </c>
      <c r="D21" s="516">
        <v>2032882.8000000007</v>
      </c>
      <c r="E21" s="490">
        <v>9.3808037898409913E-2</v>
      </c>
    </row>
    <row r="22" spans="1:5">
      <c r="A22" s="501" t="s">
        <v>418</v>
      </c>
      <c r="B22" s="516">
        <v>4056995.41</v>
      </c>
      <c r="C22" s="516">
        <v>4857025.32</v>
      </c>
      <c r="D22" s="516">
        <v>800029.91000000015</v>
      </c>
      <c r="E22" s="490">
        <v>0.19719763745061769</v>
      </c>
    </row>
    <row r="23" spans="1:5">
      <c r="A23" s="501" t="s">
        <v>419</v>
      </c>
      <c r="B23" s="516">
        <v>2118644.88</v>
      </c>
      <c r="C23" s="516">
        <v>2026251.09</v>
      </c>
      <c r="D23" s="516">
        <v>-92393.789999999804</v>
      </c>
      <c r="E23" s="490">
        <v>-4.3609852161726984E-2</v>
      </c>
    </row>
    <row r="24" spans="1:5">
      <c r="A24" s="501" t="s">
        <v>420</v>
      </c>
      <c r="B24" s="516">
        <v>7284803.0700000003</v>
      </c>
      <c r="C24" s="516">
        <v>7363423.2699999996</v>
      </c>
      <c r="D24" s="516">
        <v>78620.199999999255</v>
      </c>
      <c r="E24" s="490">
        <v>1.0792357630609121E-2</v>
      </c>
    </row>
    <row r="25" spans="1:5">
      <c r="A25" s="501" t="s">
        <v>421</v>
      </c>
      <c r="B25" s="516">
        <v>652586</v>
      </c>
      <c r="C25" s="516">
        <v>649489.6</v>
      </c>
      <c r="D25" s="516">
        <v>-3096.4000000000233</v>
      </c>
      <c r="E25" s="490">
        <v>-4.7448152427419883E-3</v>
      </c>
    </row>
    <row r="26" spans="1:5">
      <c r="A26" s="501" t="s">
        <v>422</v>
      </c>
      <c r="B26" s="516">
        <v>864523.79999999993</v>
      </c>
      <c r="C26" s="516">
        <v>1027337.7800000001</v>
      </c>
      <c r="D26" s="516">
        <v>162813.98000000021</v>
      </c>
      <c r="E26" s="490">
        <v>0.18832793267229916</v>
      </c>
    </row>
    <row r="27" spans="1:5">
      <c r="A27" s="501" t="s">
        <v>423</v>
      </c>
      <c r="B27" s="516">
        <v>113761408.86</v>
      </c>
      <c r="C27" s="516">
        <v>123387507.63</v>
      </c>
      <c r="D27" s="516">
        <v>9626098.7699999958</v>
      </c>
      <c r="E27" s="490">
        <v>8.4616557288300767E-2</v>
      </c>
    </row>
    <row r="28" spans="1:5" ht="15.75">
      <c r="A28" s="503" t="s">
        <v>365</v>
      </c>
      <c r="B28" s="542">
        <v>332404456.38</v>
      </c>
      <c r="C28" s="542">
        <v>355672403.62</v>
      </c>
      <c r="D28" s="521">
        <v>23267947.24000001</v>
      </c>
      <c r="E28" s="496">
        <v>6.9998902822772102E-2</v>
      </c>
    </row>
    <row r="29" spans="1:5" ht="15.75">
      <c r="A29" s="520" t="s">
        <v>424</v>
      </c>
      <c r="B29" s="521">
        <v>2189493712.25</v>
      </c>
      <c r="C29" s="521">
        <v>2279427685.4699998</v>
      </c>
      <c r="D29" s="543">
        <v>89933973.21999979</v>
      </c>
      <c r="E29" s="524">
        <v>4.1075237036228118E-2</v>
      </c>
    </row>
    <row r="30" spans="1:5">
      <c r="A30" s="497" t="s">
        <v>425</v>
      </c>
      <c r="B30" s="515"/>
      <c r="C30" s="515"/>
      <c r="D30" s="525"/>
      <c r="E30" s="500"/>
    </row>
    <row r="31" spans="1:5">
      <c r="A31" s="501" t="s">
        <v>426</v>
      </c>
      <c r="B31" s="516">
        <v>112665331.19999999</v>
      </c>
      <c r="C31" s="516">
        <v>117953954.74000001</v>
      </c>
      <c r="D31" s="516">
        <v>5288623.5400000215</v>
      </c>
      <c r="E31" s="490">
        <v>4.6941002024942544E-2</v>
      </c>
    </row>
    <row r="32" spans="1:5">
      <c r="A32" s="501" t="s">
        <v>427</v>
      </c>
      <c r="B32" s="516">
        <v>21421936.68</v>
      </c>
      <c r="C32" s="516">
        <v>23173517.330000002</v>
      </c>
      <c r="D32" s="516">
        <v>1751580.6500000022</v>
      </c>
      <c r="E32" s="490">
        <v>8.1765746774675005E-2</v>
      </c>
    </row>
    <row r="33" spans="1:5">
      <c r="A33" s="501" t="s">
        <v>428</v>
      </c>
      <c r="B33" s="516">
        <v>130941066.24000001</v>
      </c>
      <c r="C33" s="516">
        <v>149812911.87</v>
      </c>
      <c r="D33" s="516">
        <v>18871845.629999995</v>
      </c>
      <c r="E33" s="490">
        <v>0.14412472856613265</v>
      </c>
    </row>
    <row r="34" spans="1:5">
      <c r="A34" s="501" t="s">
        <v>429</v>
      </c>
      <c r="B34" s="516">
        <v>91566878.239999995</v>
      </c>
      <c r="C34" s="516">
        <v>96552725.99000001</v>
      </c>
      <c r="D34" s="516">
        <v>4985847.7500000149</v>
      </c>
      <c r="E34" s="490">
        <v>5.4450341060355179E-2</v>
      </c>
    </row>
    <row r="35" spans="1:5">
      <c r="A35" s="501" t="s">
        <v>430</v>
      </c>
      <c r="B35" s="516">
        <v>14184774.15</v>
      </c>
      <c r="C35" s="516">
        <v>14951511.68</v>
      </c>
      <c r="D35" s="516">
        <v>766737.52999999933</v>
      </c>
      <c r="E35" s="490">
        <v>5.4053559252474903E-2</v>
      </c>
    </row>
    <row r="36" spans="1:5">
      <c r="A36" s="501" t="s">
        <v>431</v>
      </c>
      <c r="B36" s="516">
        <v>7201935.6900000004</v>
      </c>
      <c r="C36" s="516">
        <v>8494486.2899999991</v>
      </c>
      <c r="D36" s="516">
        <v>1292550.5999999987</v>
      </c>
      <c r="E36" s="490">
        <v>0.17947266618816457</v>
      </c>
    </row>
    <row r="37" spans="1:5">
      <c r="A37" s="501" t="s">
        <v>432</v>
      </c>
      <c r="B37" s="516">
        <v>44302215.199999996</v>
      </c>
      <c r="C37" s="516">
        <v>49358348.620000005</v>
      </c>
      <c r="D37" s="516">
        <v>5056133.4200000092</v>
      </c>
      <c r="E37" s="490">
        <v>0.11412823031928232</v>
      </c>
    </row>
    <row r="38" spans="1:5">
      <c r="A38" s="501" t="s">
        <v>433</v>
      </c>
      <c r="B38" s="516">
        <v>6790606.71</v>
      </c>
      <c r="C38" s="516">
        <v>7021057.6300000008</v>
      </c>
      <c r="D38" s="516">
        <v>230450.92000000086</v>
      </c>
      <c r="E38" s="490">
        <v>3.3936720213914563E-2</v>
      </c>
    </row>
    <row r="39" spans="1:5">
      <c r="A39" s="501" t="s">
        <v>434</v>
      </c>
      <c r="B39" s="516">
        <v>16674930.66</v>
      </c>
      <c r="C39" s="516">
        <v>23033636.780000001</v>
      </c>
      <c r="D39" s="516">
        <v>6358706.120000001</v>
      </c>
      <c r="E39" s="490">
        <v>0.38133328705547981</v>
      </c>
    </row>
    <row r="40" spans="1:5" ht="15.75">
      <c r="A40" s="503" t="s">
        <v>435</v>
      </c>
      <c r="B40" s="521">
        <v>445749674.77000004</v>
      </c>
      <c r="C40" s="521">
        <v>490352150.93000007</v>
      </c>
      <c r="D40" s="521">
        <v>44602476.160000026</v>
      </c>
      <c r="E40" s="505">
        <v>0.10006171329909375</v>
      </c>
    </row>
    <row r="41" spans="1:5">
      <c r="A41" s="497"/>
      <c r="B41" s="515"/>
      <c r="C41" s="515"/>
      <c r="D41" s="515"/>
      <c r="E41" s="500"/>
    </row>
    <row r="42" spans="1:5">
      <c r="A42" s="501" t="s">
        <v>436</v>
      </c>
      <c r="B42" s="516">
        <v>3435435.2800000003</v>
      </c>
      <c r="C42" s="516">
        <v>3382839.8600000003</v>
      </c>
      <c r="D42" s="516">
        <v>-52595.419999999925</v>
      </c>
      <c r="E42" s="490">
        <v>-1.5309681514361092E-2</v>
      </c>
    </row>
    <row r="43" spans="1:5">
      <c r="A43" s="501" t="s">
        <v>437</v>
      </c>
      <c r="B43" s="516">
        <v>3960328.4000000004</v>
      </c>
      <c r="C43" s="516">
        <v>3707449.5599999996</v>
      </c>
      <c r="D43" s="516">
        <v>-252878.84000000078</v>
      </c>
      <c r="E43" s="490">
        <v>-6.3852997645346979E-2</v>
      </c>
    </row>
    <row r="44" spans="1:5">
      <c r="A44" s="501" t="s">
        <v>438</v>
      </c>
      <c r="B44" s="516">
        <v>26571414.200000003</v>
      </c>
      <c r="C44" s="516">
        <v>29872333.709999997</v>
      </c>
      <c r="D44" s="516">
        <v>3300919.5099999942</v>
      </c>
      <c r="E44" s="490">
        <v>0.12422822079225251</v>
      </c>
    </row>
    <row r="45" spans="1:5">
      <c r="A45" s="501" t="s">
        <v>439</v>
      </c>
      <c r="B45" s="516">
        <v>139051854.58999997</v>
      </c>
      <c r="C45" s="516">
        <v>151791505.46000001</v>
      </c>
      <c r="D45" s="516">
        <v>12739650.870000035</v>
      </c>
      <c r="E45" s="490">
        <v>9.1617986020851083E-2</v>
      </c>
    </row>
    <row r="46" spans="1:5">
      <c r="A46" s="501" t="s">
        <v>440</v>
      </c>
      <c r="B46" s="516">
        <v>13513275.719999999</v>
      </c>
      <c r="C46" s="516">
        <v>16874245.129999999</v>
      </c>
      <c r="D46" s="516">
        <v>3360969.41</v>
      </c>
      <c r="E46" s="490">
        <v>0.24871611292779872</v>
      </c>
    </row>
    <row r="47" spans="1:5">
      <c r="A47" s="501" t="s">
        <v>441</v>
      </c>
      <c r="B47" s="516">
        <v>215766544.40000001</v>
      </c>
      <c r="C47" s="516">
        <v>228280996.60999998</v>
      </c>
      <c r="D47" s="516">
        <v>12514452.209999979</v>
      </c>
      <c r="E47" s="490">
        <v>5.7999965864958154E-2</v>
      </c>
    </row>
    <row r="48" spans="1:5">
      <c r="A48" s="501" t="s">
        <v>442</v>
      </c>
      <c r="B48" s="516">
        <v>114236930.19000001</v>
      </c>
      <c r="C48" s="516">
        <v>118765182.13</v>
      </c>
      <c r="D48" s="516">
        <v>4528251.9399999827</v>
      </c>
      <c r="E48" s="490">
        <v>3.9639124865037505E-2</v>
      </c>
    </row>
    <row r="49" spans="1:11">
      <c r="A49" s="501" t="s">
        <v>443</v>
      </c>
      <c r="B49" s="516">
        <v>222911976.33000001</v>
      </c>
      <c r="C49" s="516">
        <v>249218366.56999999</v>
      </c>
      <c r="D49" s="516">
        <v>26306390.23999998</v>
      </c>
      <c r="E49" s="490">
        <v>0.11801245798052531</v>
      </c>
    </row>
    <row r="50" spans="1:11">
      <c r="A50" s="501" t="s">
        <v>444</v>
      </c>
      <c r="B50" s="516">
        <v>13588628.809999999</v>
      </c>
      <c r="C50" s="516">
        <v>15232388.5</v>
      </c>
      <c r="D50" s="516">
        <v>1643759.6900000013</v>
      </c>
      <c r="E50" s="490">
        <v>0.12096582465997918</v>
      </c>
    </row>
    <row r="51" spans="1:11" ht="15.75">
      <c r="A51" s="544" t="s">
        <v>445</v>
      </c>
      <c r="B51" s="542">
        <v>753036387.92000008</v>
      </c>
      <c r="C51" s="542">
        <v>817125307.53000009</v>
      </c>
      <c r="D51" s="521">
        <v>64088919.610000014</v>
      </c>
      <c r="E51" s="505">
        <v>8.5107334304286755E-2</v>
      </c>
    </row>
    <row r="52" spans="1:11">
      <c r="A52" s="497" t="s">
        <v>446</v>
      </c>
      <c r="B52" s="528">
        <v>83389882.300000012</v>
      </c>
      <c r="C52" s="528">
        <v>87476634.959999993</v>
      </c>
      <c r="D52" s="545">
        <v>4086752.6599999815</v>
      </c>
      <c r="E52" s="531">
        <v>4.9007775851003701E-2</v>
      </c>
      <c r="G52" s="491"/>
    </row>
    <row r="53" spans="1:11">
      <c r="A53" s="497" t="s">
        <v>447</v>
      </c>
      <c r="B53" s="532">
        <v>2393416.41</v>
      </c>
      <c r="C53" s="532">
        <v>3927204.8299999996</v>
      </c>
      <c r="D53" s="532">
        <v>1533788.4199999995</v>
      </c>
      <c r="E53" s="531">
        <v>0.64083642678793173</v>
      </c>
    </row>
    <row r="54" spans="1:11">
      <c r="A54" s="534" t="s">
        <v>448</v>
      </c>
      <c r="B54" s="532">
        <v>168279111.97999999</v>
      </c>
      <c r="C54" s="532">
        <v>204080183.14000005</v>
      </c>
      <c r="D54" s="532">
        <v>35801071.160000056</v>
      </c>
      <c r="E54" s="531">
        <v>0.2127481583350346</v>
      </c>
    </row>
    <row r="55" spans="1:11" ht="15.75">
      <c r="A55" s="535" t="s">
        <v>449</v>
      </c>
      <c r="B55" s="536">
        <v>3642342185.6300001</v>
      </c>
      <c r="C55" s="536">
        <v>3882389167.3900003</v>
      </c>
      <c r="D55" s="536">
        <v>240046981.76000023</v>
      </c>
      <c r="E55" s="505">
        <v>6.5904566217597244E-2</v>
      </c>
      <c r="G55" s="491"/>
      <c r="H55" s="491"/>
      <c r="K55" s="491"/>
    </row>
    <row r="57" spans="1:11">
      <c r="A57" s="537"/>
      <c r="C57" s="546"/>
    </row>
    <row r="59" spans="1:11">
      <c r="B59" s="491"/>
      <c r="C59" s="491"/>
    </row>
    <row r="69" spans="1:3">
      <c r="A69" s="538" t="s">
        <v>450</v>
      </c>
      <c r="B69" s="539"/>
      <c r="C69" s="540">
        <v>-0.53000068664550781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T236"/>
  <sheetViews>
    <sheetView showGridLines="0" showOutlineSymbols="0" zoomScale="87" zoomScaleNormal="87" workbookViewId="0">
      <selection activeCell="C10" sqref="C10"/>
    </sheetView>
  </sheetViews>
  <sheetFormatPr defaultColWidth="20" defaultRowHeight="20.100000000000001" customHeight="1"/>
  <cols>
    <col min="1" max="1" width="30.21875" style="2" customWidth="1"/>
    <col min="2" max="2" width="19.44140625" style="2" customWidth="1"/>
    <col min="3" max="3" width="19.109375" style="2" customWidth="1"/>
    <col min="4" max="4" width="19.44140625" style="2" customWidth="1"/>
    <col min="5" max="5" width="20" style="2" bestFit="1" customWidth="1"/>
    <col min="6" max="6" width="20.33203125" style="2" bestFit="1" customWidth="1"/>
    <col min="7" max="7" width="20" style="2" bestFit="1" customWidth="1"/>
    <col min="8" max="8" width="20.33203125" style="2" bestFit="1" customWidth="1"/>
    <col min="9" max="9" width="21.109375" style="2" customWidth="1"/>
    <col min="10" max="10" width="20" style="2" customWidth="1"/>
    <col min="11" max="11" width="35.33203125" style="2" customWidth="1"/>
    <col min="12" max="14" width="20" style="2"/>
    <col min="15" max="15" width="15.6640625" style="2" customWidth="1"/>
    <col min="16" max="16384" width="20" style="2"/>
  </cols>
  <sheetData>
    <row r="1" spans="1:20" ht="20.100000000000001" customHeight="1">
      <c r="A1" s="1" t="s">
        <v>0</v>
      </c>
      <c r="B1" s="1"/>
      <c r="D1" s="1"/>
      <c r="E1" s="1"/>
      <c r="F1" s="1"/>
      <c r="G1" s="1"/>
      <c r="H1" s="1"/>
      <c r="K1" s="3"/>
      <c r="L1" s="4"/>
      <c r="M1" s="4"/>
      <c r="N1" s="4"/>
      <c r="O1" s="5"/>
      <c r="Q1" s="6"/>
    </row>
    <row r="2" spans="1:20" ht="20.100000000000001" customHeight="1">
      <c r="A2" s="1"/>
      <c r="B2" s="1"/>
      <c r="D2" s="1" t="s">
        <v>1</v>
      </c>
      <c r="E2" s="1"/>
      <c r="F2" s="1"/>
      <c r="G2" s="1"/>
      <c r="H2" s="1"/>
      <c r="K2" s="5"/>
      <c r="L2" s="4"/>
      <c r="M2" s="4"/>
      <c r="N2" s="4"/>
      <c r="O2" s="5"/>
      <c r="Q2" s="6"/>
    </row>
    <row r="3" spans="1:20" ht="20.100000000000001" customHeight="1">
      <c r="A3" s="1"/>
      <c r="B3" s="1"/>
      <c r="D3" s="1" t="s">
        <v>1</v>
      </c>
      <c r="E3" s="1" t="s">
        <v>1</v>
      </c>
      <c r="F3" s="1"/>
      <c r="G3" s="1"/>
      <c r="H3" s="1"/>
      <c r="K3" s="7"/>
      <c r="L3" s="4"/>
      <c r="M3" s="4"/>
      <c r="N3" s="4"/>
      <c r="O3" s="8"/>
      <c r="Q3" s="6"/>
    </row>
    <row r="4" spans="1:20" ht="20.100000000000001" customHeight="1">
      <c r="A4" s="1"/>
      <c r="B4" s="1"/>
      <c r="D4" s="1" t="s">
        <v>1</v>
      </c>
      <c r="E4" s="1"/>
      <c r="F4" s="1"/>
      <c r="G4" s="1"/>
      <c r="H4" s="1"/>
      <c r="K4" s="9"/>
      <c r="L4" s="10"/>
      <c r="M4" s="10"/>
      <c r="N4" s="9"/>
      <c r="O4" s="9"/>
      <c r="Q4" s="6"/>
    </row>
    <row r="5" spans="1:20" ht="19.5" customHeight="1">
      <c r="A5" s="1"/>
      <c r="B5" s="1"/>
      <c r="D5" s="1"/>
      <c r="E5" s="1"/>
      <c r="F5" s="1"/>
      <c r="G5" s="1"/>
      <c r="H5" s="1"/>
      <c r="K5" s="11"/>
      <c r="L5" s="12"/>
      <c r="M5" s="13"/>
      <c r="N5" s="5"/>
      <c r="O5" s="14"/>
      <c r="P5" s="15"/>
      <c r="Q5" s="6"/>
    </row>
    <row r="6" spans="1:20" ht="19.5" customHeight="1">
      <c r="A6" s="1"/>
      <c r="B6" s="1"/>
      <c r="C6" s="1"/>
      <c r="D6" s="1"/>
      <c r="E6" s="1"/>
      <c r="F6" s="1"/>
      <c r="G6" s="1"/>
      <c r="H6" s="1"/>
      <c r="K6" s="5"/>
      <c r="L6" s="12"/>
      <c r="M6" s="13"/>
      <c r="N6" s="5"/>
      <c r="O6" s="14"/>
      <c r="P6" s="15"/>
      <c r="Q6" s="16"/>
      <c r="R6" s="17"/>
      <c r="S6" s="18"/>
      <c r="T6" s="19"/>
    </row>
    <row r="7" spans="1:20" s="33" customFormat="1" ht="24.75" customHeight="1">
      <c r="A7" s="20" t="s">
        <v>0</v>
      </c>
      <c r="B7" s="21" t="s">
        <v>0</v>
      </c>
      <c r="C7" s="22" t="s">
        <v>2</v>
      </c>
      <c r="D7" s="22"/>
      <c r="E7" s="22"/>
      <c r="F7" s="1"/>
      <c r="G7" s="21"/>
      <c r="H7" s="21"/>
      <c r="I7" s="23"/>
      <c r="J7" s="23"/>
      <c r="K7" s="24"/>
      <c r="L7" s="25"/>
      <c r="M7" s="26"/>
      <c r="N7" s="27"/>
      <c r="O7" s="28"/>
      <c r="P7" s="29"/>
      <c r="Q7" s="30"/>
      <c r="R7" s="31"/>
      <c r="S7" s="30"/>
      <c r="T7" s="32"/>
    </row>
    <row r="8" spans="1:20" s="33" customFormat="1" ht="20.100000000000001" customHeight="1">
      <c r="A8" s="1" t="s">
        <v>0</v>
      </c>
      <c r="B8" s="21"/>
      <c r="C8" s="22" t="s">
        <v>3</v>
      </c>
      <c r="D8" s="22"/>
      <c r="E8" s="22"/>
      <c r="F8" s="1"/>
      <c r="G8" s="21"/>
      <c r="H8" s="21"/>
      <c r="I8" s="23"/>
      <c r="J8" s="23"/>
      <c r="K8" s="27"/>
      <c r="L8" s="25"/>
      <c r="M8" s="26"/>
      <c r="N8" s="27"/>
      <c r="O8" s="28"/>
      <c r="P8" s="29"/>
      <c r="Q8" s="30"/>
      <c r="R8" s="31"/>
      <c r="S8" s="30"/>
      <c r="T8" s="32"/>
    </row>
    <row r="9" spans="1:20" ht="20.100000000000001" customHeight="1">
      <c r="A9" s="34" t="s">
        <v>219</v>
      </c>
      <c r="B9" s="35" t="s">
        <v>0</v>
      </c>
      <c r="C9" s="36"/>
      <c r="D9" s="36" t="s">
        <v>4</v>
      </c>
      <c r="E9" s="36"/>
      <c r="F9" s="35"/>
      <c r="G9" s="35"/>
      <c r="H9" s="37" t="s">
        <v>220</v>
      </c>
      <c r="I9" s="37"/>
      <c r="J9" s="35"/>
      <c r="K9" s="5"/>
      <c r="L9" s="12"/>
      <c r="M9" s="13"/>
      <c r="N9" s="5"/>
      <c r="O9" s="14"/>
      <c r="P9" s="15"/>
      <c r="Q9" s="38"/>
      <c r="R9" s="17"/>
      <c r="S9" s="38"/>
      <c r="T9" s="19"/>
    </row>
    <row r="10" spans="1:20" ht="50.25" customHeight="1">
      <c r="A10" s="39" t="s">
        <v>6</v>
      </c>
      <c r="B10" s="40" t="s">
        <v>221</v>
      </c>
      <c r="C10" s="40" t="s">
        <v>222</v>
      </c>
      <c r="D10" s="40" t="s">
        <v>223</v>
      </c>
      <c r="E10" s="41" t="s">
        <v>224</v>
      </c>
      <c r="F10" s="41" t="s">
        <v>225</v>
      </c>
      <c r="G10" s="41" t="s">
        <v>226</v>
      </c>
      <c r="H10" s="41" t="s">
        <v>227</v>
      </c>
      <c r="I10" s="42"/>
      <c r="J10" s="35"/>
      <c r="K10" s="43"/>
      <c r="L10" s="12"/>
      <c r="M10" s="13"/>
      <c r="N10" s="5"/>
      <c r="O10" s="14"/>
      <c r="P10" s="15"/>
      <c r="Q10" s="16"/>
      <c r="R10" s="17"/>
      <c r="S10" s="18"/>
      <c r="T10" s="19"/>
    </row>
    <row r="11" spans="1:20" s="62" customFormat="1" ht="20.100000000000001" customHeight="1">
      <c r="A11" s="44" t="s">
        <v>14</v>
      </c>
      <c r="B11" s="287">
        <v>3535182698.5900002</v>
      </c>
      <c r="C11" s="45">
        <v>3642342191.6699996</v>
      </c>
      <c r="D11" s="45">
        <v>3882389167.3899999</v>
      </c>
      <c r="E11" s="46">
        <f>+C11-B11</f>
        <v>107159493.07999945</v>
      </c>
      <c r="F11" s="47">
        <f t="shared" ref="F11:F24" si="0">E11/B11</f>
        <v>3.0312292805330762E-2</v>
      </c>
      <c r="G11" s="48">
        <f>D11-C11</f>
        <v>240046975.72000027</v>
      </c>
      <c r="H11" s="49">
        <f>G11/C11</f>
        <v>6.5904564450035841E-2</v>
      </c>
      <c r="I11" s="50"/>
      <c r="J11" s="51"/>
      <c r="K11" s="52"/>
      <c r="L11" s="53"/>
      <c r="M11" s="54"/>
      <c r="N11" s="55"/>
      <c r="O11" s="56"/>
      <c r="P11" s="57"/>
      <c r="Q11" s="58"/>
      <c r="R11" s="59"/>
      <c r="S11" s="60"/>
      <c r="T11" s="61"/>
    </row>
    <row r="12" spans="1:20" s="62" customFormat="1" ht="20.100000000000001" customHeight="1">
      <c r="A12" s="44" t="s">
        <v>15</v>
      </c>
      <c r="B12" s="287">
        <v>580150766.58000016</v>
      </c>
      <c r="C12" s="45">
        <v>593751294.36999989</v>
      </c>
      <c r="D12" s="45">
        <v>588125353.24000013</v>
      </c>
      <c r="E12" s="46">
        <f t="shared" ref="E12:E28" si="1">+C12-B12</f>
        <v>13600527.789999723</v>
      </c>
      <c r="F12" s="47">
        <f t="shared" si="0"/>
        <v>2.3443091991716385E-2</v>
      </c>
      <c r="G12" s="48">
        <f t="shared" ref="G12:G28" si="2">D12-C12</f>
        <v>-5625941.1299997568</v>
      </c>
      <c r="H12" s="49">
        <f t="shared" ref="H12:H24" si="3">G12/C12</f>
        <v>-9.4752486156163499E-3</v>
      </c>
      <c r="I12" s="50"/>
      <c r="J12" s="51"/>
      <c r="K12" s="63"/>
      <c r="L12" s="64"/>
      <c r="M12" s="64"/>
      <c r="N12" s="64"/>
      <c r="O12" s="65"/>
      <c r="P12" s="57"/>
      <c r="Q12" s="58"/>
      <c r="R12" s="59"/>
      <c r="S12" s="60"/>
      <c r="T12" s="61"/>
    </row>
    <row r="13" spans="1:20" s="62" customFormat="1" ht="20.100000000000001" customHeight="1">
      <c r="A13" s="66" t="s">
        <v>16</v>
      </c>
      <c r="B13" s="287">
        <v>26322531.279999994</v>
      </c>
      <c r="C13" s="45">
        <v>26898645.789999999</v>
      </c>
      <c r="D13" s="45">
        <v>37236830.719999999</v>
      </c>
      <c r="E13" s="46">
        <f t="shared" si="1"/>
        <v>576114.51000000536</v>
      </c>
      <c r="F13" s="47">
        <f t="shared" si="0"/>
        <v>2.1886744244758116E-2</v>
      </c>
      <c r="G13" s="48">
        <f t="shared" si="2"/>
        <v>10338184.93</v>
      </c>
      <c r="H13" s="49">
        <f t="shared" si="3"/>
        <v>0.38433849089322503</v>
      </c>
      <c r="I13" s="50"/>
      <c r="J13" s="51"/>
      <c r="K13" s="64"/>
      <c r="L13" s="55"/>
      <c r="M13" s="55"/>
      <c r="N13" s="55"/>
      <c r="O13" s="55"/>
      <c r="P13" s="57"/>
      <c r="Q13" s="58"/>
      <c r="R13" s="59"/>
      <c r="S13" s="60"/>
      <c r="T13" s="61"/>
    </row>
    <row r="14" spans="1:20" s="62" customFormat="1" ht="20.100000000000001" customHeight="1">
      <c r="A14" s="44" t="s">
        <v>17</v>
      </c>
      <c r="B14" s="287">
        <v>291362169.58999997</v>
      </c>
      <c r="C14" s="45">
        <v>345313034.05000001</v>
      </c>
      <c r="D14" s="45">
        <v>361051168.13999999</v>
      </c>
      <c r="E14" s="46">
        <f t="shared" si="1"/>
        <v>53950864.460000038</v>
      </c>
      <c r="F14" s="47">
        <f t="shared" si="0"/>
        <v>0.18516770566308866</v>
      </c>
      <c r="G14" s="48">
        <f t="shared" si="2"/>
        <v>15738134.089999974</v>
      </c>
      <c r="H14" s="49">
        <f t="shared" si="3"/>
        <v>4.5576426425077116E-2</v>
      </c>
      <c r="I14" s="50"/>
      <c r="J14" s="51"/>
      <c r="K14" s="55"/>
      <c r="L14" s="67"/>
      <c r="M14" s="54"/>
      <c r="N14" s="55"/>
      <c r="O14" s="56"/>
      <c r="P14" s="57"/>
      <c r="Q14" s="58"/>
      <c r="R14" s="59"/>
      <c r="S14" s="60"/>
      <c r="T14" s="61"/>
    </row>
    <row r="15" spans="1:20" s="62" customFormat="1" ht="20.100000000000001" customHeight="1">
      <c r="A15" s="44" t="s">
        <v>18</v>
      </c>
      <c r="B15" s="288">
        <v>74464237.040000007</v>
      </c>
      <c r="C15" s="48">
        <v>89322018.860000014</v>
      </c>
      <c r="D15" s="48">
        <v>107136194.87</v>
      </c>
      <c r="E15" s="46">
        <f t="shared" si="1"/>
        <v>14857781.820000008</v>
      </c>
      <c r="F15" s="47">
        <f t="shared" si="0"/>
        <v>0.19952909491329163</v>
      </c>
      <c r="G15" s="48">
        <f t="shared" si="2"/>
        <v>17814176.00999999</v>
      </c>
      <c r="H15" s="49">
        <f t="shared" si="3"/>
        <v>0.19943767771215809</v>
      </c>
      <c r="I15" s="50"/>
      <c r="J15" s="51"/>
      <c r="K15" s="55"/>
      <c r="L15" s="67"/>
      <c r="M15" s="54"/>
      <c r="N15" s="55"/>
      <c r="O15" s="56"/>
      <c r="P15" s="57"/>
      <c r="Q15" s="58"/>
      <c r="R15" s="59"/>
      <c r="S15" s="60"/>
      <c r="T15" s="61"/>
    </row>
    <row r="16" spans="1:20" s="62" customFormat="1" ht="20.100000000000001" customHeight="1">
      <c r="A16" s="44" t="s">
        <v>19</v>
      </c>
      <c r="B16" s="288">
        <v>29537689.09</v>
      </c>
      <c r="C16" s="48">
        <v>30107856.32</v>
      </c>
      <c r="D16" s="48">
        <v>29908416.870000001</v>
      </c>
      <c r="E16" s="46">
        <f t="shared" si="1"/>
        <v>570167.23000000045</v>
      </c>
      <c r="F16" s="47">
        <f t="shared" si="0"/>
        <v>1.9303041218381261E-2</v>
      </c>
      <c r="G16" s="48">
        <f t="shared" si="2"/>
        <v>-199439.44999999925</v>
      </c>
      <c r="H16" s="49">
        <f t="shared" si="3"/>
        <v>-6.6241663929927789E-3</v>
      </c>
      <c r="I16" s="50"/>
      <c r="J16" s="51"/>
      <c r="K16" s="55"/>
      <c r="L16" s="67"/>
      <c r="M16" s="54"/>
      <c r="N16" s="55"/>
      <c r="O16" s="68"/>
      <c r="P16" s="57"/>
      <c r="Q16" s="58"/>
      <c r="R16" s="59"/>
      <c r="S16" s="60"/>
      <c r="T16" s="61"/>
    </row>
    <row r="17" spans="1:20" s="62" customFormat="1" ht="20.100000000000001" customHeight="1">
      <c r="A17" s="69" t="s">
        <v>20</v>
      </c>
      <c r="B17" s="288">
        <v>111251339.19999999</v>
      </c>
      <c r="C17" s="48">
        <v>126993041.07000001</v>
      </c>
      <c r="D17" s="48">
        <v>138270228.28000003</v>
      </c>
      <c r="E17" s="46">
        <f t="shared" si="1"/>
        <v>15741701.87000002</v>
      </c>
      <c r="F17" s="47">
        <f t="shared" si="0"/>
        <v>0.141496740472496</v>
      </c>
      <c r="G17" s="48">
        <f t="shared" si="2"/>
        <v>11277187.210000023</v>
      </c>
      <c r="H17" s="49">
        <f t="shared" si="3"/>
        <v>8.8801615545090459E-2</v>
      </c>
      <c r="I17" s="50"/>
      <c r="J17" s="51"/>
      <c r="K17" s="63"/>
      <c r="L17" s="64"/>
      <c r="M17" s="64"/>
      <c r="N17" s="64"/>
      <c r="O17" s="65"/>
      <c r="P17" s="57"/>
      <c r="Q17" s="58"/>
      <c r="R17" s="59"/>
      <c r="S17" s="60"/>
      <c r="T17" s="61"/>
    </row>
    <row r="18" spans="1:20" s="62" customFormat="1" ht="20.100000000000001" customHeight="1">
      <c r="A18" s="44" t="s">
        <v>21</v>
      </c>
      <c r="B18" s="288">
        <v>10035790.809999999</v>
      </c>
      <c r="C18" s="48">
        <v>9793626.2200000007</v>
      </c>
      <c r="D18" s="48">
        <v>10187490.199999999</v>
      </c>
      <c r="E18" s="46">
        <f t="shared" si="1"/>
        <v>-242164.58999999799</v>
      </c>
      <c r="F18" s="47">
        <f t="shared" si="0"/>
        <v>-2.4130095433904129E-2</v>
      </c>
      <c r="G18" s="48">
        <f t="shared" si="2"/>
        <v>393863.97999999858</v>
      </c>
      <c r="H18" s="49">
        <f t="shared" si="3"/>
        <v>4.0216358185660731E-2</v>
      </c>
      <c r="I18" s="50"/>
      <c r="J18" s="51"/>
      <c r="K18" s="64"/>
      <c r="L18" s="55"/>
      <c r="M18" s="55"/>
      <c r="N18" s="55"/>
      <c r="O18" s="55"/>
      <c r="P18" s="57"/>
      <c r="Q18" s="58"/>
      <c r="R18" s="59"/>
      <c r="S18" s="60"/>
      <c r="T18" s="61"/>
    </row>
    <row r="19" spans="1:20" s="62" customFormat="1" ht="20.100000000000001" customHeight="1">
      <c r="A19" s="44" t="s">
        <v>22</v>
      </c>
      <c r="B19" s="288">
        <v>8176365.7899999926</v>
      </c>
      <c r="C19" s="48">
        <v>5351116.5800000057</v>
      </c>
      <c r="D19" s="48">
        <v>4810972.519999994</v>
      </c>
      <c r="E19" s="46">
        <f t="shared" si="1"/>
        <v>-2825249.2099999869</v>
      </c>
      <c r="F19" s="47">
        <f t="shared" si="0"/>
        <v>-0.34553850482758175</v>
      </c>
      <c r="G19" s="48">
        <f t="shared" si="2"/>
        <v>-540144.0600000117</v>
      </c>
      <c r="H19" s="49">
        <f t="shared" si="3"/>
        <v>-0.10094043961195312</v>
      </c>
      <c r="I19" s="50"/>
      <c r="J19" s="51"/>
      <c r="K19" s="55"/>
      <c r="L19" s="70"/>
      <c r="M19" s="54"/>
      <c r="N19" s="55"/>
      <c r="O19" s="56"/>
      <c r="P19" s="57"/>
      <c r="Q19" s="58"/>
      <c r="R19" s="59"/>
      <c r="S19" s="60"/>
      <c r="T19" s="61"/>
    </row>
    <row r="20" spans="1:20" s="62" customFormat="1" ht="20.100000000000001" customHeight="1">
      <c r="A20" s="44" t="s">
        <v>23</v>
      </c>
      <c r="B20" s="288">
        <v>10934857.139999999</v>
      </c>
      <c r="C20" s="48">
        <v>-591367.36</v>
      </c>
      <c r="D20" s="48">
        <v>270677.38</v>
      </c>
      <c r="E20" s="46">
        <f t="shared" si="1"/>
        <v>-11526224.499999998</v>
      </c>
      <c r="F20" s="47">
        <f t="shared" si="0"/>
        <v>-1.0540809406495821</v>
      </c>
      <c r="G20" s="48">
        <f t="shared" si="2"/>
        <v>862044.74</v>
      </c>
      <c r="H20" s="49">
        <f>-G20/C20</f>
        <v>1.4577144399717969</v>
      </c>
      <c r="I20" s="50"/>
      <c r="J20" s="51"/>
      <c r="K20" s="55"/>
      <c r="L20" s="70"/>
      <c r="M20" s="54"/>
      <c r="N20" s="55"/>
      <c r="O20" s="68"/>
      <c r="P20" s="57"/>
      <c r="Q20" s="58"/>
      <c r="R20" s="59"/>
      <c r="S20" s="60"/>
      <c r="T20" s="61"/>
    </row>
    <row r="21" spans="1:20" s="62" customFormat="1" ht="20.100000000000001" customHeight="1">
      <c r="A21" s="71" t="s">
        <v>24</v>
      </c>
      <c r="B21" s="288">
        <v>113976560.3</v>
      </c>
      <c r="C21" s="48">
        <v>107302604.46999998</v>
      </c>
      <c r="D21" s="48">
        <v>103477820.97</v>
      </c>
      <c r="E21" s="46">
        <f t="shared" si="1"/>
        <v>-6673955.8300000131</v>
      </c>
      <c r="F21" s="47">
        <f t="shared" si="0"/>
        <v>-5.855551187396215E-2</v>
      </c>
      <c r="G21" s="48">
        <f t="shared" si="2"/>
        <v>-3824783.4999999851</v>
      </c>
      <c r="H21" s="49">
        <f t="shared" si="3"/>
        <v>-3.5644833775393875E-2</v>
      </c>
      <c r="I21" s="50"/>
      <c r="J21" s="51"/>
      <c r="K21" s="55"/>
      <c r="L21" s="70"/>
      <c r="M21" s="54"/>
      <c r="N21" s="55"/>
      <c r="O21" s="56"/>
      <c r="P21" s="57"/>
      <c r="Q21" s="58"/>
      <c r="R21" s="59"/>
      <c r="S21" s="60"/>
      <c r="T21" s="61"/>
    </row>
    <row r="22" spans="1:20" s="62" customFormat="1" ht="20.100000000000001" customHeight="1">
      <c r="A22" s="44" t="s">
        <v>25</v>
      </c>
      <c r="B22" s="288">
        <v>27438531.220000003</v>
      </c>
      <c r="C22" s="48">
        <v>27257022.09</v>
      </c>
      <c r="D22" s="48">
        <v>28734559.09</v>
      </c>
      <c r="E22" s="46">
        <f t="shared" si="1"/>
        <v>-181509.13000000268</v>
      </c>
      <c r="F22" s="47">
        <f t="shared" si="0"/>
        <v>-6.615118300053186E-3</v>
      </c>
      <c r="G22" s="48">
        <f t="shared" si="2"/>
        <v>1477537</v>
      </c>
      <c r="H22" s="49">
        <f t="shared" si="3"/>
        <v>5.4207572460458757E-2</v>
      </c>
      <c r="I22" s="50"/>
      <c r="J22" s="51"/>
      <c r="K22" s="55"/>
      <c r="L22" s="70"/>
      <c r="M22" s="54"/>
      <c r="N22" s="55"/>
      <c r="O22" s="56"/>
      <c r="P22" s="57"/>
      <c r="Q22" s="58"/>
      <c r="R22" s="59"/>
      <c r="S22" s="60"/>
      <c r="T22" s="61"/>
    </row>
    <row r="23" spans="1:20" s="62" customFormat="1" ht="20.100000000000001" customHeight="1">
      <c r="A23" s="44" t="s">
        <v>26</v>
      </c>
      <c r="B23" s="288">
        <v>7865356.5099999998</v>
      </c>
      <c r="C23" s="48">
        <v>7814269.0700000003</v>
      </c>
      <c r="D23" s="48">
        <v>7957919.0600000005</v>
      </c>
      <c r="E23" s="46">
        <f t="shared" si="1"/>
        <v>-51087.439999999478</v>
      </c>
      <c r="F23" s="47">
        <f t="shared" si="0"/>
        <v>-6.4952478549506311E-3</v>
      </c>
      <c r="G23" s="48">
        <f t="shared" si="2"/>
        <v>143649.99000000022</v>
      </c>
      <c r="H23" s="49">
        <f t="shared" si="3"/>
        <v>1.8383036047669679E-2</v>
      </c>
      <c r="I23" s="50"/>
      <c r="J23" s="51"/>
      <c r="K23" s="55"/>
      <c r="L23" s="70"/>
      <c r="M23" s="54"/>
      <c r="N23" s="55"/>
      <c r="O23" s="56"/>
      <c r="P23" s="57"/>
      <c r="Q23" s="58"/>
      <c r="R23" s="59"/>
      <c r="S23" s="60"/>
      <c r="T23" s="61"/>
    </row>
    <row r="24" spans="1:20" s="62" customFormat="1" ht="20.100000000000001" customHeight="1">
      <c r="A24" s="44" t="s">
        <v>27</v>
      </c>
      <c r="B24" s="288">
        <v>42933591.869999997</v>
      </c>
      <c r="C24" s="48">
        <v>48613095.189999998</v>
      </c>
      <c r="D24" s="48">
        <v>55070330.880000003</v>
      </c>
      <c r="E24" s="46">
        <f t="shared" si="1"/>
        <v>5679503.3200000003</v>
      </c>
      <c r="F24" s="47">
        <f t="shared" si="0"/>
        <v>0.13228577141174563</v>
      </c>
      <c r="G24" s="48">
        <f t="shared" si="2"/>
        <v>6457235.6900000051</v>
      </c>
      <c r="H24" s="49">
        <f t="shared" si="3"/>
        <v>0.13282914129952986</v>
      </c>
      <c r="I24" s="50"/>
      <c r="J24" s="51"/>
      <c r="K24" s="55"/>
      <c r="L24" s="70"/>
      <c r="M24" s="54"/>
      <c r="N24" s="55"/>
      <c r="O24" s="56"/>
      <c r="P24" s="57"/>
      <c r="Q24" s="58"/>
      <c r="R24" s="59"/>
      <c r="S24" s="60"/>
      <c r="T24" s="61"/>
    </row>
    <row r="25" spans="1:20" s="62" customFormat="1" ht="20.100000000000001" customHeight="1">
      <c r="A25" s="72" t="s">
        <v>28</v>
      </c>
      <c r="B25" s="288">
        <v>136888649.04000011</v>
      </c>
      <c r="C25" s="48">
        <v>151558176.66000006</v>
      </c>
      <c r="D25" s="48">
        <v>153603653.24000007</v>
      </c>
      <c r="E25" s="46">
        <f t="shared" si="1"/>
        <v>14669527.619999945</v>
      </c>
      <c r="F25" s="47">
        <f>E25/B25</f>
        <v>0.10716394473082554</v>
      </c>
      <c r="G25" s="48">
        <f t="shared" si="2"/>
        <v>2045476.5800000131</v>
      </c>
      <c r="H25" s="49">
        <f>G25/C25</f>
        <v>1.3496312934595134E-2</v>
      </c>
      <c r="I25" s="50"/>
      <c r="J25" s="51"/>
      <c r="K25" s="55"/>
      <c r="L25" s="70"/>
      <c r="M25" s="54"/>
      <c r="N25" s="55"/>
      <c r="O25" s="56"/>
      <c r="P25" s="57"/>
      <c r="Q25" s="73"/>
      <c r="R25" s="61"/>
      <c r="S25" s="73"/>
      <c r="T25" s="61"/>
    </row>
    <row r="26" spans="1:20" s="62" customFormat="1" ht="20.100000000000001" customHeight="1">
      <c r="A26" s="74" t="s">
        <v>29</v>
      </c>
      <c r="B26" s="288">
        <v>261678.27</v>
      </c>
      <c r="C26" s="48">
        <v>277828.28000000003</v>
      </c>
      <c r="D26" s="48">
        <v>334948.53999999998</v>
      </c>
      <c r="E26" s="46">
        <f t="shared" si="1"/>
        <v>16150.010000000038</v>
      </c>
      <c r="F26" s="47">
        <f>E26/B26</f>
        <v>6.171704666191824E-2</v>
      </c>
      <c r="G26" s="48">
        <f t="shared" si="2"/>
        <v>57120.259999999951</v>
      </c>
      <c r="H26" s="49">
        <f>G26/C26</f>
        <v>0.20559555708295765</v>
      </c>
      <c r="I26" s="50"/>
      <c r="J26" s="51"/>
      <c r="K26" s="63"/>
      <c r="L26" s="64"/>
      <c r="M26" s="64"/>
      <c r="N26" s="64"/>
      <c r="O26" s="65"/>
      <c r="P26" s="57"/>
    </row>
    <row r="27" spans="1:20" s="62" customFormat="1" ht="20.100000000000001" customHeight="1">
      <c r="A27" s="74" t="s">
        <v>30</v>
      </c>
      <c r="B27" s="288">
        <v>148020146.60999998</v>
      </c>
      <c r="C27" s="48">
        <v>146456551.08000001</v>
      </c>
      <c r="D27" s="48">
        <v>150658394.32999998</v>
      </c>
      <c r="E27" s="46">
        <f t="shared" si="1"/>
        <v>-1563595.5299999714</v>
      </c>
      <c r="F27" s="47">
        <f>E27/B27</f>
        <v>-1.0563396711933385E-2</v>
      </c>
      <c r="G27" s="48">
        <f t="shared" si="2"/>
        <v>4201843.2499999702</v>
      </c>
      <c r="H27" s="49">
        <f>G27/C27</f>
        <v>2.8690032770912154E-2</v>
      </c>
      <c r="I27" s="50"/>
      <c r="J27" s="51"/>
      <c r="K27" s="64"/>
      <c r="L27" s="55"/>
      <c r="M27" s="55"/>
      <c r="N27" s="55"/>
      <c r="O27" s="56"/>
      <c r="P27" s="57"/>
    </row>
    <row r="28" spans="1:20" s="62" customFormat="1" ht="20.100000000000001" customHeight="1">
      <c r="A28" s="66" t="s">
        <v>31</v>
      </c>
      <c r="B28" s="289">
        <v>25823293.760000002</v>
      </c>
      <c r="C28" s="48">
        <v>26253894.809999999</v>
      </c>
      <c r="D28" s="48">
        <v>26852953.720000003</v>
      </c>
      <c r="E28" s="46">
        <f t="shared" si="1"/>
        <v>430601.04999999702</v>
      </c>
      <c r="F28" s="47">
        <f>E28/B28</f>
        <v>1.6674908088874136E-2</v>
      </c>
      <c r="G28" s="48">
        <f t="shared" si="2"/>
        <v>599058.91000000387</v>
      </c>
      <c r="H28" s="49">
        <f>G28/C28</f>
        <v>2.281790623202409E-2</v>
      </c>
      <c r="I28" s="50"/>
      <c r="J28" s="51"/>
      <c r="K28" s="55"/>
      <c r="L28" s="75"/>
      <c r="M28" s="54"/>
      <c r="N28" s="55"/>
      <c r="O28" s="68"/>
      <c r="P28" s="57"/>
    </row>
    <row r="29" spans="1:20" s="98" customFormat="1" ht="20.100000000000001" customHeight="1" thickBot="1">
      <c r="A29" s="76" t="s">
        <v>32</v>
      </c>
      <c r="B29" s="77">
        <f>SUM(B11:B28)</f>
        <v>5180626252.6900015</v>
      </c>
      <c r="C29" s="77">
        <f>SUM(C11:C28)</f>
        <v>5384814899.2199984</v>
      </c>
      <c r="D29" s="77">
        <f>SUM(D11:D28)</f>
        <v>5686077079.4400015</v>
      </c>
      <c r="E29" s="77">
        <f>SUM(E11:E28)</f>
        <v>204188646.5299992</v>
      </c>
      <c r="F29" s="78">
        <f>E29/B29</f>
        <v>3.9413892562501641E-2</v>
      </c>
      <c r="G29" s="77">
        <f>SUM(G11:G28)</f>
        <v>301262180.22000057</v>
      </c>
      <c r="H29" s="79">
        <f>G29/C29</f>
        <v>5.5946617638359127E-2</v>
      </c>
      <c r="I29" s="80"/>
      <c r="J29" s="81"/>
      <c r="K29" s="5"/>
      <c r="L29" s="82"/>
      <c r="M29" s="13"/>
      <c r="N29" s="5"/>
      <c r="O29" s="83"/>
      <c r="P29" s="97"/>
    </row>
    <row r="30" spans="1:20" s="293" customFormat="1" ht="20.100000000000001" customHeight="1" thickTop="1">
      <c r="A30" s="290" t="s">
        <v>33</v>
      </c>
      <c r="B30" s="48"/>
      <c r="C30" s="48"/>
      <c r="D30" s="46"/>
      <c r="E30" s="46" t="s">
        <v>1</v>
      </c>
      <c r="F30" s="291" t="s">
        <v>4</v>
      </c>
      <c r="G30" s="48" t="s">
        <v>1</v>
      </c>
      <c r="H30" s="49" t="s">
        <v>1</v>
      </c>
      <c r="I30" s="50"/>
      <c r="J30" s="51"/>
      <c r="K30" s="55"/>
      <c r="L30" s="75"/>
      <c r="M30" s="54"/>
      <c r="N30" s="55"/>
      <c r="O30" s="68"/>
      <c r="P30" s="292"/>
    </row>
    <row r="31" spans="1:20" s="62" customFormat="1" ht="20.100000000000001" customHeight="1">
      <c r="A31" s="90" t="s">
        <v>34</v>
      </c>
      <c r="B31" s="91">
        <v>1043496394.9</v>
      </c>
      <c r="C31" s="91">
        <v>1078204696.3800001</v>
      </c>
      <c r="D31" s="91">
        <v>1160191818.6700001</v>
      </c>
      <c r="E31" s="46">
        <f>+C31-B31</f>
        <v>34708301.480000138</v>
      </c>
      <c r="F31" s="47">
        <f t="shared" ref="F31:F36" si="4">E31/B31</f>
        <v>3.3261544217722282E-2</v>
      </c>
      <c r="G31" s="48">
        <f>D31-C31</f>
        <v>81987122.289999962</v>
      </c>
      <c r="H31" s="49">
        <f t="shared" ref="H31:H36" si="5">G31/C31</f>
        <v>7.6040405467780112E-2</v>
      </c>
      <c r="I31" s="50"/>
      <c r="J31" s="51"/>
      <c r="K31" s="55"/>
      <c r="L31" s="75"/>
      <c r="M31" s="54"/>
      <c r="N31" s="55"/>
      <c r="O31" s="68"/>
      <c r="P31" s="57"/>
    </row>
    <row r="32" spans="1:20" s="62" customFormat="1" ht="20.100000000000001" customHeight="1">
      <c r="A32" s="90" t="s">
        <v>35</v>
      </c>
      <c r="B32" s="91">
        <v>27798989.050000001</v>
      </c>
      <c r="C32" s="91">
        <v>28286309.960000001</v>
      </c>
      <c r="D32" s="92">
        <v>28020386.859999999</v>
      </c>
      <c r="E32" s="46">
        <f>+C32-B32</f>
        <v>487320.91000000015</v>
      </c>
      <c r="F32" s="47">
        <f t="shared" si="4"/>
        <v>1.7530166623091644E-2</v>
      </c>
      <c r="G32" s="48">
        <f>D32-C32</f>
        <v>-265923.10000000149</v>
      </c>
      <c r="H32" s="49">
        <f t="shared" si="5"/>
        <v>-9.4011237371027338E-3</v>
      </c>
      <c r="I32" s="50"/>
      <c r="J32" s="51"/>
      <c r="K32" s="55"/>
      <c r="L32" s="75"/>
      <c r="M32" s="54"/>
      <c r="N32" s="55"/>
      <c r="O32" s="68"/>
      <c r="P32" s="57"/>
    </row>
    <row r="33" spans="1:16" s="62" customFormat="1" ht="20.100000000000001" customHeight="1">
      <c r="A33" s="90" t="s">
        <v>36</v>
      </c>
      <c r="B33" s="91">
        <v>3032806.68</v>
      </c>
      <c r="C33" s="91">
        <v>3055310.66</v>
      </c>
      <c r="D33" s="92">
        <v>3177693.77</v>
      </c>
      <c r="E33" s="46">
        <f>+C33-B33</f>
        <v>22503.979999999981</v>
      </c>
      <c r="F33" s="47">
        <f t="shared" si="4"/>
        <v>7.4201828123116572E-3</v>
      </c>
      <c r="G33" s="48">
        <f>D33-C33</f>
        <v>122383.10999999987</v>
      </c>
      <c r="H33" s="49">
        <f t="shared" si="5"/>
        <v>4.0055864564685496E-2</v>
      </c>
      <c r="I33" s="50"/>
      <c r="J33" s="51"/>
      <c r="K33" s="55"/>
      <c r="L33" s="75"/>
      <c r="M33" s="54"/>
      <c r="N33" s="55"/>
      <c r="O33" s="68"/>
      <c r="P33" s="57"/>
    </row>
    <row r="34" spans="1:16" s="62" customFormat="1" ht="20.100000000000001" customHeight="1">
      <c r="A34" s="90" t="s">
        <v>37</v>
      </c>
      <c r="B34" s="91">
        <v>2574424.77</v>
      </c>
      <c r="C34" s="91">
        <v>2755700.67</v>
      </c>
      <c r="D34" s="91">
        <v>2864554.69</v>
      </c>
      <c r="E34" s="46">
        <f>+C34-B34</f>
        <v>181275.89999999991</v>
      </c>
      <c r="F34" s="47">
        <f t="shared" si="4"/>
        <v>7.0414137601698068E-2</v>
      </c>
      <c r="G34" s="48">
        <f>D34-C34</f>
        <v>108854.02000000002</v>
      </c>
      <c r="H34" s="49">
        <f t="shared" si="5"/>
        <v>3.9501394757798576E-2</v>
      </c>
      <c r="I34" s="50"/>
      <c r="J34" s="51"/>
      <c r="K34" s="55"/>
      <c r="L34" s="75"/>
      <c r="M34" s="54"/>
      <c r="N34" s="55"/>
      <c r="O34" s="68"/>
      <c r="P34" s="57"/>
    </row>
    <row r="35" spans="1:16" s="62" customFormat="1" ht="20.100000000000001" customHeight="1">
      <c r="A35" s="90" t="s">
        <v>38</v>
      </c>
      <c r="B35" s="91">
        <v>283736.44</v>
      </c>
      <c r="C35" s="91">
        <v>182657.82</v>
      </c>
      <c r="D35" s="91">
        <v>74045.62</v>
      </c>
      <c r="E35" s="46">
        <f>+C35-B35</f>
        <v>-101078.62</v>
      </c>
      <c r="F35" s="47">
        <f t="shared" si="4"/>
        <v>-0.35624123570451505</v>
      </c>
      <c r="G35" s="48">
        <f>D35-C35</f>
        <v>-108612.20000000001</v>
      </c>
      <c r="H35" s="49">
        <f t="shared" si="5"/>
        <v>-0.59462113365855351</v>
      </c>
      <c r="I35" s="50"/>
      <c r="J35" s="51"/>
      <c r="K35" s="55"/>
      <c r="L35" s="75"/>
      <c r="M35" s="54"/>
      <c r="N35" s="55"/>
      <c r="O35" s="68"/>
      <c r="P35" s="57"/>
    </row>
    <row r="36" spans="1:16" s="98" customFormat="1" ht="20.100000000000001" customHeight="1" thickBot="1">
      <c r="A36" s="76" t="s">
        <v>39</v>
      </c>
      <c r="B36" s="93">
        <f>SUM(B31:B35)</f>
        <v>1077186351.8399999</v>
      </c>
      <c r="C36" s="94">
        <f>SUM(C31:C35)</f>
        <v>1112484675.4900002</v>
      </c>
      <c r="D36" s="94">
        <f>SUM(D31:D35)</f>
        <v>1194328499.6099999</v>
      </c>
      <c r="E36" s="94">
        <f>SUM(E31:E35)</f>
        <v>35298323.650000133</v>
      </c>
      <c r="F36" s="78">
        <f t="shared" si="4"/>
        <v>3.2769003793730926E-2</v>
      </c>
      <c r="G36" s="94">
        <f>SUM(G31:G35)</f>
        <v>81843824.11999996</v>
      </c>
      <c r="H36" s="79">
        <f t="shared" si="5"/>
        <v>7.3568495749347179E-2</v>
      </c>
      <c r="I36" s="80"/>
      <c r="J36" s="81"/>
      <c r="K36" s="95"/>
      <c r="L36" s="4"/>
      <c r="M36" s="4"/>
      <c r="N36" s="4"/>
      <c r="O36" s="96"/>
      <c r="P36" s="97"/>
    </row>
    <row r="37" spans="1:16" ht="20.100000000000001" customHeight="1" thickTop="1">
      <c r="A37" s="100" t="s">
        <v>0</v>
      </c>
      <c r="B37" s="35"/>
      <c r="C37" s="100"/>
      <c r="D37" s="100"/>
      <c r="E37" s="35"/>
      <c r="F37" s="35"/>
      <c r="G37" s="35"/>
      <c r="H37" s="101"/>
      <c r="I37" s="80"/>
      <c r="J37" s="81"/>
      <c r="K37" s="4"/>
      <c r="L37" s="5"/>
      <c r="M37" s="5"/>
      <c r="N37" s="5"/>
      <c r="O37" s="5"/>
      <c r="P37" s="15"/>
    </row>
    <row r="38" spans="1:16" s="98" customFormat="1" ht="20.100000000000001" customHeight="1" thickBot="1">
      <c r="A38" s="102" t="s">
        <v>40</v>
      </c>
      <c r="B38" s="103">
        <f>B29+B36</f>
        <v>6257812604.5300016</v>
      </c>
      <c r="C38" s="103">
        <f>C29+C36</f>
        <v>6497299574.7099991</v>
      </c>
      <c r="D38" s="103">
        <f>D29+D36</f>
        <v>6880405579.0500011</v>
      </c>
      <c r="E38" s="103">
        <f>E29+E36</f>
        <v>239486970.17999932</v>
      </c>
      <c r="F38" s="104">
        <f>E38/B38</f>
        <v>3.8270076992499874E-2</v>
      </c>
      <c r="G38" s="103">
        <f>+G29+G36</f>
        <v>383106004.34000051</v>
      </c>
      <c r="H38" s="105">
        <f>G38/C38</f>
        <v>5.896388183041415E-2</v>
      </c>
      <c r="I38" s="80"/>
      <c r="J38" s="81"/>
      <c r="K38" s="5"/>
      <c r="L38" s="13"/>
      <c r="M38" s="13"/>
      <c r="N38" s="5"/>
      <c r="O38" s="83"/>
      <c r="P38" s="97"/>
    </row>
    <row r="39" spans="1:16" ht="20.100000000000001" customHeight="1" thickTop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5"/>
      <c r="L39" s="13"/>
      <c r="M39" s="13"/>
      <c r="N39" s="5"/>
      <c r="O39" s="83"/>
      <c r="P39" s="15"/>
    </row>
    <row r="40" spans="1:16" ht="20.100000000000001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5"/>
      <c r="L40" s="13"/>
      <c r="M40" s="13"/>
      <c r="N40" s="5"/>
      <c r="O40" s="83"/>
      <c r="P40" s="15"/>
    </row>
    <row r="41" spans="1:16" ht="20.100000000000001" customHeight="1">
      <c r="B41" s="35"/>
      <c r="C41" s="107"/>
      <c r="E41" s="35"/>
      <c r="F41" s="35"/>
      <c r="G41" s="35"/>
      <c r="H41" s="35"/>
      <c r="I41" s="35"/>
      <c r="J41" s="35"/>
      <c r="K41" s="5"/>
      <c r="L41" s="13"/>
      <c r="M41" s="13"/>
      <c r="N41" s="5"/>
      <c r="O41" s="83"/>
      <c r="P41" s="15"/>
    </row>
    <row r="42" spans="1:16" ht="20.100000000000001" customHeight="1">
      <c r="A42" s="109"/>
      <c r="B42" s="110"/>
      <c r="C42" s="110"/>
      <c r="E42" s="35"/>
      <c r="F42" s="35"/>
      <c r="G42" s="35"/>
      <c r="H42" s="35"/>
      <c r="I42" s="35"/>
      <c r="J42" s="35"/>
      <c r="K42" s="5"/>
      <c r="L42" s="13"/>
      <c r="M42" s="13"/>
      <c r="N42" s="5"/>
      <c r="O42" s="83"/>
      <c r="P42" s="15"/>
    </row>
    <row r="43" spans="1:16" ht="20.100000000000001" customHeight="1">
      <c r="A43" s="110"/>
      <c r="B43" s="13"/>
      <c r="C43" s="13"/>
      <c r="E43" s="35"/>
      <c r="F43" s="35"/>
      <c r="G43" s="35"/>
      <c r="H43" s="35"/>
      <c r="I43" s="35"/>
      <c r="J43" s="35"/>
      <c r="K43" s="5"/>
      <c r="L43" s="13"/>
      <c r="M43" s="13"/>
      <c r="N43" s="5"/>
      <c r="O43" s="83"/>
      <c r="P43" s="15"/>
    </row>
    <row r="44" spans="1:16" ht="20.100000000000001" customHeight="1">
      <c r="A44" s="110"/>
      <c r="B44" s="13"/>
      <c r="C44" s="13"/>
      <c r="I44" s="35"/>
      <c r="J44" s="35"/>
      <c r="K44" s="5"/>
      <c r="L44" s="13"/>
      <c r="M44" s="13"/>
      <c r="N44" s="5"/>
      <c r="O44" s="83"/>
      <c r="P44" s="15"/>
    </row>
    <row r="45" spans="1:16" ht="20.100000000000001" customHeight="1">
      <c r="A45" s="110"/>
      <c r="B45" s="13"/>
      <c r="C45" s="13"/>
      <c r="F45" s="15"/>
      <c r="I45" s="35"/>
      <c r="J45" s="35"/>
      <c r="K45" s="5"/>
      <c r="L45" s="13"/>
      <c r="M45" s="13"/>
      <c r="N45" s="5"/>
      <c r="O45" s="83"/>
      <c r="P45" s="15"/>
    </row>
    <row r="46" spans="1:16" ht="20.100000000000001" customHeight="1">
      <c r="A46" s="110"/>
      <c r="B46" s="13"/>
      <c r="C46" s="13"/>
      <c r="I46" s="35"/>
      <c r="K46" s="113"/>
      <c r="L46" s="13"/>
      <c r="M46" s="13"/>
      <c r="N46" s="5"/>
      <c r="O46" s="83"/>
      <c r="P46" s="15"/>
    </row>
    <row r="47" spans="1:16" ht="20.100000000000001" customHeight="1">
      <c r="A47" s="109"/>
      <c r="B47" s="114"/>
      <c r="C47" s="115"/>
      <c r="K47" s="95"/>
      <c r="L47" s="4"/>
      <c r="M47" s="4"/>
      <c r="N47" s="4"/>
      <c r="O47" s="96"/>
      <c r="P47" s="15"/>
    </row>
    <row r="48" spans="1:16" ht="20.100000000000001" customHeight="1">
      <c r="A48" s="100" t="s">
        <v>1</v>
      </c>
      <c r="K48" s="4"/>
      <c r="L48" s="5"/>
      <c r="M48" s="5"/>
      <c r="N48" s="5"/>
      <c r="O48" s="14"/>
      <c r="P48" s="15"/>
    </row>
    <row r="49" spans="1:16" ht="20.100000000000001" customHeight="1">
      <c r="A49" s="100" t="s">
        <v>1</v>
      </c>
      <c r="K49" s="5"/>
      <c r="L49" s="13"/>
      <c r="M49" s="13"/>
      <c r="N49" s="5"/>
      <c r="O49" s="14"/>
      <c r="P49" s="15"/>
    </row>
    <row r="50" spans="1:16" ht="20.100000000000001" customHeight="1">
      <c r="A50" s="100" t="s">
        <v>1</v>
      </c>
      <c r="K50" s="5"/>
      <c r="L50" s="13"/>
      <c r="M50" s="13"/>
      <c r="N50" s="5"/>
      <c r="O50" s="14"/>
      <c r="P50" s="15"/>
    </row>
    <row r="51" spans="1:16" ht="20.100000000000001" customHeight="1">
      <c r="A51" s="116" t="s">
        <v>1</v>
      </c>
      <c r="K51" s="5"/>
      <c r="L51" s="13"/>
      <c r="M51" s="13"/>
      <c r="N51" s="5"/>
      <c r="O51" s="14"/>
      <c r="P51" s="15"/>
    </row>
    <row r="52" spans="1:16" ht="20.100000000000001" customHeight="1">
      <c r="A52" s="116" t="s">
        <v>1</v>
      </c>
      <c r="K52" s="95"/>
      <c r="L52" s="4"/>
      <c r="M52" s="4"/>
      <c r="N52" s="4"/>
      <c r="O52" s="96"/>
      <c r="P52" s="15"/>
    </row>
    <row r="53" spans="1:16" ht="20.100000000000001" customHeight="1">
      <c r="A53" s="116" t="s">
        <v>1</v>
      </c>
      <c r="K53" s="114"/>
      <c r="L53" s="5"/>
      <c r="M53" s="5"/>
      <c r="N53" s="5"/>
      <c r="O53" s="14"/>
      <c r="P53" s="15"/>
    </row>
    <row r="54" spans="1:16" ht="20.100000000000001" customHeight="1">
      <c r="A54" s="116" t="s">
        <v>1</v>
      </c>
      <c r="K54" s="95"/>
      <c r="L54" s="5"/>
      <c r="M54" s="5"/>
      <c r="N54" s="5"/>
      <c r="O54" s="14"/>
      <c r="P54" s="15"/>
    </row>
    <row r="55" spans="1:16" ht="20.100000000000001" customHeight="1">
      <c r="A55" s="116" t="s">
        <v>1</v>
      </c>
      <c r="K55" s="5"/>
      <c r="L55" s="4"/>
      <c r="M55" s="4"/>
      <c r="N55" s="4"/>
      <c r="O55" s="5"/>
      <c r="P55" s="15"/>
    </row>
    <row r="56" spans="1:16" ht="20.100000000000001" customHeight="1">
      <c r="A56" s="116" t="s">
        <v>1</v>
      </c>
      <c r="K56" s="5"/>
      <c r="L56" s="4"/>
      <c r="M56" s="4"/>
      <c r="N56" s="4"/>
      <c r="O56" s="5"/>
      <c r="P56" s="15"/>
    </row>
    <row r="57" spans="1:16" ht="20.100000000000001" customHeight="1">
      <c r="A57" s="116" t="s">
        <v>1</v>
      </c>
      <c r="K57" s="117"/>
      <c r="L57" s="4"/>
      <c r="M57" s="4"/>
      <c r="N57" s="4"/>
      <c r="O57" s="8"/>
      <c r="P57" s="15"/>
    </row>
    <row r="58" spans="1:16" ht="20.100000000000001" customHeight="1">
      <c r="A58" s="116" t="s">
        <v>1</v>
      </c>
      <c r="K58" s="9"/>
      <c r="L58" s="10"/>
      <c r="M58" s="10"/>
      <c r="N58" s="9"/>
      <c r="O58" s="9"/>
      <c r="P58" s="15"/>
    </row>
    <row r="59" spans="1:16" ht="20.100000000000001" customHeight="1">
      <c r="A59" s="116" t="s">
        <v>1</v>
      </c>
      <c r="K59" s="4"/>
      <c r="L59" s="5"/>
      <c r="M59" s="5"/>
      <c r="N59" s="5"/>
      <c r="O59" s="5"/>
      <c r="P59" s="15"/>
    </row>
    <row r="60" spans="1:16" ht="20.100000000000001" customHeight="1">
      <c r="A60" s="116" t="s">
        <v>1</v>
      </c>
      <c r="K60" s="5"/>
      <c r="L60" s="13"/>
      <c r="M60" s="13"/>
      <c r="N60" s="5"/>
      <c r="O60" s="83"/>
      <c r="P60" s="15"/>
    </row>
    <row r="61" spans="1:16" ht="20.100000000000001" customHeight="1">
      <c r="A61" s="116" t="s">
        <v>1</v>
      </c>
      <c r="K61" s="5"/>
      <c r="L61" s="13"/>
      <c r="M61" s="13"/>
      <c r="N61" s="5"/>
      <c r="O61" s="83"/>
      <c r="P61" s="15"/>
    </row>
    <row r="62" spans="1:16" ht="20.100000000000001" customHeight="1">
      <c r="A62" s="116" t="s">
        <v>1</v>
      </c>
      <c r="K62" s="5"/>
      <c r="L62" s="13"/>
      <c r="M62" s="13"/>
      <c r="N62" s="5"/>
      <c r="O62" s="83"/>
      <c r="P62" s="15"/>
    </row>
    <row r="63" spans="1:16" ht="20.100000000000001" customHeight="1">
      <c r="A63" s="116" t="s">
        <v>41</v>
      </c>
      <c r="K63" s="5"/>
      <c r="L63" s="13"/>
      <c r="M63" s="13"/>
      <c r="N63" s="5"/>
      <c r="O63" s="83"/>
      <c r="P63" s="15"/>
    </row>
    <row r="64" spans="1:16" ht="20.100000000000001" customHeight="1">
      <c r="A64" s="116" t="s">
        <v>1</v>
      </c>
      <c r="K64" s="5"/>
      <c r="L64" s="13"/>
      <c r="M64" s="13"/>
      <c r="N64" s="5"/>
      <c r="O64" s="83"/>
      <c r="P64" s="15"/>
    </row>
    <row r="65" spans="1:16" ht="20.100000000000001" customHeight="1">
      <c r="A65" s="116" t="s">
        <v>1</v>
      </c>
      <c r="K65" s="5"/>
      <c r="L65" s="13"/>
      <c r="M65" s="13"/>
      <c r="N65" s="5"/>
      <c r="O65" s="83"/>
      <c r="P65" s="15"/>
    </row>
    <row r="66" spans="1:16" ht="20.100000000000001" customHeight="1">
      <c r="A66" s="116" t="s">
        <v>1</v>
      </c>
      <c r="K66" s="5"/>
      <c r="L66" s="13"/>
      <c r="M66" s="13"/>
      <c r="N66" s="5"/>
      <c r="O66" s="83"/>
      <c r="P66" s="15"/>
    </row>
    <row r="67" spans="1:16" ht="20.100000000000001" customHeight="1">
      <c r="A67" s="116" t="s">
        <v>1</v>
      </c>
      <c r="K67" s="5"/>
      <c r="L67" s="13"/>
      <c r="M67" s="13"/>
      <c r="N67" s="5"/>
      <c r="O67" s="83"/>
      <c r="P67" s="15"/>
    </row>
    <row r="68" spans="1:16" ht="20.100000000000001" customHeight="1">
      <c r="A68" s="116" t="s">
        <v>1</v>
      </c>
      <c r="K68" s="5"/>
      <c r="L68" s="13"/>
      <c r="M68" s="13"/>
      <c r="N68" s="5"/>
      <c r="O68" s="83"/>
      <c r="P68" s="15"/>
    </row>
    <row r="69" spans="1:16" ht="20.100000000000001" customHeight="1">
      <c r="A69" s="116" t="s">
        <v>1</v>
      </c>
      <c r="K69" s="5"/>
      <c r="L69" s="13"/>
      <c r="M69" s="13"/>
      <c r="N69" s="5"/>
      <c r="O69" s="83"/>
      <c r="P69" s="15"/>
    </row>
    <row r="70" spans="1:16" ht="20.100000000000001" customHeight="1">
      <c r="A70" s="116" t="s">
        <v>1</v>
      </c>
      <c r="K70" s="5"/>
      <c r="L70" s="13"/>
      <c r="M70" s="13"/>
      <c r="N70" s="5"/>
      <c r="O70" s="83"/>
      <c r="P70" s="15"/>
    </row>
    <row r="71" spans="1:16" ht="20.100000000000001" customHeight="1">
      <c r="A71" s="116" t="s">
        <v>1</v>
      </c>
      <c r="K71" s="5"/>
      <c r="L71" s="13"/>
      <c r="M71" s="13"/>
      <c r="N71" s="5"/>
      <c r="O71" s="83"/>
      <c r="P71" s="15"/>
    </row>
    <row r="72" spans="1:16" ht="20.100000000000001" customHeight="1">
      <c r="A72" s="116" t="s">
        <v>41</v>
      </c>
      <c r="K72" s="5"/>
      <c r="L72" s="13"/>
      <c r="M72" s="13"/>
      <c r="N72" s="5"/>
      <c r="O72" s="83"/>
      <c r="P72" s="15"/>
    </row>
    <row r="73" spans="1:16" ht="20.100000000000001" customHeight="1">
      <c r="A73" s="116" t="s">
        <v>1</v>
      </c>
      <c r="K73" s="5"/>
      <c r="L73" s="13"/>
      <c r="M73" s="13"/>
      <c r="N73" s="5"/>
      <c r="O73" s="83"/>
      <c r="P73" s="15"/>
    </row>
    <row r="74" spans="1:16" ht="20.100000000000001" customHeight="1">
      <c r="A74" s="116" t="s">
        <v>1</v>
      </c>
      <c r="K74" s="5"/>
      <c r="L74" s="13"/>
      <c r="M74" s="13"/>
      <c r="N74" s="5"/>
      <c r="O74" s="83"/>
      <c r="P74" s="15"/>
    </row>
    <row r="75" spans="1:16" ht="20.100000000000001" customHeight="1">
      <c r="A75" s="116" t="s">
        <v>1</v>
      </c>
      <c r="K75" s="5"/>
      <c r="L75" s="13"/>
      <c r="M75" s="13"/>
      <c r="N75" s="5"/>
      <c r="O75" s="83"/>
      <c r="P75" s="15"/>
    </row>
    <row r="76" spans="1:16" ht="20.100000000000001" customHeight="1">
      <c r="A76" s="116" t="s">
        <v>1</v>
      </c>
      <c r="K76" s="95"/>
      <c r="L76" s="4"/>
      <c r="M76" s="4"/>
      <c r="N76" s="4"/>
      <c r="O76" s="96"/>
      <c r="P76" s="15"/>
    </row>
    <row r="77" spans="1:16" ht="20.100000000000001" customHeight="1">
      <c r="A77" s="116" t="s">
        <v>1</v>
      </c>
      <c r="K77" s="4"/>
      <c r="L77" s="13"/>
      <c r="M77" s="13"/>
      <c r="N77" s="5"/>
      <c r="O77" s="14"/>
      <c r="P77" s="15"/>
    </row>
    <row r="78" spans="1:16" ht="20.100000000000001" customHeight="1">
      <c r="A78" s="116" t="s">
        <v>1</v>
      </c>
      <c r="K78" s="95"/>
      <c r="L78" s="4"/>
      <c r="M78" s="4"/>
      <c r="N78" s="4"/>
      <c r="O78" s="96"/>
      <c r="P78" s="15"/>
    </row>
    <row r="79" spans="1:16" ht="20.100000000000001" customHeight="1">
      <c r="A79" s="116" t="s">
        <v>1</v>
      </c>
      <c r="K79" s="11"/>
      <c r="L79" s="5"/>
      <c r="M79" s="5"/>
      <c r="N79" s="5"/>
      <c r="O79" s="14"/>
      <c r="P79" s="15"/>
    </row>
    <row r="80" spans="1:16" ht="20.100000000000001" customHeight="1">
      <c r="A80" s="116" t="s">
        <v>1</v>
      </c>
      <c r="K80" s="43"/>
      <c r="L80" s="13"/>
      <c r="M80" s="13"/>
      <c r="N80" s="5"/>
      <c r="O80" s="14"/>
      <c r="P80" s="15"/>
    </row>
    <row r="81" spans="1:16" ht="20.100000000000001" customHeight="1">
      <c r="A81" s="116" t="s">
        <v>1</v>
      </c>
      <c r="K81" s="43"/>
      <c r="L81" s="13"/>
      <c r="M81" s="13"/>
      <c r="N81" s="5"/>
      <c r="O81" s="14"/>
      <c r="P81" s="15"/>
    </row>
    <row r="82" spans="1:16" ht="20.100000000000001" customHeight="1">
      <c r="A82" s="116" t="s">
        <v>1</v>
      </c>
      <c r="K82" s="5"/>
      <c r="L82" s="13"/>
      <c r="M82" s="13"/>
      <c r="N82" s="5"/>
      <c r="O82" s="14"/>
      <c r="P82" s="15"/>
    </row>
    <row r="83" spans="1:16" ht="20.100000000000001" customHeight="1">
      <c r="A83" s="116" t="s">
        <v>1</v>
      </c>
      <c r="K83" s="95"/>
      <c r="L83" s="4"/>
      <c r="M83" s="4"/>
      <c r="N83" s="4"/>
      <c r="O83" s="96"/>
      <c r="P83" s="15"/>
    </row>
    <row r="84" spans="1:16" ht="20.100000000000001" customHeight="1">
      <c r="A84" s="116" t="s">
        <v>1</v>
      </c>
      <c r="K84" s="4"/>
      <c r="L84" s="5"/>
      <c r="M84" s="5"/>
      <c r="N84" s="5"/>
      <c r="O84" s="14"/>
      <c r="P84" s="15"/>
    </row>
    <row r="85" spans="1:16" ht="20.100000000000001" customHeight="1">
      <c r="A85" s="116" t="s">
        <v>1</v>
      </c>
      <c r="K85" s="5"/>
      <c r="L85" s="13"/>
      <c r="M85" s="13"/>
      <c r="N85" s="5"/>
      <c r="O85" s="14"/>
      <c r="P85" s="15"/>
    </row>
    <row r="86" spans="1:16" ht="20.100000000000001" customHeight="1">
      <c r="A86" s="116" t="s">
        <v>1</v>
      </c>
      <c r="K86" s="5"/>
      <c r="L86" s="13"/>
      <c r="M86" s="13"/>
      <c r="N86" s="5"/>
      <c r="O86" s="14"/>
      <c r="P86" s="15"/>
    </row>
    <row r="87" spans="1:16" ht="20.100000000000001" customHeight="1">
      <c r="A87" s="116" t="s">
        <v>1</v>
      </c>
      <c r="K87" s="5"/>
      <c r="L87" s="13"/>
      <c r="M87" s="13"/>
      <c r="N87" s="5"/>
      <c r="O87" s="14"/>
      <c r="P87" s="15"/>
    </row>
    <row r="88" spans="1:16" ht="20.100000000000001" customHeight="1">
      <c r="A88" s="116" t="s">
        <v>1</v>
      </c>
      <c r="K88" s="5"/>
      <c r="L88" s="13"/>
      <c r="M88" s="13"/>
      <c r="N88" s="5"/>
      <c r="O88" s="14"/>
      <c r="P88" s="15"/>
    </row>
    <row r="89" spans="1:16" ht="20.100000000000001" customHeight="1">
      <c r="K89" s="5"/>
      <c r="L89" s="13"/>
      <c r="M89" s="13"/>
      <c r="N89" s="5"/>
      <c r="O89" s="14"/>
      <c r="P89" s="15"/>
    </row>
    <row r="90" spans="1:16" ht="20.100000000000001" customHeight="1">
      <c r="K90" s="5"/>
      <c r="L90" s="13"/>
      <c r="M90" s="13"/>
      <c r="N90" s="5"/>
      <c r="O90" s="14"/>
      <c r="P90" s="15"/>
    </row>
    <row r="91" spans="1:16" ht="20.100000000000001" customHeight="1">
      <c r="K91" s="5"/>
      <c r="L91" s="13"/>
      <c r="M91" s="13"/>
      <c r="N91" s="5"/>
      <c r="O91" s="14"/>
      <c r="P91" s="15"/>
    </row>
    <row r="92" spans="1:16" ht="20.100000000000001" customHeight="1">
      <c r="K92" s="95"/>
      <c r="L92" s="4"/>
      <c r="M92" s="4"/>
      <c r="N92" s="4"/>
      <c r="O92" s="96"/>
      <c r="P92" s="15"/>
    </row>
    <row r="93" spans="1:16" ht="20.100000000000001" customHeight="1">
      <c r="K93" s="4"/>
      <c r="L93" s="5"/>
      <c r="M93" s="5"/>
      <c r="N93" s="5"/>
      <c r="O93" s="14"/>
      <c r="P93" s="15"/>
    </row>
    <row r="94" spans="1:16" ht="20.100000000000001" customHeight="1">
      <c r="K94" s="5"/>
      <c r="L94" s="13"/>
      <c r="M94" s="13"/>
      <c r="N94" s="5"/>
      <c r="O94" s="14"/>
      <c r="P94" s="15"/>
    </row>
    <row r="95" spans="1:16" ht="20.100000000000001" customHeight="1">
      <c r="K95" s="118"/>
      <c r="L95" s="13"/>
      <c r="M95" s="13"/>
      <c r="N95" s="5"/>
      <c r="O95" s="14"/>
      <c r="P95" s="15"/>
    </row>
    <row r="96" spans="1:16" ht="20.100000000000001" customHeight="1">
      <c r="K96" s="5"/>
      <c r="L96" s="13"/>
      <c r="M96" s="13"/>
      <c r="N96" s="5"/>
      <c r="O96" s="14"/>
      <c r="P96" s="15"/>
    </row>
    <row r="97" spans="11:16" ht="20.100000000000001" customHeight="1">
      <c r="K97" s="5"/>
      <c r="L97" s="13"/>
      <c r="M97" s="13"/>
      <c r="N97" s="5"/>
      <c r="O97" s="14"/>
      <c r="P97" s="15"/>
    </row>
    <row r="98" spans="11:16" ht="20.100000000000001" customHeight="1">
      <c r="K98" s="5"/>
      <c r="L98" s="13"/>
      <c r="M98" s="13"/>
      <c r="N98" s="5"/>
      <c r="O98" s="83"/>
      <c r="P98" s="15"/>
    </row>
    <row r="99" spans="11:16" ht="20.100000000000001" customHeight="1">
      <c r="K99" s="5"/>
      <c r="L99" s="13"/>
      <c r="M99" s="13"/>
      <c r="N99" s="5"/>
      <c r="O99" s="83"/>
      <c r="P99" s="15"/>
    </row>
    <row r="100" spans="11:16" ht="20.100000000000001" customHeight="1">
      <c r="K100" s="5"/>
      <c r="L100" s="13"/>
      <c r="M100" s="13"/>
      <c r="N100" s="5"/>
      <c r="O100" s="83"/>
      <c r="P100" s="15"/>
    </row>
    <row r="101" spans="11:16" ht="20.100000000000001" customHeight="1">
      <c r="K101" s="5"/>
      <c r="L101" s="13"/>
      <c r="M101" s="13"/>
      <c r="N101" s="5"/>
      <c r="O101" s="14"/>
      <c r="P101" s="15"/>
    </row>
    <row r="102" spans="11:16" ht="20.100000000000001" customHeight="1">
      <c r="K102" s="95"/>
      <c r="L102" s="4"/>
      <c r="M102" s="4"/>
      <c r="N102" s="4"/>
      <c r="O102" s="96"/>
      <c r="P102" s="15"/>
    </row>
    <row r="103" spans="11:16" ht="20.100000000000001" customHeight="1">
      <c r="K103" s="4"/>
      <c r="L103" s="5"/>
      <c r="M103" s="5"/>
      <c r="N103" s="5"/>
      <c r="O103" s="5"/>
      <c r="P103" s="15"/>
    </row>
    <row r="104" spans="11:16" ht="20.100000000000001" customHeight="1">
      <c r="K104" s="5"/>
      <c r="L104" s="13"/>
      <c r="M104" s="13"/>
      <c r="N104" s="5"/>
      <c r="O104" s="83"/>
      <c r="P104" s="15"/>
    </row>
    <row r="105" spans="11:16" ht="20.100000000000001" customHeight="1">
      <c r="K105" s="5"/>
      <c r="L105" s="13"/>
      <c r="M105" s="13"/>
      <c r="N105" s="5"/>
      <c r="O105" s="83"/>
      <c r="P105" s="15"/>
    </row>
    <row r="106" spans="11:16" ht="20.100000000000001" customHeight="1">
      <c r="K106" s="5"/>
      <c r="L106" s="13"/>
      <c r="M106" s="13"/>
      <c r="N106" s="5"/>
      <c r="O106" s="83"/>
      <c r="P106" s="15"/>
    </row>
    <row r="107" spans="11:16" ht="20.100000000000001" customHeight="1">
      <c r="K107" s="5"/>
      <c r="L107" s="13"/>
      <c r="M107" s="13"/>
      <c r="N107" s="5"/>
      <c r="O107" s="83"/>
      <c r="P107" s="15"/>
    </row>
    <row r="108" spans="11:16" ht="20.100000000000001" customHeight="1">
      <c r="K108" s="5"/>
      <c r="L108" s="13"/>
      <c r="M108" s="13"/>
      <c r="N108" s="5"/>
      <c r="O108" s="83"/>
      <c r="P108" s="15"/>
    </row>
    <row r="109" spans="11:16" ht="20.100000000000001" customHeight="1">
      <c r="K109" s="5"/>
      <c r="L109" s="13"/>
      <c r="M109" s="13"/>
      <c r="N109" s="5"/>
      <c r="O109" s="83"/>
      <c r="P109" s="15"/>
    </row>
    <row r="110" spans="11:16" ht="20.100000000000001" customHeight="1">
      <c r="K110" s="119"/>
      <c r="L110" s="13"/>
      <c r="M110" s="13"/>
      <c r="N110" s="5"/>
      <c r="O110" s="83"/>
      <c r="P110" s="15"/>
    </row>
    <row r="111" spans="11:16" ht="20.100000000000001" customHeight="1">
      <c r="K111" s="119"/>
      <c r="L111" s="13"/>
      <c r="M111" s="13"/>
      <c r="N111" s="5"/>
      <c r="O111" s="83"/>
      <c r="P111" s="15"/>
    </row>
    <row r="112" spans="11:16" ht="20.100000000000001" customHeight="1">
      <c r="K112" s="119"/>
      <c r="L112" s="13"/>
      <c r="M112" s="13"/>
      <c r="N112" s="5"/>
      <c r="O112" s="83"/>
      <c r="P112" s="15"/>
    </row>
    <row r="113" spans="11:16" ht="20.100000000000001" customHeight="1">
      <c r="K113" s="119"/>
      <c r="L113" s="13"/>
      <c r="M113" s="13"/>
      <c r="N113" s="5"/>
      <c r="O113" s="83"/>
      <c r="P113" s="15"/>
    </row>
    <row r="114" spans="11:16" ht="20.100000000000001" customHeight="1">
      <c r="K114" s="5"/>
      <c r="L114" s="13"/>
      <c r="M114" s="13"/>
      <c r="N114" s="5"/>
      <c r="O114" s="83"/>
      <c r="P114" s="15"/>
    </row>
    <row r="115" spans="11:16" ht="20.100000000000001" customHeight="1">
      <c r="K115" s="5"/>
      <c r="L115" s="13"/>
      <c r="M115" s="13"/>
      <c r="N115" s="5"/>
      <c r="O115" s="83"/>
      <c r="P115" s="15"/>
    </row>
    <row r="116" spans="11:16" ht="20.100000000000001" customHeight="1">
      <c r="K116" s="5"/>
      <c r="L116" s="13"/>
      <c r="M116" s="13"/>
      <c r="N116" s="5"/>
      <c r="O116" s="83"/>
      <c r="P116" s="15"/>
    </row>
    <row r="117" spans="11:16" ht="20.100000000000001" customHeight="1">
      <c r="K117" s="5"/>
      <c r="L117" s="13"/>
      <c r="M117" s="13"/>
      <c r="N117" s="5"/>
      <c r="O117" s="83"/>
      <c r="P117" s="15"/>
    </row>
    <row r="118" spans="11:16" ht="20.100000000000001" customHeight="1">
      <c r="K118" s="5"/>
      <c r="L118" s="13"/>
      <c r="M118" s="13"/>
      <c r="N118" s="5"/>
      <c r="O118" s="83"/>
      <c r="P118" s="15"/>
    </row>
    <row r="119" spans="11:16" ht="20.100000000000001" customHeight="1">
      <c r="K119" s="5"/>
      <c r="L119" s="13"/>
      <c r="M119" s="13"/>
      <c r="N119" s="5"/>
      <c r="O119" s="83"/>
      <c r="P119" s="15"/>
    </row>
    <row r="120" spans="11:16" ht="20.100000000000001" customHeight="1">
      <c r="K120" s="5"/>
      <c r="L120" s="13"/>
      <c r="M120" s="13"/>
      <c r="N120" s="5"/>
      <c r="O120" s="83"/>
      <c r="P120" s="15"/>
    </row>
    <row r="121" spans="11:16" ht="20.100000000000001" customHeight="1">
      <c r="K121" s="5"/>
      <c r="L121" s="13"/>
      <c r="M121" s="13"/>
      <c r="N121" s="5"/>
      <c r="O121" s="83"/>
      <c r="P121" s="15"/>
    </row>
    <row r="122" spans="11:16" ht="20.100000000000001" customHeight="1">
      <c r="K122" s="95"/>
      <c r="L122" s="4"/>
      <c r="M122" s="4"/>
      <c r="N122" s="4"/>
      <c r="O122" s="96"/>
      <c r="P122" s="15"/>
    </row>
    <row r="123" spans="11:16" ht="20.100000000000001" customHeight="1">
      <c r="K123" s="4"/>
      <c r="L123" s="5"/>
      <c r="M123" s="5"/>
      <c r="N123" s="5"/>
      <c r="O123" s="5"/>
      <c r="P123" s="15"/>
    </row>
    <row r="124" spans="11:16" ht="20.100000000000001" customHeight="1">
      <c r="K124" s="5"/>
      <c r="L124" s="13"/>
      <c r="M124" s="13"/>
      <c r="N124" s="5"/>
      <c r="O124" s="83"/>
      <c r="P124" s="15"/>
    </row>
    <row r="125" spans="11:16" ht="20.100000000000001" customHeight="1">
      <c r="K125" s="5"/>
      <c r="L125" s="13"/>
      <c r="M125" s="13"/>
      <c r="N125" s="5"/>
      <c r="O125" s="83"/>
      <c r="P125" s="15"/>
    </row>
    <row r="126" spans="11:16" ht="20.100000000000001" customHeight="1">
      <c r="K126" s="5"/>
      <c r="L126" s="13"/>
      <c r="M126" s="13"/>
      <c r="N126" s="5"/>
      <c r="O126" s="83"/>
      <c r="P126" s="15"/>
    </row>
    <row r="127" spans="11:16" ht="20.100000000000001" customHeight="1">
      <c r="K127" s="5"/>
      <c r="L127" s="13"/>
      <c r="M127" s="13"/>
      <c r="N127" s="5"/>
      <c r="O127" s="83"/>
      <c r="P127" s="15"/>
    </row>
    <row r="128" spans="11:16" ht="20.100000000000001" customHeight="1">
      <c r="K128" s="5"/>
      <c r="L128" s="13"/>
      <c r="M128" s="13"/>
      <c r="N128" s="5"/>
      <c r="O128" s="83"/>
      <c r="P128" s="15"/>
    </row>
    <row r="129" spans="11:16" ht="20.100000000000001" customHeight="1">
      <c r="K129" s="5"/>
      <c r="L129" s="13"/>
      <c r="M129" s="13"/>
      <c r="N129" s="5"/>
      <c r="O129" s="83"/>
      <c r="P129" s="15"/>
    </row>
    <row r="130" spans="11:16" ht="20.100000000000001" customHeight="1">
      <c r="K130" s="5"/>
      <c r="L130" s="13"/>
      <c r="M130" s="13"/>
      <c r="N130" s="5"/>
      <c r="O130" s="83"/>
      <c r="P130" s="15"/>
    </row>
    <row r="131" spans="11:16" ht="20.100000000000001" customHeight="1">
      <c r="K131" s="5"/>
      <c r="L131" s="13"/>
      <c r="M131" s="13"/>
      <c r="N131" s="5"/>
      <c r="O131" s="83"/>
      <c r="P131" s="15"/>
    </row>
    <row r="132" spans="11:16" ht="20.100000000000001" customHeight="1">
      <c r="K132" s="95"/>
      <c r="L132" s="4"/>
      <c r="M132" s="4"/>
      <c r="N132" s="4"/>
      <c r="O132" s="96"/>
      <c r="P132" s="15"/>
    </row>
    <row r="133" spans="11:16" ht="20.100000000000001" customHeight="1">
      <c r="K133" s="4"/>
      <c r="L133" s="5"/>
      <c r="M133" s="5"/>
      <c r="N133" s="5"/>
      <c r="O133" s="5"/>
      <c r="P133" s="15"/>
    </row>
    <row r="134" spans="11:16" ht="20.100000000000001" customHeight="1">
      <c r="K134" s="5"/>
      <c r="L134" s="13"/>
      <c r="M134" s="13"/>
      <c r="N134" s="5"/>
      <c r="O134" s="14"/>
      <c r="P134" s="15"/>
    </row>
    <row r="135" spans="11:16" ht="20.100000000000001" customHeight="1">
      <c r="K135" s="5"/>
      <c r="L135" s="13"/>
      <c r="M135" s="13"/>
      <c r="N135" s="5"/>
      <c r="O135" s="83"/>
      <c r="P135" s="15"/>
    </row>
    <row r="136" spans="11:16" ht="20.100000000000001" customHeight="1">
      <c r="K136" s="95"/>
      <c r="L136" s="4"/>
      <c r="M136" s="4"/>
      <c r="N136" s="4"/>
      <c r="O136" s="96"/>
      <c r="P136" s="15"/>
    </row>
    <row r="137" spans="11:16" ht="20.100000000000001" customHeight="1">
      <c r="K137" s="5"/>
      <c r="L137" s="4"/>
      <c r="M137" s="4"/>
      <c r="N137" s="4"/>
      <c r="O137" s="5"/>
      <c r="P137" s="15"/>
    </row>
    <row r="138" spans="11:16" ht="20.100000000000001" customHeight="1">
      <c r="K138" s="5"/>
      <c r="L138" s="4"/>
      <c r="M138" s="4"/>
      <c r="N138" s="4"/>
      <c r="O138" s="5"/>
      <c r="P138" s="15"/>
    </row>
    <row r="139" spans="11:16" ht="20.100000000000001" customHeight="1">
      <c r="K139" s="117"/>
      <c r="L139" s="4"/>
      <c r="M139" s="4"/>
      <c r="N139" s="4"/>
      <c r="O139" s="8"/>
      <c r="P139" s="15"/>
    </row>
    <row r="140" spans="11:16" ht="20.100000000000001" customHeight="1">
      <c r="K140" s="9"/>
      <c r="L140" s="10"/>
      <c r="M140" s="10"/>
      <c r="N140" s="9"/>
      <c r="O140" s="9"/>
      <c r="P140" s="15"/>
    </row>
    <row r="141" spans="11:16" ht="20.100000000000001" customHeight="1">
      <c r="K141" s="11"/>
      <c r="L141" s="5"/>
      <c r="M141" s="5"/>
      <c r="N141" s="5"/>
      <c r="O141" s="14"/>
      <c r="P141" s="15"/>
    </row>
    <row r="142" spans="11:16" ht="20.100000000000001" customHeight="1">
      <c r="K142" s="120"/>
      <c r="L142" s="13"/>
      <c r="M142" s="13"/>
      <c r="N142" s="5"/>
      <c r="O142" s="83"/>
      <c r="P142" s="15"/>
    </row>
    <row r="143" spans="11:16" ht="20.100000000000001" customHeight="1">
      <c r="K143" s="121"/>
      <c r="L143" s="13"/>
      <c r="M143" s="13"/>
      <c r="N143" s="5"/>
      <c r="O143" s="83"/>
      <c r="P143" s="15"/>
    </row>
    <row r="144" spans="11:16" ht="20.100000000000001" customHeight="1">
      <c r="K144" s="121"/>
      <c r="L144" s="13"/>
      <c r="M144" s="13"/>
      <c r="N144" s="5"/>
      <c r="O144" s="83"/>
      <c r="P144" s="15"/>
    </row>
    <row r="145" spans="11:16" ht="20.100000000000001" customHeight="1">
      <c r="K145" s="121"/>
      <c r="L145" s="13"/>
      <c r="M145" s="13"/>
      <c r="N145" s="5"/>
      <c r="O145" s="83"/>
      <c r="P145" s="15"/>
    </row>
    <row r="146" spans="11:16" ht="20.100000000000001" customHeight="1">
      <c r="K146" s="121"/>
      <c r="L146" s="13"/>
      <c r="M146" s="13"/>
      <c r="N146" s="5"/>
      <c r="O146" s="83"/>
      <c r="P146" s="15"/>
    </row>
    <row r="147" spans="11:16" ht="20.100000000000001" customHeight="1">
      <c r="K147" s="121"/>
      <c r="L147" s="13"/>
      <c r="M147" s="13"/>
      <c r="N147" s="5"/>
      <c r="O147" s="83"/>
      <c r="P147" s="15"/>
    </row>
    <row r="148" spans="11:16" ht="20.100000000000001" customHeight="1">
      <c r="K148" s="95"/>
      <c r="L148" s="4"/>
      <c r="M148" s="4"/>
      <c r="N148" s="4"/>
      <c r="O148" s="96"/>
      <c r="P148" s="15"/>
    </row>
    <row r="149" spans="11:16" ht="20.100000000000001" customHeight="1">
      <c r="K149" s="4"/>
      <c r="L149" s="5"/>
      <c r="M149" s="5"/>
      <c r="N149" s="5"/>
      <c r="O149" s="5"/>
      <c r="P149" s="15"/>
    </row>
    <row r="150" spans="11:16" ht="20.100000000000001" customHeight="1">
      <c r="K150" s="5"/>
      <c r="L150" s="13"/>
      <c r="M150" s="13"/>
      <c r="N150" s="5"/>
      <c r="O150" s="83"/>
      <c r="P150" s="15"/>
    </row>
    <row r="151" spans="11:16" ht="20.100000000000001" customHeight="1">
      <c r="K151" s="5"/>
      <c r="L151" s="13"/>
      <c r="M151" s="13"/>
      <c r="N151" s="5"/>
      <c r="O151" s="122"/>
      <c r="P151" s="15"/>
    </row>
    <row r="152" spans="11:16" ht="20.100000000000001" customHeight="1">
      <c r="K152" s="5"/>
      <c r="L152" s="13"/>
      <c r="M152" s="13"/>
      <c r="N152" s="5"/>
      <c r="O152" s="83"/>
      <c r="P152" s="15"/>
    </row>
    <row r="153" spans="11:16" ht="20.100000000000001" customHeight="1">
      <c r="K153" s="5"/>
      <c r="L153" s="13"/>
      <c r="M153" s="13"/>
      <c r="N153" s="5"/>
      <c r="O153" s="83"/>
      <c r="P153" s="15"/>
    </row>
    <row r="154" spans="11:16" ht="20.100000000000001" customHeight="1">
      <c r="K154" s="5"/>
      <c r="L154" s="13"/>
      <c r="M154" s="13"/>
      <c r="N154" s="5"/>
      <c r="O154" s="83"/>
      <c r="P154" s="15"/>
    </row>
    <row r="155" spans="11:16" ht="20.100000000000001" customHeight="1">
      <c r="K155" s="5"/>
      <c r="L155" s="13"/>
      <c r="M155" s="13"/>
      <c r="N155" s="5"/>
      <c r="O155" s="83"/>
      <c r="P155" s="15"/>
    </row>
    <row r="156" spans="11:16" ht="20.100000000000001" customHeight="1">
      <c r="K156" s="5"/>
      <c r="L156" s="13"/>
      <c r="M156" s="13"/>
      <c r="N156" s="5"/>
      <c r="O156" s="83"/>
      <c r="P156" s="15"/>
    </row>
    <row r="157" spans="11:16" ht="20.100000000000001" customHeight="1">
      <c r="K157" s="5"/>
      <c r="L157" s="13"/>
      <c r="M157" s="13"/>
      <c r="N157" s="5"/>
      <c r="O157" s="83"/>
      <c r="P157" s="15"/>
    </row>
    <row r="158" spans="11:16" ht="20.100000000000001" customHeight="1">
      <c r="K158" s="5"/>
      <c r="L158" s="13"/>
      <c r="M158" s="13"/>
      <c r="N158" s="5"/>
      <c r="O158" s="83"/>
      <c r="P158" s="15"/>
    </row>
    <row r="159" spans="11:16" ht="20.100000000000001" customHeight="1">
      <c r="K159" s="5"/>
      <c r="L159" s="13"/>
      <c r="M159" s="13"/>
      <c r="N159" s="5"/>
      <c r="O159" s="83"/>
      <c r="P159" s="15"/>
    </row>
    <row r="160" spans="11:16" ht="20.100000000000001" customHeight="1">
      <c r="K160" s="5"/>
      <c r="L160" s="13"/>
      <c r="M160" s="13"/>
      <c r="N160" s="5"/>
      <c r="O160" s="83"/>
      <c r="P160" s="15"/>
    </row>
    <row r="161" spans="11:16" ht="20.100000000000001" customHeight="1">
      <c r="K161" s="95"/>
      <c r="L161" s="4"/>
      <c r="M161" s="4"/>
      <c r="N161" s="4"/>
      <c r="O161" s="96"/>
      <c r="P161" s="15"/>
    </row>
    <row r="162" spans="11:16" ht="20.100000000000001" customHeight="1">
      <c r="K162" s="4"/>
      <c r="L162" s="5"/>
      <c r="M162" s="5"/>
      <c r="N162" s="5"/>
      <c r="O162" s="5"/>
      <c r="P162" s="15"/>
    </row>
    <row r="163" spans="11:16" ht="20.100000000000001" customHeight="1">
      <c r="K163" s="5"/>
      <c r="L163" s="13"/>
      <c r="M163" s="13"/>
      <c r="N163" s="5"/>
      <c r="O163" s="83"/>
      <c r="P163" s="15"/>
    </row>
    <row r="164" spans="11:16" ht="20.100000000000001" customHeight="1">
      <c r="K164" s="5"/>
      <c r="L164" s="13"/>
      <c r="M164" s="13"/>
      <c r="N164" s="5"/>
      <c r="O164" s="83"/>
      <c r="P164" s="15"/>
    </row>
    <row r="165" spans="11:16" ht="20.100000000000001" customHeight="1">
      <c r="K165" s="5"/>
      <c r="L165" s="13"/>
      <c r="M165" s="13"/>
      <c r="N165" s="5"/>
      <c r="O165" s="83"/>
      <c r="P165" s="15"/>
    </row>
    <row r="166" spans="11:16" ht="20.100000000000001" customHeight="1">
      <c r="K166" s="5"/>
      <c r="L166" s="13"/>
      <c r="M166" s="13"/>
      <c r="N166" s="5"/>
      <c r="O166" s="83"/>
      <c r="P166" s="15"/>
    </row>
    <row r="167" spans="11:16" ht="20.100000000000001" customHeight="1">
      <c r="K167" s="5"/>
      <c r="L167" s="13"/>
      <c r="M167" s="13"/>
      <c r="N167" s="5"/>
      <c r="O167" s="83"/>
      <c r="P167" s="15"/>
    </row>
    <row r="168" spans="11:16" ht="20.100000000000001" customHeight="1">
      <c r="K168" s="5"/>
      <c r="L168" s="13"/>
      <c r="M168" s="13"/>
      <c r="N168" s="5"/>
      <c r="O168" s="83"/>
      <c r="P168" s="15"/>
    </row>
    <row r="169" spans="11:16" ht="20.100000000000001" customHeight="1">
      <c r="K169" s="5"/>
      <c r="L169" s="13"/>
      <c r="M169" s="13"/>
      <c r="N169" s="5"/>
      <c r="O169" s="83"/>
      <c r="P169" s="15"/>
    </row>
    <row r="170" spans="11:16" ht="20.100000000000001" customHeight="1">
      <c r="K170" s="5"/>
      <c r="L170" s="13"/>
      <c r="M170" s="13"/>
      <c r="N170" s="5"/>
      <c r="O170" s="83"/>
      <c r="P170" s="15"/>
    </row>
    <row r="171" spans="11:16" ht="20.100000000000001" customHeight="1">
      <c r="K171" s="5"/>
      <c r="L171" s="13"/>
      <c r="M171" s="13"/>
      <c r="N171" s="5"/>
      <c r="O171" s="83"/>
      <c r="P171" s="15"/>
    </row>
    <row r="172" spans="11:16" ht="20.100000000000001" customHeight="1">
      <c r="K172" s="5"/>
      <c r="L172" s="13"/>
      <c r="M172" s="13"/>
      <c r="N172" s="5"/>
      <c r="O172" s="83"/>
      <c r="P172" s="15"/>
    </row>
    <row r="173" spans="11:16" ht="20.100000000000001" customHeight="1">
      <c r="K173" s="5"/>
      <c r="L173" s="13"/>
      <c r="M173" s="13"/>
      <c r="N173" s="5"/>
      <c r="O173" s="83"/>
      <c r="P173" s="15"/>
    </row>
    <row r="174" spans="11:16" ht="20.100000000000001" customHeight="1">
      <c r="K174" s="5"/>
      <c r="L174" s="13"/>
      <c r="M174" s="13"/>
      <c r="N174" s="5"/>
      <c r="O174" s="83"/>
      <c r="P174" s="15"/>
    </row>
    <row r="175" spans="11:16" ht="20.100000000000001" customHeight="1">
      <c r="K175" s="5"/>
      <c r="L175" s="13"/>
      <c r="M175" s="13"/>
      <c r="N175" s="5"/>
      <c r="O175" s="83"/>
      <c r="P175" s="15"/>
    </row>
    <row r="176" spans="11:16" ht="20.100000000000001" customHeight="1">
      <c r="K176" s="5"/>
      <c r="L176" s="13"/>
      <c r="M176" s="13"/>
      <c r="N176" s="5"/>
      <c r="O176" s="83"/>
      <c r="P176" s="15"/>
    </row>
    <row r="177" spans="11:16" ht="20.100000000000001" customHeight="1">
      <c r="K177" s="5"/>
      <c r="L177" s="13"/>
      <c r="M177" s="13"/>
      <c r="N177" s="5"/>
      <c r="O177" s="83"/>
      <c r="P177" s="15"/>
    </row>
    <row r="178" spans="11:16" ht="20.100000000000001" customHeight="1">
      <c r="K178" s="5"/>
      <c r="L178" s="13"/>
      <c r="M178" s="13"/>
      <c r="N178" s="5"/>
      <c r="O178" s="83"/>
      <c r="P178" s="15"/>
    </row>
    <row r="179" spans="11:16" ht="20.100000000000001" customHeight="1">
      <c r="K179" s="5"/>
      <c r="L179" s="13"/>
      <c r="M179" s="13"/>
      <c r="N179" s="5"/>
      <c r="O179" s="83"/>
      <c r="P179" s="15"/>
    </row>
    <row r="180" spans="11:16" ht="20.100000000000001" customHeight="1">
      <c r="K180" s="5"/>
      <c r="L180" s="13"/>
      <c r="M180" s="13"/>
      <c r="N180" s="5"/>
      <c r="O180" s="83"/>
      <c r="P180" s="15"/>
    </row>
    <row r="181" spans="11:16" ht="20.100000000000001" customHeight="1">
      <c r="K181" s="5"/>
      <c r="L181" s="13"/>
      <c r="M181" s="13"/>
      <c r="N181" s="5"/>
      <c r="O181" s="83"/>
      <c r="P181" s="15"/>
    </row>
    <row r="182" spans="11:16" ht="20.100000000000001" customHeight="1">
      <c r="K182" s="5"/>
      <c r="L182" s="13"/>
      <c r="M182" s="13"/>
      <c r="N182" s="5"/>
      <c r="O182" s="83"/>
      <c r="P182" s="15"/>
    </row>
    <row r="183" spans="11:16" ht="20.100000000000001" customHeight="1">
      <c r="K183" s="5"/>
      <c r="L183" s="13"/>
      <c r="M183" s="13"/>
      <c r="N183" s="5"/>
      <c r="O183" s="83"/>
      <c r="P183" s="15"/>
    </row>
    <row r="184" spans="11:16" ht="20.100000000000001" customHeight="1">
      <c r="K184" s="5"/>
      <c r="L184" s="13"/>
      <c r="M184" s="13"/>
      <c r="N184" s="5"/>
      <c r="O184" s="83"/>
      <c r="P184" s="15"/>
    </row>
    <row r="185" spans="11:16" ht="20.100000000000001" customHeight="1">
      <c r="K185" s="5"/>
      <c r="L185" s="13"/>
      <c r="M185" s="13"/>
      <c r="N185" s="5"/>
      <c r="O185" s="83"/>
      <c r="P185" s="15"/>
    </row>
    <row r="186" spans="11:16" ht="20.100000000000001" customHeight="1">
      <c r="K186" s="5"/>
      <c r="L186" s="13"/>
      <c r="M186" s="13"/>
      <c r="N186" s="5"/>
      <c r="O186" s="83"/>
      <c r="P186" s="15"/>
    </row>
    <row r="187" spans="11:16" ht="20.100000000000001" customHeight="1">
      <c r="K187" s="5"/>
      <c r="L187" s="13"/>
      <c r="M187" s="13"/>
      <c r="N187" s="5"/>
      <c r="O187" s="83"/>
      <c r="P187" s="15"/>
    </row>
    <row r="188" spans="11:16" ht="20.100000000000001" customHeight="1">
      <c r="K188" s="5"/>
      <c r="L188" s="13"/>
      <c r="M188" s="13"/>
      <c r="N188" s="5"/>
      <c r="O188" s="83"/>
      <c r="P188" s="15"/>
    </row>
    <row r="189" spans="11:16" ht="20.100000000000001" customHeight="1">
      <c r="K189" s="5"/>
      <c r="L189" s="13"/>
      <c r="M189" s="13"/>
      <c r="N189" s="5"/>
      <c r="O189" s="83"/>
      <c r="P189" s="15"/>
    </row>
    <row r="190" spans="11:16" ht="20.100000000000001" customHeight="1">
      <c r="K190" s="5"/>
      <c r="L190" s="13"/>
      <c r="M190" s="13"/>
      <c r="N190" s="5"/>
      <c r="O190" s="83"/>
      <c r="P190" s="15"/>
    </row>
    <row r="191" spans="11:16" ht="20.100000000000001" customHeight="1">
      <c r="K191" s="43"/>
      <c r="L191" s="13"/>
      <c r="M191" s="13"/>
      <c r="N191" s="5"/>
      <c r="O191" s="83"/>
      <c r="P191" s="15"/>
    </row>
    <row r="192" spans="11:16" ht="20.100000000000001" customHeight="1">
      <c r="K192" s="43"/>
      <c r="L192" s="13"/>
      <c r="M192" s="13"/>
      <c r="N192" s="5"/>
      <c r="O192" s="83"/>
      <c r="P192" s="15"/>
    </row>
    <row r="193" spans="11:16" ht="20.100000000000001" customHeight="1">
      <c r="K193" s="43"/>
      <c r="L193" s="13"/>
      <c r="M193" s="13"/>
      <c r="N193" s="5"/>
      <c r="O193" s="83"/>
      <c r="P193" s="15"/>
    </row>
    <row r="194" spans="11:16" ht="20.100000000000001" customHeight="1">
      <c r="K194" s="43"/>
      <c r="L194" s="13"/>
      <c r="M194" s="13"/>
      <c r="N194" s="5"/>
      <c r="O194" s="83"/>
      <c r="P194" s="15"/>
    </row>
    <row r="195" spans="11:16" ht="20.100000000000001" customHeight="1">
      <c r="K195" s="120"/>
      <c r="L195" s="13"/>
      <c r="M195" s="13"/>
      <c r="N195" s="5"/>
      <c r="O195" s="83"/>
      <c r="P195" s="15"/>
    </row>
    <row r="196" spans="11:16" ht="20.100000000000001" customHeight="1">
      <c r="K196" s="43"/>
      <c r="L196" s="13"/>
      <c r="M196" s="13"/>
      <c r="N196" s="5"/>
      <c r="O196" s="83"/>
      <c r="P196" s="15"/>
    </row>
    <row r="197" spans="11:16" ht="20.100000000000001" customHeight="1">
      <c r="K197" s="120"/>
      <c r="L197" s="13"/>
      <c r="M197" s="13"/>
      <c r="N197" s="5"/>
      <c r="O197" s="83"/>
      <c r="P197" s="15"/>
    </row>
    <row r="198" spans="11:16" ht="20.100000000000001" customHeight="1">
      <c r="K198" s="120"/>
      <c r="L198" s="13"/>
      <c r="M198" s="13"/>
      <c r="N198" s="5"/>
      <c r="O198" s="83"/>
      <c r="P198" s="15"/>
    </row>
    <row r="199" spans="11:16" ht="20.100000000000001" customHeight="1">
      <c r="K199" s="43"/>
      <c r="L199" s="13"/>
      <c r="M199" s="13"/>
      <c r="N199" s="5"/>
      <c r="O199" s="83"/>
      <c r="P199" s="15"/>
    </row>
    <row r="200" spans="11:16" ht="20.100000000000001" customHeight="1">
      <c r="K200" s="43"/>
      <c r="L200" s="13"/>
      <c r="M200" s="13"/>
      <c r="N200" s="5"/>
      <c r="O200" s="83"/>
      <c r="P200" s="15"/>
    </row>
    <row r="201" spans="11:16" ht="20.100000000000001" customHeight="1">
      <c r="K201" s="43"/>
      <c r="L201" s="13"/>
      <c r="M201" s="13"/>
      <c r="N201" s="5"/>
      <c r="O201" s="83"/>
      <c r="P201" s="15"/>
    </row>
    <row r="202" spans="11:16" ht="20.100000000000001" customHeight="1">
      <c r="K202" s="43"/>
      <c r="L202" s="13"/>
      <c r="M202" s="13"/>
      <c r="N202" s="5"/>
      <c r="O202" s="83"/>
      <c r="P202" s="15"/>
    </row>
    <row r="203" spans="11:16" ht="20.100000000000001" customHeight="1">
      <c r="K203" s="120"/>
      <c r="L203" s="13"/>
      <c r="M203" s="13"/>
      <c r="N203" s="5"/>
      <c r="O203" s="83"/>
      <c r="P203" s="15"/>
    </row>
    <row r="204" spans="11:16" ht="20.100000000000001" customHeight="1">
      <c r="K204" s="120"/>
      <c r="L204" s="13"/>
      <c r="M204" s="13"/>
      <c r="N204" s="5"/>
      <c r="O204" s="83"/>
      <c r="P204" s="15"/>
    </row>
    <row r="205" spans="11:16" ht="20.100000000000001" customHeight="1">
      <c r="K205" s="43"/>
      <c r="L205" s="13"/>
      <c r="M205" s="13"/>
      <c r="N205" s="5"/>
      <c r="O205" s="83"/>
      <c r="P205" s="15"/>
    </row>
    <row r="206" spans="11:16" ht="20.100000000000001" customHeight="1">
      <c r="K206" s="123"/>
      <c r="L206" s="13"/>
      <c r="M206" s="13"/>
      <c r="N206" s="5"/>
      <c r="O206" s="83"/>
      <c r="P206" s="15"/>
    </row>
    <row r="207" spans="11:16" ht="20.100000000000001" customHeight="1">
      <c r="K207" s="95"/>
      <c r="L207" s="4"/>
      <c r="M207" s="4"/>
      <c r="N207" s="4"/>
      <c r="O207" s="96"/>
      <c r="P207" s="15"/>
    </row>
    <row r="208" spans="11:16" ht="20.100000000000001" customHeight="1">
      <c r="K208" s="11"/>
      <c r="L208" s="5"/>
      <c r="M208" s="5"/>
      <c r="N208" s="5"/>
      <c r="O208" s="14"/>
      <c r="P208" s="15"/>
    </row>
    <row r="209" spans="11:16" ht="20.100000000000001" customHeight="1">
      <c r="K209" s="43"/>
      <c r="L209" s="13"/>
      <c r="M209" s="13"/>
      <c r="N209" s="5"/>
      <c r="O209" s="14"/>
      <c r="P209" s="15"/>
    </row>
    <row r="210" spans="11:16" ht="20.100000000000001" customHeight="1">
      <c r="K210" s="95"/>
      <c r="L210" s="4"/>
      <c r="M210" s="4"/>
      <c r="N210" s="4"/>
      <c r="O210" s="96"/>
      <c r="P210" s="15"/>
    </row>
    <row r="211" spans="11:16" ht="20.100000000000001" customHeight="1">
      <c r="K211" s="11"/>
      <c r="L211" s="5"/>
      <c r="M211" s="5"/>
      <c r="N211" s="5"/>
      <c r="O211" s="14"/>
      <c r="P211" s="15"/>
    </row>
    <row r="212" spans="11:16" ht="20.100000000000001" customHeight="1">
      <c r="K212" s="43"/>
      <c r="L212" s="13"/>
      <c r="M212" s="13"/>
      <c r="N212" s="5"/>
      <c r="O212" s="14"/>
      <c r="P212" s="15"/>
    </row>
    <row r="213" spans="11:16" ht="20.100000000000001" customHeight="1">
      <c r="K213" s="95"/>
      <c r="L213" s="4"/>
      <c r="M213" s="4"/>
      <c r="N213" s="4"/>
      <c r="O213" s="96"/>
      <c r="P213" s="15"/>
    </row>
    <row r="214" spans="11:16" ht="20.100000000000001" customHeight="1">
      <c r="K214" s="4"/>
      <c r="L214" s="13"/>
      <c r="M214" s="13"/>
      <c r="N214" s="5"/>
      <c r="O214" s="14"/>
      <c r="P214" s="15"/>
    </row>
    <row r="215" spans="11:16" ht="20.100000000000001" customHeight="1">
      <c r="K215" s="95"/>
      <c r="L215" s="4"/>
      <c r="M215" s="4"/>
      <c r="N215" s="4"/>
      <c r="O215" s="96"/>
      <c r="P215" s="15"/>
    </row>
    <row r="216" spans="11:16" ht="20.100000000000001" customHeight="1">
      <c r="K216" s="11"/>
      <c r="L216" s="5"/>
      <c r="M216" s="5"/>
      <c r="N216" s="5"/>
      <c r="O216" s="14"/>
      <c r="P216" s="15"/>
    </row>
    <row r="217" spans="11:16" ht="20.100000000000001" customHeight="1">
      <c r="K217" s="120"/>
      <c r="L217" s="13"/>
      <c r="M217" s="13"/>
      <c r="N217" s="5"/>
      <c r="O217" s="83"/>
      <c r="P217" s="15"/>
    </row>
    <row r="218" spans="11:16" ht="20.100000000000001" customHeight="1">
      <c r="K218" s="5"/>
      <c r="L218" s="13"/>
      <c r="M218" s="13"/>
      <c r="N218" s="5"/>
      <c r="O218" s="83"/>
      <c r="P218" s="15"/>
    </row>
    <row r="219" spans="11:16" ht="20.100000000000001" customHeight="1">
      <c r="K219" s="5"/>
      <c r="L219" s="13"/>
      <c r="M219" s="13"/>
      <c r="N219" s="5"/>
      <c r="O219" s="83"/>
      <c r="P219" s="15"/>
    </row>
    <row r="220" spans="11:16" ht="20.100000000000001" customHeight="1">
      <c r="K220" s="5"/>
      <c r="L220" s="13"/>
      <c r="M220" s="13"/>
      <c r="N220" s="5"/>
      <c r="O220" s="83"/>
      <c r="P220" s="15"/>
    </row>
    <row r="221" spans="11:16" ht="20.100000000000001" customHeight="1">
      <c r="K221" s="5"/>
      <c r="L221" s="13"/>
      <c r="M221" s="13"/>
      <c r="N221" s="5"/>
      <c r="O221" s="83"/>
      <c r="P221" s="15"/>
    </row>
    <row r="222" spans="11:16" ht="20.100000000000001" customHeight="1">
      <c r="K222" s="95"/>
      <c r="L222" s="4"/>
      <c r="M222" s="4"/>
      <c r="N222" s="4"/>
      <c r="O222" s="96"/>
      <c r="P222" s="15"/>
    </row>
    <row r="223" spans="11:16" ht="20.100000000000001" customHeight="1">
      <c r="K223" s="4"/>
      <c r="L223" s="4"/>
      <c r="M223" s="4"/>
      <c r="N223" s="4"/>
      <c r="O223" s="96"/>
      <c r="P223" s="15"/>
    </row>
    <row r="227" spans="12:16" ht="20.100000000000001" customHeight="1" thickBot="1">
      <c r="L227" s="124"/>
      <c r="M227" s="124"/>
    </row>
    <row r="228" spans="12:16" ht="20.100000000000001" customHeight="1">
      <c r="P228" s="6"/>
    </row>
    <row r="233" spans="12:16" ht="20.100000000000001" customHeight="1">
      <c r="L233" s="16"/>
      <c r="M233" s="125"/>
    </row>
    <row r="234" spans="12:16" ht="20.100000000000001" customHeight="1">
      <c r="L234" s="16"/>
      <c r="M234" s="125"/>
    </row>
    <row r="235" spans="12:16" ht="20.100000000000001" customHeight="1">
      <c r="L235" s="16"/>
      <c r="M235" s="125"/>
    </row>
    <row r="236" spans="12:16" ht="20.100000000000001" customHeight="1">
      <c r="L236" s="16"/>
      <c r="M236" s="125"/>
    </row>
  </sheetData>
  <printOptions horizontalCentered="1" verticalCentered="1"/>
  <pageMargins left="0.3" right="0.25" top="0.75" bottom="0.75" header="0.3" footer="0.3"/>
  <pageSetup scale="6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I243"/>
  <sheetViews>
    <sheetView showGridLines="0" topLeftCell="A7" zoomScaleNormal="100" workbookViewId="0">
      <selection activeCell="D20" sqref="D20"/>
    </sheetView>
  </sheetViews>
  <sheetFormatPr defaultColWidth="52.109375" defaultRowHeight="22.5"/>
  <cols>
    <col min="1" max="1" width="22" style="136" customWidth="1"/>
    <col min="2" max="2" width="52.109375" style="178"/>
    <col min="3" max="5" width="22" style="179" customWidth="1"/>
    <col min="6" max="6" width="18.44140625" style="179" customWidth="1"/>
    <col min="7" max="7" width="52.109375" style="135"/>
    <col min="8" max="16384" width="52.109375" style="136"/>
  </cols>
  <sheetData>
    <row r="1" spans="2:8" s="131" customFormat="1">
      <c r="B1" s="126"/>
      <c r="C1" s="127" t="s">
        <v>42</v>
      </c>
      <c r="D1" s="127"/>
      <c r="E1" s="128"/>
      <c r="F1" s="129"/>
      <c r="G1" s="130"/>
    </row>
    <row r="2" spans="2:8" s="131" customFormat="1">
      <c r="B2" s="132"/>
      <c r="C2" s="127" t="s">
        <v>43</v>
      </c>
      <c r="D2" s="127"/>
      <c r="E2" s="128"/>
      <c r="F2" s="129"/>
      <c r="G2" s="130"/>
    </row>
    <row r="3" spans="2:8">
      <c r="B3" s="133">
        <v>43421</v>
      </c>
      <c r="C3" s="128" t="s">
        <v>41</v>
      </c>
      <c r="D3" s="128"/>
      <c r="E3" s="128"/>
      <c r="F3" s="134" t="s">
        <v>44</v>
      </c>
    </row>
    <row r="4" spans="2:8">
      <c r="B4" s="137" t="s">
        <v>6</v>
      </c>
      <c r="C4" s="138" t="s">
        <v>45</v>
      </c>
      <c r="D4" s="139" t="s">
        <v>46</v>
      </c>
      <c r="E4" s="140" t="s">
        <v>47</v>
      </c>
      <c r="F4" s="140" t="s">
        <v>48</v>
      </c>
    </row>
    <row r="5" spans="2:8" s="147" customFormat="1">
      <c r="B5" s="141" t="s">
        <v>49</v>
      </c>
      <c r="C5" s="142"/>
      <c r="D5" s="143"/>
      <c r="E5" s="144"/>
      <c r="F5" s="145"/>
      <c r="G5" s="146"/>
    </row>
    <row r="6" spans="2:8">
      <c r="B6" s="148" t="s">
        <v>50</v>
      </c>
      <c r="C6" s="149">
        <v>567313285.16999996</v>
      </c>
      <c r="D6" s="150">
        <v>619996042.33000004</v>
      </c>
      <c r="E6" s="151">
        <f>D6-C6</f>
        <v>52682757.160000086</v>
      </c>
      <c r="F6" s="152">
        <f t="shared" ref="F6:F11" si="0">IF(C6=D6,"0.00%",IF(C6=0,E6/D6,E6/C6))</f>
        <v>9.2863605590010598E-2</v>
      </c>
      <c r="H6" s="135"/>
    </row>
    <row r="7" spans="2:8">
      <c r="B7" s="153" t="s">
        <v>51</v>
      </c>
      <c r="C7" s="154">
        <v>922558.56</v>
      </c>
      <c r="D7" s="154">
        <v>862768.01</v>
      </c>
      <c r="E7" s="155">
        <f t="shared" ref="E7:E14" si="1">D7-C7</f>
        <v>-59790.550000000047</v>
      </c>
      <c r="F7" s="152">
        <f t="shared" si="0"/>
        <v>-6.4809490250678545E-2</v>
      </c>
      <c r="H7" s="135"/>
    </row>
    <row r="8" spans="2:8">
      <c r="B8" s="153" t="s">
        <v>52</v>
      </c>
      <c r="C8" s="154">
        <v>1490864.31</v>
      </c>
      <c r="D8" s="154">
        <v>910822.16</v>
      </c>
      <c r="E8" s="155">
        <f t="shared" si="1"/>
        <v>-580042.15</v>
      </c>
      <c r="F8" s="152">
        <f t="shared" si="0"/>
        <v>-0.38906434751261837</v>
      </c>
      <c r="H8" s="135"/>
    </row>
    <row r="9" spans="2:8">
      <c r="B9" s="153" t="s">
        <v>53</v>
      </c>
      <c r="C9" s="154">
        <v>93352181.030000001</v>
      </c>
      <c r="D9" s="154">
        <v>102156892.05</v>
      </c>
      <c r="E9" s="155">
        <f t="shared" si="1"/>
        <v>8804711.0199999958</v>
      </c>
      <c r="F9" s="152">
        <f t="shared" si="0"/>
        <v>9.4317143133168801E-2</v>
      </c>
      <c r="H9" s="135"/>
    </row>
    <row r="10" spans="2:8">
      <c r="B10" s="153" t="s">
        <v>54</v>
      </c>
      <c r="C10" s="154">
        <v>4529224.08</v>
      </c>
      <c r="D10" s="154">
        <v>4795954.92</v>
      </c>
      <c r="E10" s="155">
        <f t="shared" si="1"/>
        <v>266730.83999999985</v>
      </c>
      <c r="F10" s="152">
        <f t="shared" si="0"/>
        <v>5.8891067275258294E-2</v>
      </c>
      <c r="H10" s="135"/>
    </row>
    <row r="11" spans="2:8">
      <c r="B11" s="156" t="s">
        <v>55</v>
      </c>
      <c r="C11" s="154">
        <v>37739394.329999998</v>
      </c>
      <c r="D11" s="154">
        <v>39747704.740000002</v>
      </c>
      <c r="E11" s="155">
        <f t="shared" si="1"/>
        <v>2008310.4100000039</v>
      </c>
      <c r="F11" s="152">
        <f t="shared" si="0"/>
        <v>5.3215226308058347E-2</v>
      </c>
      <c r="H11" s="135"/>
    </row>
    <row r="12" spans="2:8">
      <c r="B12" s="156" t="s">
        <v>56</v>
      </c>
      <c r="C12" s="154">
        <v>1672734.81</v>
      </c>
      <c r="D12" s="154">
        <v>1307382.56</v>
      </c>
      <c r="E12" s="155">
        <f t="shared" si="1"/>
        <v>-365352.25</v>
      </c>
      <c r="F12" s="152">
        <f>IF(C12=D12,"0.00%",IF(C12=0,E12/D12,E12/C12))</f>
        <v>-0.2184161217999642</v>
      </c>
      <c r="H12" s="135"/>
    </row>
    <row r="13" spans="2:8">
      <c r="B13" s="156" t="s">
        <v>57</v>
      </c>
      <c r="C13" s="157">
        <v>2498752.41</v>
      </c>
      <c r="D13" s="158">
        <v>4198503.84</v>
      </c>
      <c r="E13" s="159">
        <f t="shared" si="1"/>
        <v>1699751.4299999997</v>
      </c>
      <c r="F13" s="152">
        <f>IF(C13=D13,"0.00%",IF(C13=0,E13/D13,E13/C13))</f>
        <v>0.68024003626673823</v>
      </c>
      <c r="H13" s="135"/>
    </row>
    <row r="14" spans="2:8">
      <c r="B14" s="160" t="s">
        <v>58</v>
      </c>
      <c r="C14" s="157">
        <v>6639226.3799999999</v>
      </c>
      <c r="D14" s="161">
        <v>7319173.6500000004</v>
      </c>
      <c r="E14" s="159">
        <f t="shared" si="1"/>
        <v>679947.27000000048</v>
      </c>
      <c r="F14" s="152">
        <f>IF(C14=D14,"0.00%",IF(C14=0,E14/D14,E14/C14))</f>
        <v>0.10241362940240645</v>
      </c>
      <c r="H14" s="135"/>
    </row>
    <row r="15" spans="2:8" ht="23.25" thickBot="1">
      <c r="B15" s="162" t="s">
        <v>59</v>
      </c>
      <c r="C15" s="163">
        <f>SUM(C6:C14)</f>
        <v>716158221.0799998</v>
      </c>
      <c r="D15" s="163">
        <f>SUM(D6:D14)</f>
        <v>781295244.25999987</v>
      </c>
      <c r="E15" s="163">
        <f>D15-C15</f>
        <v>65137023.180000067</v>
      </c>
      <c r="F15" s="164">
        <f>E15/C15</f>
        <v>9.0953397255944937E-2</v>
      </c>
      <c r="H15" s="135"/>
    </row>
    <row r="16" spans="2:8" ht="23.25" thickTop="1">
      <c r="B16" s="165" t="s">
        <v>60</v>
      </c>
      <c r="C16" s="136"/>
      <c r="D16" s="166"/>
      <c r="E16" s="166"/>
      <c r="F16" s="166"/>
      <c r="H16" s="135"/>
    </row>
    <row r="17" spans="2:9">
      <c r="B17" s="153" t="s">
        <v>61</v>
      </c>
      <c r="C17" s="161">
        <v>29831570.629999999</v>
      </c>
      <c r="D17" s="158">
        <v>97460834.849999994</v>
      </c>
      <c r="E17" s="167">
        <f>D17-C17</f>
        <v>67629264.219999999</v>
      </c>
      <c r="F17" s="152">
        <f>IF(C17=D17,"0.00%",IF(C17=0,E17/D17,E17/C17))</f>
        <v>2.2670366592092508</v>
      </c>
      <c r="H17" s="135"/>
    </row>
    <row r="18" spans="2:9">
      <c r="B18" s="153" t="s">
        <v>62</v>
      </c>
      <c r="C18" s="161">
        <v>45457203.079999998</v>
      </c>
      <c r="D18" s="161">
        <v>118969799.06999999</v>
      </c>
      <c r="E18" s="167">
        <f t="shared" ref="E18:E19" si="2">D18-C18</f>
        <v>73512595.989999995</v>
      </c>
      <c r="F18" s="152">
        <f>IF(C18=D18,"0.00%",IF(C18=0,E18/D18,E18/C18))</f>
        <v>1.6171825587382795</v>
      </c>
      <c r="H18" s="135"/>
    </row>
    <row r="19" spans="2:9">
      <c r="B19" s="168" t="s">
        <v>63</v>
      </c>
      <c r="C19" s="161">
        <v>-44982081.140000001</v>
      </c>
      <c r="D19" s="161">
        <v>-186089856.34</v>
      </c>
      <c r="E19" s="167">
        <f t="shared" si="2"/>
        <v>-141107775.19999999</v>
      </c>
      <c r="F19" s="152">
        <f>-IF(C19=D19,"0.00%",IF(C19=0,E19/D19,E19/C19))</f>
        <v>-3.1369774724478208</v>
      </c>
      <c r="H19" s="135"/>
    </row>
    <row r="20" spans="2:9" ht="23.25" thickBot="1">
      <c r="B20" s="169" t="s">
        <v>59</v>
      </c>
      <c r="C20" s="163">
        <f>SUM(C17:C19)</f>
        <v>30306692.569999993</v>
      </c>
      <c r="D20" s="163">
        <f>SUM(D17:D19)</f>
        <v>30340777.579999983</v>
      </c>
      <c r="E20" s="163">
        <f>D20-C20</f>
        <v>34085.009999990463</v>
      </c>
      <c r="F20" s="164">
        <f>E20/C20</f>
        <v>1.1246694082920337E-3</v>
      </c>
      <c r="H20" s="135"/>
    </row>
    <row r="21" spans="2:9" ht="23.25" thickTop="1">
      <c r="B21" s="165" t="s">
        <v>64</v>
      </c>
      <c r="C21" s="167"/>
      <c r="D21" s="166"/>
      <c r="E21" s="166"/>
      <c r="F21" s="166"/>
      <c r="H21" s="135"/>
    </row>
    <row r="22" spans="2:9">
      <c r="B22" s="153" t="s">
        <v>65</v>
      </c>
      <c r="C22" s="154">
        <v>0</v>
      </c>
      <c r="D22" s="154">
        <v>0</v>
      </c>
      <c r="E22" s="155">
        <f>D22-C22</f>
        <v>0</v>
      </c>
      <c r="F22" s="152" t="str">
        <f>IF(C22=D22,"0.00%",IF(C22=0,E22/D22,E22/-C22))</f>
        <v>0.00%</v>
      </c>
      <c r="H22" s="135"/>
    </row>
    <row r="23" spans="2:9">
      <c r="B23" s="153" t="s">
        <v>66</v>
      </c>
      <c r="C23" s="154">
        <v>0</v>
      </c>
      <c r="D23" s="154">
        <v>0</v>
      </c>
      <c r="E23" s="155">
        <f t="shared" ref="E23:E31" si="3">D23-C23</f>
        <v>0</v>
      </c>
      <c r="F23" s="152">
        <f>-IF(C23=D23,"0.00%",IF(C23=0,E23/D23,E23/-C23))</f>
        <v>0</v>
      </c>
      <c r="H23" s="135"/>
    </row>
    <row r="24" spans="2:9">
      <c r="B24" s="153" t="s">
        <v>67</v>
      </c>
      <c r="C24" s="154">
        <v>0</v>
      </c>
      <c r="D24" s="154">
        <v>0</v>
      </c>
      <c r="E24" s="155">
        <f t="shared" si="3"/>
        <v>0</v>
      </c>
      <c r="F24" s="152">
        <f>-IF(C24=D24,"0.00%",IF(C24=0,E24/D24,E24/-C24))</f>
        <v>0</v>
      </c>
      <c r="H24" s="135"/>
    </row>
    <row r="25" spans="2:9">
      <c r="B25" s="153" t="s">
        <v>68</v>
      </c>
      <c r="C25" s="154">
        <v>12076.92</v>
      </c>
      <c r="D25" s="154">
        <v>0</v>
      </c>
      <c r="E25" s="155">
        <f t="shared" si="3"/>
        <v>-12076.92</v>
      </c>
      <c r="F25" s="152">
        <f t="shared" ref="F25:F31" si="4">IF(C25=D25,"0.00%",IF(C25=0,E25/D25,E25/C25))</f>
        <v>-1</v>
      </c>
      <c r="H25" s="135"/>
    </row>
    <row r="26" spans="2:9">
      <c r="B26" s="153" t="s">
        <v>69</v>
      </c>
      <c r="C26" s="154">
        <v>26545.95</v>
      </c>
      <c r="D26" s="154">
        <v>0</v>
      </c>
      <c r="E26" s="155">
        <f t="shared" si="3"/>
        <v>-26545.95</v>
      </c>
      <c r="F26" s="152">
        <f t="shared" si="4"/>
        <v>-1</v>
      </c>
      <c r="H26" s="135"/>
    </row>
    <row r="27" spans="2:9">
      <c r="B27" s="153" t="s">
        <v>70</v>
      </c>
      <c r="C27" s="154">
        <v>2808315.8</v>
      </c>
      <c r="D27" s="154">
        <v>3578628.23</v>
      </c>
      <c r="E27" s="155">
        <f t="shared" si="3"/>
        <v>770312.43000000017</v>
      </c>
      <c r="F27" s="152">
        <f t="shared" si="4"/>
        <v>0.27429693982421788</v>
      </c>
      <c r="G27" s="170"/>
      <c r="H27" s="170"/>
      <c r="I27" s="171"/>
    </row>
    <row r="28" spans="2:9">
      <c r="B28" s="153" t="s">
        <v>71</v>
      </c>
      <c r="C28" s="154">
        <v>15028.07</v>
      </c>
      <c r="D28" s="154">
        <v>-279.02999999999997</v>
      </c>
      <c r="E28" s="155">
        <f t="shared" si="3"/>
        <v>-15307.1</v>
      </c>
      <c r="F28" s="152">
        <f t="shared" si="4"/>
        <v>-1.0185672544777873</v>
      </c>
      <c r="G28" s="170"/>
      <c r="H28" s="170"/>
    </row>
    <row r="29" spans="2:9">
      <c r="B29" s="153" t="s">
        <v>72</v>
      </c>
      <c r="C29" s="154">
        <v>6.13</v>
      </c>
      <c r="D29" s="154">
        <v>0</v>
      </c>
      <c r="E29" s="155">
        <f t="shared" si="3"/>
        <v>-6.13</v>
      </c>
      <c r="F29" s="152">
        <f t="shared" si="4"/>
        <v>-1</v>
      </c>
      <c r="G29" s="170"/>
      <c r="H29" s="170"/>
    </row>
    <row r="30" spans="2:9">
      <c r="B30" s="153" t="s">
        <v>73</v>
      </c>
      <c r="C30" s="154">
        <v>417720.67</v>
      </c>
      <c r="D30" s="154">
        <v>151173.15</v>
      </c>
      <c r="E30" s="155">
        <f t="shared" si="3"/>
        <v>-266547.52</v>
      </c>
      <c r="F30" s="152">
        <f t="shared" si="4"/>
        <v>-0.63809990537456529</v>
      </c>
      <c r="G30" s="170"/>
      <c r="H30" s="170"/>
    </row>
    <row r="31" spans="2:9">
      <c r="B31" s="168" t="s">
        <v>74</v>
      </c>
      <c r="C31" s="154">
        <v>296544.5</v>
      </c>
      <c r="D31" s="154">
        <v>484124.06</v>
      </c>
      <c r="E31" s="155">
        <f t="shared" si="3"/>
        <v>187579.56</v>
      </c>
      <c r="F31" s="152">
        <f t="shared" si="4"/>
        <v>0.63255113482124947</v>
      </c>
      <c r="G31" s="170"/>
      <c r="H31" s="170"/>
    </row>
    <row r="32" spans="2:9" ht="23.25" thickBot="1">
      <c r="B32" s="169" t="s">
        <v>59</v>
      </c>
      <c r="C32" s="172">
        <f>SUM(C22:C31)</f>
        <v>3576238.0399999996</v>
      </c>
      <c r="D32" s="172">
        <f>SUM(D22:D31)</f>
        <v>4213646.41</v>
      </c>
      <c r="E32" s="172">
        <f>D32-C32</f>
        <v>637408.37000000058</v>
      </c>
      <c r="F32" s="173">
        <f>E32/C32</f>
        <v>0.17823432413352458</v>
      </c>
      <c r="G32" s="174"/>
      <c r="H32" s="170"/>
    </row>
    <row r="33" spans="2:8" ht="23.25" thickTop="1">
      <c r="B33" s="165" t="s">
        <v>75</v>
      </c>
      <c r="C33" s="167"/>
      <c r="D33" s="166"/>
      <c r="E33" s="166"/>
      <c r="F33" s="152"/>
      <c r="H33" s="135"/>
    </row>
    <row r="34" spans="2:8">
      <c r="B34" s="153" t="s">
        <v>76</v>
      </c>
      <c r="C34" s="154">
        <v>68252260.709999993</v>
      </c>
      <c r="D34" s="154">
        <v>71882412.469999999</v>
      </c>
      <c r="E34" s="155">
        <f>D34-C34</f>
        <v>3630151.7600000054</v>
      </c>
      <c r="F34" s="152">
        <f t="shared" ref="F34" si="5">IF(C34=D34,"0.00%",IF(C34=0,E34/D34,E34/C34))</f>
        <v>5.3187275003597545E-2</v>
      </c>
      <c r="H34" s="135"/>
    </row>
    <row r="35" spans="2:8">
      <c r="B35" s="153" t="s">
        <v>77</v>
      </c>
      <c r="C35" s="154">
        <v>18000</v>
      </c>
      <c r="D35" s="154">
        <v>19500</v>
      </c>
      <c r="E35" s="155">
        <f>D35-C35</f>
        <v>1500</v>
      </c>
      <c r="F35" s="152">
        <f>IF(C35=D35,"0.00%",IF(C35=0,E35/D35,E35/C35))</f>
        <v>8.3333333333333329E-2</v>
      </c>
      <c r="H35" s="135"/>
    </row>
    <row r="36" spans="2:8">
      <c r="B36" s="153" t="s">
        <v>78</v>
      </c>
      <c r="C36" s="154">
        <v>2081.1999999999998</v>
      </c>
      <c r="D36" s="154">
        <v>36171.760000000002</v>
      </c>
      <c r="E36" s="155">
        <f>D36-C36</f>
        <v>34090.560000000005</v>
      </c>
      <c r="F36" s="152">
        <f>IF(C36=D36,"0.00%",IF(C36=0,E36/D36,E36/C36))</f>
        <v>16.380242167980015</v>
      </c>
      <c r="H36" s="135"/>
    </row>
    <row r="37" spans="2:8">
      <c r="B37" s="168" t="s">
        <v>79</v>
      </c>
      <c r="C37" s="154">
        <v>0</v>
      </c>
      <c r="D37" s="154">
        <v>0</v>
      </c>
      <c r="E37" s="155">
        <f>D37-C37</f>
        <v>0</v>
      </c>
      <c r="F37" s="152" t="str">
        <f>IF(C37=D37,"0.00%",IF(C37=0,E37/D37,E37/C37))</f>
        <v>0.00%</v>
      </c>
      <c r="H37" s="135"/>
    </row>
    <row r="38" spans="2:8" ht="23.25" thickBot="1">
      <c r="B38" s="169" t="s">
        <v>59</v>
      </c>
      <c r="C38" s="172">
        <f>SUM(C34:C37)</f>
        <v>68272341.909999996</v>
      </c>
      <c r="D38" s="172">
        <f>SUM(D34:D37)</f>
        <v>71938084.230000004</v>
      </c>
      <c r="E38" s="172">
        <f>D38-C38</f>
        <v>3665742.3200000077</v>
      </c>
      <c r="F38" s="173">
        <f>E38/C38</f>
        <v>5.3692933586962227E-2</v>
      </c>
      <c r="H38" s="135"/>
    </row>
    <row r="39" spans="2:8" ht="23.25" thickTop="1">
      <c r="B39" s="165" t="s">
        <v>80</v>
      </c>
      <c r="C39" s="167"/>
      <c r="D39" s="166"/>
      <c r="E39" s="166"/>
      <c r="F39" s="166"/>
      <c r="H39" s="135"/>
    </row>
    <row r="40" spans="2:8">
      <c r="B40" s="153" t="s">
        <v>81</v>
      </c>
      <c r="C40" s="154">
        <v>16493880.949999999</v>
      </c>
      <c r="D40" s="175">
        <v>19718957.640000001</v>
      </c>
      <c r="E40" s="155">
        <f>D40-C40</f>
        <v>3225076.6900000013</v>
      </c>
      <c r="F40" s="152">
        <f t="shared" ref="F40:F41" si="6">IF(C40=D40,"0.00%",IF(C40=0,E40/D40,E40/C40))</f>
        <v>0.19553170656297247</v>
      </c>
      <c r="H40" s="135"/>
    </row>
    <row r="41" spans="2:8">
      <c r="B41" s="153" t="s">
        <v>82</v>
      </c>
      <c r="C41" s="154">
        <v>18631.84</v>
      </c>
      <c r="D41" s="154">
        <v>23073.200000000001</v>
      </c>
      <c r="E41" s="155">
        <f t="shared" ref="E41" si="7">D41-C41</f>
        <v>4441.3600000000006</v>
      </c>
      <c r="F41" s="152">
        <f t="shared" si="6"/>
        <v>0.23837473915619717</v>
      </c>
      <c r="H41" s="135"/>
    </row>
    <row r="42" spans="2:8">
      <c r="B42" s="153" t="s">
        <v>83</v>
      </c>
      <c r="C42" s="154">
        <v>21519</v>
      </c>
      <c r="D42" s="154">
        <v>18323.5</v>
      </c>
      <c r="E42" s="155">
        <f>D42-C42</f>
        <v>-3195.5</v>
      </c>
      <c r="F42" s="152">
        <f>IF(C42=D42,"0.00%",IF(C42=0,E42/D42,E42/C42))</f>
        <v>-0.14849667735489566</v>
      </c>
      <c r="H42" s="135"/>
    </row>
    <row r="43" spans="2:8">
      <c r="B43" s="153" t="s">
        <v>84</v>
      </c>
      <c r="C43" s="154">
        <v>8422.9</v>
      </c>
      <c r="D43" s="154">
        <v>7382.7</v>
      </c>
      <c r="E43" s="155">
        <f>D43-C43</f>
        <v>-1040.1999999999998</v>
      </c>
      <c r="F43" s="152">
        <f>IF(C43=D43,"0.00%",IF(C43=0,E43/D43,E43/C43))</f>
        <v>-0.12349665792066863</v>
      </c>
      <c r="H43" s="135"/>
    </row>
    <row r="44" spans="2:8">
      <c r="B44" s="153" t="s">
        <v>85</v>
      </c>
      <c r="C44" s="154">
        <v>1000</v>
      </c>
      <c r="D44" s="154">
        <v>0</v>
      </c>
      <c r="E44" s="155">
        <f t="shared" ref="E44" si="8">D44-C44</f>
        <v>-1000</v>
      </c>
      <c r="F44" s="152">
        <f>IF(C44=D44,"0.00%",IF(C44=0,E44/D44,E44/C44))</f>
        <v>-1</v>
      </c>
      <c r="H44" s="135"/>
    </row>
    <row r="45" spans="2:8">
      <c r="B45" s="153" t="s">
        <v>86</v>
      </c>
      <c r="C45" s="154">
        <v>18117.89</v>
      </c>
      <c r="D45" s="154">
        <v>159252.60999999999</v>
      </c>
      <c r="E45" s="155">
        <f>D45-C45</f>
        <v>141134.71999999997</v>
      </c>
      <c r="F45" s="152">
        <f>IF(C45=D45,"0.00%",IF(C45=0,E45/D45,E45/C45))</f>
        <v>7.7897989225014603</v>
      </c>
      <c r="H45" s="135"/>
    </row>
    <row r="46" spans="2:8">
      <c r="B46" s="168" t="s">
        <v>87</v>
      </c>
      <c r="C46" s="154">
        <v>4274.2</v>
      </c>
      <c r="D46" s="154">
        <v>0</v>
      </c>
      <c r="E46" s="155">
        <f>D46-C46</f>
        <v>-4274.2</v>
      </c>
      <c r="F46" s="152">
        <f>IF(C46=D46,"0.00%",IF(C46=0,E46/D46,E46/C46))</f>
        <v>-1</v>
      </c>
      <c r="H46" s="135"/>
    </row>
    <row r="47" spans="2:8" ht="23.25" thickBot="1">
      <c r="B47" s="169" t="s">
        <v>59</v>
      </c>
      <c r="C47" s="172">
        <f>SUM(C40:C46)</f>
        <v>16565846.779999999</v>
      </c>
      <c r="D47" s="172">
        <f>SUM(D40:D46)</f>
        <v>19926989.649999999</v>
      </c>
      <c r="E47" s="172">
        <f>D47-C47</f>
        <v>3361142.8699999992</v>
      </c>
      <c r="F47" s="173">
        <f>E47/C47</f>
        <v>0.2028959288732477</v>
      </c>
      <c r="H47" s="135"/>
    </row>
    <row r="48" spans="2:8" ht="23.25" thickTop="1">
      <c r="B48" s="165" t="s">
        <v>88</v>
      </c>
      <c r="C48" s="167"/>
      <c r="D48" s="166"/>
      <c r="E48" s="166"/>
      <c r="F48" s="152"/>
      <c r="H48" s="135"/>
    </row>
    <row r="49" spans="2:8">
      <c r="B49" s="153" t="s">
        <v>89</v>
      </c>
      <c r="C49" s="154">
        <v>4282669.26</v>
      </c>
      <c r="D49" s="154">
        <v>4340595.67</v>
      </c>
      <c r="E49" s="155">
        <f t="shared" ref="E49:E51" si="9">D49-C49</f>
        <v>57926.410000000149</v>
      </c>
      <c r="F49" s="152">
        <f t="shared" ref="F49:F51" si="10">IF(C49=D49,"0.00%",IF(C49=0,E49/D49,E49/C49))</f>
        <v>1.3525772475832082E-2</v>
      </c>
      <c r="H49" s="135"/>
    </row>
    <row r="50" spans="2:8">
      <c r="B50" s="153" t="s">
        <v>90</v>
      </c>
      <c r="C50" s="154">
        <v>3557.03</v>
      </c>
      <c r="D50" s="154">
        <v>2262.75</v>
      </c>
      <c r="E50" s="155">
        <f t="shared" si="9"/>
        <v>-1294.2800000000002</v>
      </c>
      <c r="F50" s="152">
        <f>-IF(C50=D50,"0.00%",IF(C50=0,E50/D50,E50/-C50))</f>
        <v>-0.36386535958369765</v>
      </c>
      <c r="H50" s="135"/>
    </row>
    <row r="51" spans="2:8">
      <c r="B51" s="168" t="s">
        <v>91</v>
      </c>
      <c r="C51" s="154">
        <v>1667391.11</v>
      </c>
      <c r="D51" s="154">
        <v>1691226.13</v>
      </c>
      <c r="E51" s="155">
        <f t="shared" si="9"/>
        <v>23835.019999999786</v>
      </c>
      <c r="F51" s="152">
        <f t="shared" si="10"/>
        <v>1.4294798537098944E-2</v>
      </c>
      <c r="H51" s="135"/>
    </row>
    <row r="52" spans="2:8" ht="23.25" thickBot="1">
      <c r="B52" s="176" t="s">
        <v>59</v>
      </c>
      <c r="C52" s="172">
        <f>SUM(C49:C51)</f>
        <v>5953617.4000000004</v>
      </c>
      <c r="D52" s="177">
        <f>SUM(D49:D51)</f>
        <v>6034084.5499999998</v>
      </c>
      <c r="E52" s="172">
        <f>D52-C52</f>
        <v>80467.149999999441</v>
      </c>
      <c r="F52" s="173">
        <f>E52/C52</f>
        <v>1.3515673681012729E-2</v>
      </c>
      <c r="H52" s="135"/>
    </row>
    <row r="53" spans="2:8" ht="23.25" thickTop="1">
      <c r="H53" s="135"/>
    </row>
    <row r="54" spans="2:8">
      <c r="H54" s="135"/>
    </row>
    <row r="55" spans="2:8">
      <c r="H55" s="135"/>
    </row>
    <row r="56" spans="2:8">
      <c r="H56" s="135"/>
    </row>
    <row r="57" spans="2:8">
      <c r="H57" s="135"/>
    </row>
    <row r="58" spans="2:8">
      <c r="B58" s="180"/>
      <c r="H58" s="135"/>
    </row>
    <row r="59" spans="2:8">
      <c r="B59" s="180"/>
      <c r="C59" s="181"/>
      <c r="D59" s="181"/>
      <c r="E59" s="181"/>
      <c r="F59" s="182"/>
    </row>
    <row r="60" spans="2:8">
      <c r="B60" s="183"/>
      <c r="C60" s="181"/>
      <c r="D60" s="181"/>
      <c r="E60" s="181"/>
      <c r="F60" s="182"/>
    </row>
    <row r="61" spans="2:8">
      <c r="B61" s="184"/>
      <c r="C61" s="185"/>
      <c r="D61" s="185"/>
      <c r="E61" s="185"/>
      <c r="F61" s="186"/>
    </row>
    <row r="62" spans="2:8">
      <c r="B62" s="184"/>
      <c r="C62" s="185"/>
      <c r="D62" s="185"/>
      <c r="E62" s="185"/>
      <c r="F62" s="186"/>
    </row>
    <row r="63" spans="2:8">
      <c r="B63" s="187"/>
      <c r="C63" s="185"/>
      <c r="D63" s="185"/>
      <c r="E63" s="185"/>
      <c r="F63" s="188"/>
    </row>
    <row r="64" spans="2:8">
      <c r="B64" s="189"/>
      <c r="C64" s="190"/>
      <c r="D64" s="190"/>
      <c r="E64" s="191"/>
      <c r="F64" s="191"/>
    </row>
    <row r="65" spans="2:6">
      <c r="B65" s="192"/>
      <c r="C65" s="186"/>
      <c r="D65" s="186"/>
      <c r="E65" s="186"/>
      <c r="F65" s="186"/>
    </row>
    <row r="66" spans="2:6">
      <c r="B66" s="184"/>
      <c r="C66" s="193"/>
      <c r="D66" s="193"/>
      <c r="E66" s="186"/>
      <c r="F66" s="194"/>
    </row>
    <row r="67" spans="2:6">
      <c r="B67" s="184"/>
      <c r="C67" s="193"/>
      <c r="D67" s="193"/>
      <c r="E67" s="186"/>
      <c r="F67" s="194"/>
    </row>
    <row r="68" spans="2:6">
      <c r="B68" s="184"/>
      <c r="C68" s="193"/>
      <c r="D68" s="193"/>
      <c r="E68" s="186"/>
      <c r="F68" s="194"/>
    </row>
    <row r="69" spans="2:6">
      <c r="B69" s="184"/>
      <c r="C69" s="193"/>
      <c r="D69" s="193"/>
      <c r="E69" s="186"/>
      <c r="F69" s="194"/>
    </row>
    <row r="70" spans="2:6">
      <c r="B70" s="184"/>
      <c r="C70" s="193"/>
      <c r="D70" s="193"/>
      <c r="E70" s="186"/>
      <c r="F70" s="194"/>
    </row>
    <row r="71" spans="2:6">
      <c r="B71" s="184"/>
      <c r="C71" s="193"/>
      <c r="D71" s="193"/>
      <c r="E71" s="186"/>
      <c r="F71" s="194"/>
    </row>
    <row r="72" spans="2:6">
      <c r="B72" s="184"/>
      <c r="C72" s="193"/>
      <c r="D72" s="193"/>
      <c r="E72" s="186"/>
      <c r="F72" s="194"/>
    </row>
    <row r="73" spans="2:6">
      <c r="B73" s="184"/>
      <c r="C73" s="193"/>
      <c r="D73" s="193"/>
      <c r="E73" s="186"/>
      <c r="F73" s="194"/>
    </row>
    <row r="74" spans="2:6">
      <c r="B74" s="184"/>
      <c r="C74" s="193"/>
      <c r="D74" s="193"/>
      <c r="E74" s="186"/>
      <c r="F74" s="194"/>
    </row>
    <row r="75" spans="2:6">
      <c r="B75" s="184"/>
      <c r="C75" s="193"/>
      <c r="D75" s="193"/>
      <c r="E75" s="186"/>
      <c r="F75" s="194"/>
    </row>
    <row r="76" spans="2:6">
      <c r="B76" s="184"/>
      <c r="C76" s="193"/>
      <c r="D76" s="193"/>
      <c r="E76" s="186"/>
      <c r="F76" s="194"/>
    </row>
    <row r="77" spans="2:6">
      <c r="B77" s="184"/>
      <c r="C77" s="193"/>
      <c r="D77" s="193"/>
      <c r="E77" s="186"/>
      <c r="F77" s="194"/>
    </row>
    <row r="78" spans="2:6">
      <c r="B78" s="184"/>
      <c r="C78" s="193"/>
      <c r="D78" s="193"/>
      <c r="E78" s="186"/>
      <c r="F78" s="194"/>
    </row>
    <row r="79" spans="2:6">
      <c r="B79" s="184"/>
      <c r="C79" s="193"/>
      <c r="D79" s="193"/>
      <c r="E79" s="186"/>
      <c r="F79" s="194"/>
    </row>
    <row r="80" spans="2:6">
      <c r="B80" s="184"/>
      <c r="C80" s="193"/>
      <c r="D80" s="193"/>
      <c r="E80" s="186"/>
      <c r="F80" s="194"/>
    </row>
    <row r="81" spans="2:6">
      <c r="B81" s="184"/>
      <c r="C81" s="193"/>
      <c r="D81" s="193"/>
      <c r="E81" s="186"/>
      <c r="F81" s="194"/>
    </row>
    <row r="82" spans="2:6">
      <c r="B82" s="192"/>
      <c r="C82" s="185"/>
      <c r="D82" s="185"/>
      <c r="E82" s="185"/>
      <c r="F82" s="195"/>
    </row>
    <row r="83" spans="2:6">
      <c r="B83" s="192"/>
      <c r="C83" s="193"/>
      <c r="D83" s="193"/>
      <c r="E83" s="186"/>
      <c r="F83" s="194"/>
    </row>
    <row r="84" spans="2:6">
      <c r="B84" s="192"/>
      <c r="C84" s="185"/>
      <c r="D84" s="185"/>
      <c r="E84" s="185"/>
      <c r="F84" s="195"/>
    </row>
    <row r="85" spans="2:6">
      <c r="B85" s="196"/>
      <c r="C85" s="186"/>
      <c r="D85" s="186"/>
      <c r="E85" s="186"/>
      <c r="F85" s="194"/>
    </row>
    <row r="86" spans="2:6">
      <c r="B86" s="197"/>
      <c r="C86" s="193"/>
      <c r="D86" s="193"/>
      <c r="E86" s="186"/>
      <c r="F86" s="194"/>
    </row>
    <row r="87" spans="2:6">
      <c r="B87" s="197"/>
      <c r="C87" s="193"/>
      <c r="D87" s="193"/>
      <c r="E87" s="186"/>
      <c r="F87" s="194"/>
    </row>
    <row r="88" spans="2:6">
      <c r="B88" s="184"/>
      <c r="C88" s="193"/>
      <c r="D88" s="193"/>
      <c r="E88" s="186"/>
      <c r="F88" s="194"/>
    </row>
    <row r="89" spans="2:6">
      <c r="B89" s="192"/>
      <c r="C89" s="185"/>
      <c r="D89" s="185"/>
      <c r="E89" s="185"/>
      <c r="F89" s="195"/>
    </row>
    <row r="90" spans="2:6">
      <c r="B90" s="192"/>
      <c r="C90" s="186"/>
      <c r="D90" s="186"/>
      <c r="E90" s="186"/>
      <c r="F90" s="194"/>
    </row>
    <row r="91" spans="2:6">
      <c r="B91" s="184"/>
      <c r="C91" s="193"/>
      <c r="D91" s="193"/>
      <c r="E91" s="186"/>
      <c r="F91" s="194"/>
    </row>
    <row r="92" spans="2:6">
      <c r="B92" s="184"/>
      <c r="C92" s="193"/>
      <c r="D92" s="193"/>
      <c r="E92" s="186"/>
      <c r="F92" s="194"/>
    </row>
    <row r="93" spans="2:6">
      <c r="B93" s="184"/>
      <c r="C93" s="193"/>
      <c r="D93" s="193"/>
      <c r="E93" s="186"/>
      <c r="F93" s="194"/>
    </row>
    <row r="94" spans="2:6">
      <c r="B94" s="184"/>
      <c r="C94" s="193"/>
      <c r="D94" s="193"/>
      <c r="E94" s="186"/>
      <c r="F94" s="194"/>
    </row>
    <row r="95" spans="2:6">
      <c r="B95" s="184"/>
      <c r="C95" s="193"/>
      <c r="D95" s="193"/>
      <c r="E95" s="186"/>
      <c r="F95" s="194"/>
    </row>
    <row r="96" spans="2:6">
      <c r="B96" s="184"/>
      <c r="C96" s="193"/>
      <c r="D96" s="193"/>
      <c r="E96" s="186"/>
      <c r="F96" s="194"/>
    </row>
    <row r="97" spans="2:6">
      <c r="B97" s="184"/>
      <c r="C97" s="193"/>
      <c r="D97" s="193"/>
      <c r="E97" s="186"/>
      <c r="F97" s="194"/>
    </row>
    <row r="98" spans="2:6">
      <c r="B98" s="192"/>
      <c r="C98" s="185"/>
      <c r="D98" s="185"/>
      <c r="E98" s="185"/>
      <c r="F98" s="195"/>
    </row>
    <row r="99" spans="2:6">
      <c r="B99" s="192"/>
      <c r="C99" s="186"/>
      <c r="D99" s="186"/>
      <c r="E99" s="186"/>
      <c r="F99" s="194"/>
    </row>
    <row r="100" spans="2:6">
      <c r="B100" s="184"/>
      <c r="C100" s="193"/>
      <c r="D100" s="193"/>
      <c r="E100" s="186"/>
      <c r="F100" s="194"/>
    </row>
    <row r="101" spans="2:6">
      <c r="B101" s="184"/>
      <c r="C101" s="193"/>
      <c r="D101" s="193"/>
      <c r="E101" s="186"/>
      <c r="F101" s="194"/>
    </row>
    <row r="102" spans="2:6">
      <c r="B102" s="184"/>
      <c r="C102" s="193"/>
      <c r="D102" s="193"/>
      <c r="E102" s="186"/>
      <c r="F102" s="194"/>
    </row>
    <row r="103" spans="2:6">
      <c r="B103" s="184"/>
      <c r="C103" s="193"/>
      <c r="D103" s="193"/>
      <c r="E103" s="186"/>
      <c r="F103" s="194"/>
    </row>
    <row r="104" spans="2:6">
      <c r="B104" s="184"/>
      <c r="C104" s="193"/>
      <c r="D104" s="193"/>
      <c r="E104" s="186"/>
      <c r="F104" s="194"/>
    </row>
    <row r="105" spans="2:6">
      <c r="B105" s="184"/>
      <c r="C105" s="193"/>
      <c r="D105" s="193"/>
      <c r="E105" s="186"/>
      <c r="F105" s="194"/>
    </row>
    <row r="106" spans="2:6">
      <c r="B106" s="184"/>
      <c r="C106" s="193"/>
      <c r="D106" s="193"/>
      <c r="E106" s="186"/>
      <c r="F106" s="194"/>
    </row>
    <row r="107" spans="2:6">
      <c r="B107" s="184"/>
      <c r="C107" s="193"/>
      <c r="D107" s="193"/>
      <c r="E107" s="186"/>
      <c r="F107" s="194"/>
    </row>
    <row r="108" spans="2:6">
      <c r="B108" s="192"/>
      <c r="C108" s="185"/>
      <c r="D108" s="185"/>
      <c r="E108" s="185"/>
      <c r="F108" s="195"/>
    </row>
    <row r="109" spans="2:6">
      <c r="B109" s="192"/>
      <c r="C109" s="186"/>
      <c r="D109" s="186"/>
      <c r="E109" s="186"/>
      <c r="F109" s="186"/>
    </row>
    <row r="110" spans="2:6">
      <c r="B110" s="184"/>
      <c r="C110" s="193"/>
      <c r="D110" s="193"/>
      <c r="E110" s="186"/>
      <c r="F110" s="194"/>
    </row>
    <row r="111" spans="2:6">
      <c r="B111" s="184"/>
      <c r="C111" s="193"/>
      <c r="D111" s="193"/>
      <c r="E111" s="186"/>
      <c r="F111" s="194"/>
    </row>
    <row r="112" spans="2:6">
      <c r="B112" s="184"/>
      <c r="C112" s="193"/>
      <c r="D112" s="193"/>
      <c r="E112" s="186"/>
      <c r="F112" s="194"/>
    </row>
    <row r="113" spans="2:6">
      <c r="B113" s="184"/>
      <c r="C113" s="193"/>
      <c r="D113" s="193"/>
      <c r="E113" s="186"/>
      <c r="F113" s="194"/>
    </row>
    <row r="114" spans="2:6">
      <c r="B114" s="184"/>
      <c r="C114" s="193"/>
      <c r="D114" s="193"/>
      <c r="E114" s="186"/>
      <c r="F114" s="194"/>
    </row>
    <row r="115" spans="2:6">
      <c r="B115" s="184"/>
      <c r="C115" s="193"/>
      <c r="D115" s="193"/>
      <c r="E115" s="186"/>
      <c r="F115" s="194"/>
    </row>
    <row r="116" spans="2:6">
      <c r="B116" s="184"/>
      <c r="C116" s="193"/>
      <c r="D116" s="193"/>
      <c r="E116" s="186"/>
      <c r="F116" s="194"/>
    </row>
    <row r="117" spans="2:6">
      <c r="B117" s="184"/>
      <c r="C117" s="193"/>
      <c r="D117" s="193"/>
      <c r="E117" s="186"/>
      <c r="F117" s="194"/>
    </row>
    <row r="118" spans="2:6">
      <c r="B118" s="184"/>
      <c r="C118" s="193"/>
      <c r="D118" s="193"/>
      <c r="E118" s="186"/>
      <c r="F118" s="194"/>
    </row>
    <row r="119" spans="2:6">
      <c r="B119" s="184"/>
      <c r="C119" s="193"/>
      <c r="D119" s="193"/>
      <c r="E119" s="186"/>
      <c r="F119" s="194"/>
    </row>
    <row r="120" spans="2:6">
      <c r="B120" s="184"/>
      <c r="C120" s="193"/>
      <c r="D120" s="193"/>
      <c r="E120" s="186"/>
      <c r="F120" s="194"/>
    </row>
    <row r="121" spans="2:6">
      <c r="B121" s="184"/>
      <c r="C121" s="193"/>
      <c r="D121" s="193"/>
      <c r="E121" s="186"/>
      <c r="F121" s="194"/>
    </row>
    <row r="122" spans="2:6">
      <c r="B122" s="184"/>
      <c r="C122" s="193"/>
      <c r="D122" s="193"/>
      <c r="E122" s="186"/>
      <c r="F122" s="194"/>
    </row>
    <row r="123" spans="2:6">
      <c r="B123" s="184"/>
      <c r="C123" s="193"/>
      <c r="D123" s="193"/>
      <c r="E123" s="186"/>
      <c r="F123" s="194"/>
    </row>
    <row r="124" spans="2:6">
      <c r="B124" s="184"/>
      <c r="C124" s="193"/>
      <c r="D124" s="193"/>
      <c r="E124" s="186"/>
      <c r="F124" s="194"/>
    </row>
    <row r="125" spans="2:6">
      <c r="B125" s="184"/>
      <c r="C125" s="193"/>
      <c r="D125" s="193"/>
      <c r="E125" s="186"/>
      <c r="F125" s="194"/>
    </row>
    <row r="126" spans="2:6">
      <c r="B126" s="184"/>
      <c r="C126" s="193"/>
      <c r="D126" s="193"/>
      <c r="E126" s="186"/>
      <c r="F126" s="194"/>
    </row>
    <row r="127" spans="2:6">
      <c r="B127" s="184"/>
      <c r="C127" s="193"/>
      <c r="D127" s="193"/>
      <c r="E127" s="186"/>
      <c r="F127" s="194"/>
    </row>
    <row r="128" spans="2:6">
      <c r="B128" s="192"/>
      <c r="C128" s="185"/>
      <c r="D128" s="185"/>
      <c r="E128" s="185"/>
      <c r="F128" s="195"/>
    </row>
    <row r="129" spans="2:6">
      <c r="B129" s="192"/>
      <c r="C129" s="186"/>
      <c r="D129" s="186"/>
      <c r="E129" s="186"/>
      <c r="F129" s="186"/>
    </row>
    <row r="130" spans="2:6">
      <c r="B130" s="184"/>
      <c r="C130" s="193"/>
      <c r="D130" s="193"/>
      <c r="E130" s="186"/>
      <c r="F130" s="194"/>
    </row>
    <row r="131" spans="2:6">
      <c r="B131" s="184"/>
      <c r="C131" s="193"/>
      <c r="D131" s="193"/>
      <c r="E131" s="186"/>
      <c r="F131" s="194"/>
    </row>
    <row r="132" spans="2:6">
      <c r="B132" s="184"/>
      <c r="C132" s="193"/>
      <c r="D132" s="193"/>
      <c r="E132" s="186"/>
      <c r="F132" s="194"/>
    </row>
    <row r="133" spans="2:6">
      <c r="B133" s="184"/>
      <c r="C133" s="193"/>
      <c r="D133" s="193"/>
      <c r="E133" s="186"/>
      <c r="F133" s="194"/>
    </row>
    <row r="134" spans="2:6">
      <c r="B134" s="184"/>
      <c r="C134" s="193"/>
      <c r="D134" s="193"/>
      <c r="E134" s="186"/>
      <c r="F134" s="194"/>
    </row>
    <row r="135" spans="2:6">
      <c r="B135" s="184"/>
      <c r="C135" s="193"/>
      <c r="D135" s="193"/>
      <c r="E135" s="186"/>
      <c r="F135" s="194"/>
    </row>
    <row r="136" spans="2:6">
      <c r="B136" s="184"/>
      <c r="C136" s="193"/>
      <c r="D136" s="193"/>
      <c r="E136" s="186"/>
      <c r="F136" s="194"/>
    </row>
    <row r="137" spans="2:6">
      <c r="B137" s="184"/>
      <c r="C137" s="193"/>
      <c r="D137" s="193"/>
      <c r="E137" s="186"/>
      <c r="F137" s="194"/>
    </row>
    <row r="138" spans="2:6">
      <c r="B138" s="192"/>
      <c r="C138" s="185"/>
      <c r="D138" s="185"/>
      <c r="E138" s="185"/>
      <c r="F138" s="195"/>
    </row>
    <row r="139" spans="2:6">
      <c r="B139" s="192"/>
      <c r="C139" s="186"/>
      <c r="D139" s="186"/>
      <c r="E139" s="186"/>
      <c r="F139" s="186"/>
    </row>
    <row r="140" spans="2:6">
      <c r="B140" s="184"/>
      <c r="C140" s="193"/>
      <c r="D140" s="193"/>
      <c r="E140" s="186"/>
      <c r="F140" s="194"/>
    </row>
    <row r="141" spans="2:6">
      <c r="B141" s="184"/>
      <c r="C141" s="193"/>
      <c r="D141" s="193"/>
      <c r="E141" s="186"/>
      <c r="F141" s="194"/>
    </row>
    <row r="142" spans="2:6">
      <c r="B142" s="192"/>
      <c r="C142" s="185"/>
      <c r="D142" s="185"/>
      <c r="E142" s="185"/>
      <c r="F142" s="195"/>
    </row>
    <row r="143" spans="2:6">
      <c r="B143" s="184"/>
      <c r="C143" s="185"/>
      <c r="D143" s="185"/>
      <c r="E143" s="185"/>
      <c r="F143" s="186"/>
    </row>
    <row r="144" spans="2:6">
      <c r="B144" s="184"/>
      <c r="C144" s="185"/>
      <c r="D144" s="185"/>
      <c r="E144" s="185"/>
      <c r="F144" s="186"/>
    </row>
    <row r="145" spans="2:6">
      <c r="B145" s="187"/>
      <c r="C145" s="185"/>
      <c r="D145" s="185"/>
      <c r="E145" s="185"/>
      <c r="F145" s="188"/>
    </row>
    <row r="146" spans="2:6">
      <c r="B146" s="189"/>
      <c r="C146" s="190"/>
      <c r="D146" s="190"/>
      <c r="E146" s="191"/>
      <c r="F146" s="191"/>
    </row>
    <row r="147" spans="2:6">
      <c r="B147" s="196"/>
      <c r="C147" s="186"/>
      <c r="D147" s="186"/>
      <c r="E147" s="186"/>
      <c r="F147" s="194"/>
    </row>
    <row r="148" spans="2:6">
      <c r="B148" s="184"/>
      <c r="C148" s="193"/>
      <c r="D148" s="193"/>
      <c r="E148" s="186"/>
      <c r="F148" s="194"/>
    </row>
    <row r="149" spans="2:6">
      <c r="B149" s="197"/>
      <c r="C149" s="193"/>
      <c r="D149" s="193"/>
      <c r="E149" s="186"/>
      <c r="F149" s="194"/>
    </row>
    <row r="150" spans="2:6">
      <c r="B150" s="197"/>
      <c r="C150" s="193"/>
      <c r="D150" s="193"/>
      <c r="E150" s="186"/>
      <c r="F150" s="194"/>
    </row>
    <row r="151" spans="2:6">
      <c r="B151" s="197"/>
      <c r="C151" s="193"/>
      <c r="D151" s="193"/>
      <c r="E151" s="186"/>
      <c r="F151" s="194"/>
    </row>
    <row r="152" spans="2:6">
      <c r="B152" s="197"/>
      <c r="C152" s="193"/>
      <c r="D152" s="193"/>
      <c r="E152" s="186"/>
      <c r="F152" s="194"/>
    </row>
    <row r="153" spans="2:6">
      <c r="B153" s="197"/>
      <c r="C153" s="193"/>
      <c r="D153" s="193"/>
      <c r="E153" s="186"/>
      <c r="F153" s="194"/>
    </row>
    <row r="154" spans="2:6">
      <c r="B154" s="192"/>
      <c r="C154" s="185"/>
      <c r="D154" s="185"/>
      <c r="E154" s="185"/>
      <c r="F154" s="195"/>
    </row>
    <row r="155" spans="2:6">
      <c r="B155" s="192"/>
      <c r="C155" s="186"/>
      <c r="D155" s="186"/>
      <c r="E155" s="186"/>
      <c r="F155" s="186"/>
    </row>
    <row r="156" spans="2:6">
      <c r="B156" s="184"/>
      <c r="C156" s="193"/>
      <c r="D156" s="193"/>
      <c r="E156" s="186"/>
      <c r="F156" s="194"/>
    </row>
    <row r="157" spans="2:6">
      <c r="B157" s="184"/>
      <c r="C157" s="193"/>
      <c r="D157" s="193"/>
      <c r="E157" s="186"/>
      <c r="F157" s="198"/>
    </row>
    <row r="158" spans="2:6">
      <c r="B158" s="184"/>
      <c r="C158" s="193"/>
      <c r="D158" s="193"/>
      <c r="E158" s="186"/>
      <c r="F158" s="194"/>
    </row>
    <row r="159" spans="2:6">
      <c r="B159" s="184"/>
      <c r="C159" s="193"/>
      <c r="D159" s="193"/>
      <c r="E159" s="186"/>
      <c r="F159" s="194"/>
    </row>
    <row r="160" spans="2:6">
      <c r="B160" s="184"/>
      <c r="C160" s="193"/>
      <c r="D160" s="193"/>
      <c r="E160" s="186"/>
      <c r="F160" s="194"/>
    </row>
    <row r="161" spans="2:6">
      <c r="B161" s="184"/>
      <c r="C161" s="193"/>
      <c r="D161" s="193"/>
      <c r="E161" s="186"/>
      <c r="F161" s="194"/>
    </row>
    <row r="162" spans="2:6">
      <c r="B162" s="184"/>
      <c r="C162" s="193"/>
      <c r="D162" s="193"/>
      <c r="E162" s="186"/>
      <c r="F162" s="194"/>
    </row>
    <row r="163" spans="2:6">
      <c r="B163" s="184"/>
      <c r="C163" s="193"/>
      <c r="D163" s="193"/>
      <c r="E163" s="186"/>
      <c r="F163" s="194"/>
    </row>
    <row r="164" spans="2:6">
      <c r="B164" s="184"/>
      <c r="C164" s="193"/>
      <c r="D164" s="193"/>
      <c r="E164" s="186"/>
      <c r="F164" s="194"/>
    </row>
    <row r="165" spans="2:6">
      <c r="B165" s="184"/>
      <c r="C165" s="193"/>
      <c r="D165" s="193"/>
      <c r="E165" s="186"/>
      <c r="F165" s="194"/>
    </row>
    <row r="166" spans="2:6">
      <c r="B166" s="184"/>
      <c r="C166" s="193"/>
      <c r="D166" s="193"/>
      <c r="E166" s="186"/>
      <c r="F166" s="194"/>
    </row>
    <row r="167" spans="2:6">
      <c r="B167" s="192"/>
      <c r="C167" s="185"/>
      <c r="D167" s="185"/>
      <c r="E167" s="185"/>
      <c r="F167" s="195"/>
    </row>
    <row r="168" spans="2:6">
      <c r="B168" s="192"/>
      <c r="C168" s="186"/>
      <c r="D168" s="186"/>
      <c r="E168" s="186"/>
      <c r="F168" s="186"/>
    </row>
    <row r="169" spans="2:6">
      <c r="B169" s="184"/>
      <c r="C169" s="193"/>
      <c r="D169" s="193"/>
      <c r="E169" s="186"/>
      <c r="F169" s="194"/>
    </row>
    <row r="170" spans="2:6">
      <c r="B170" s="184"/>
      <c r="C170" s="193"/>
      <c r="D170" s="193"/>
      <c r="E170" s="186"/>
      <c r="F170" s="194"/>
    </row>
    <row r="171" spans="2:6">
      <c r="B171" s="184"/>
      <c r="C171" s="193"/>
      <c r="D171" s="193"/>
      <c r="E171" s="186"/>
      <c r="F171" s="194"/>
    </row>
    <row r="172" spans="2:6">
      <c r="B172" s="184"/>
      <c r="C172" s="193"/>
      <c r="D172" s="193"/>
      <c r="E172" s="186"/>
      <c r="F172" s="194"/>
    </row>
    <row r="173" spans="2:6">
      <c r="B173" s="184"/>
      <c r="C173" s="193"/>
      <c r="D173" s="193"/>
      <c r="E173" s="186"/>
      <c r="F173" s="194"/>
    </row>
    <row r="174" spans="2:6">
      <c r="B174" s="184"/>
      <c r="C174" s="193"/>
      <c r="D174" s="193"/>
      <c r="E174" s="186"/>
      <c r="F174" s="194"/>
    </row>
    <row r="175" spans="2:6">
      <c r="B175" s="184"/>
      <c r="C175" s="193"/>
      <c r="D175" s="193"/>
      <c r="E175" s="186"/>
      <c r="F175" s="194"/>
    </row>
    <row r="176" spans="2:6">
      <c r="B176" s="184"/>
      <c r="C176" s="193"/>
      <c r="D176" s="193"/>
      <c r="E176" s="186"/>
      <c r="F176" s="194"/>
    </row>
    <row r="177" spans="2:6">
      <c r="B177" s="184"/>
      <c r="C177" s="193"/>
      <c r="D177" s="193"/>
      <c r="E177" s="186"/>
      <c r="F177" s="194"/>
    </row>
    <row r="178" spans="2:6">
      <c r="B178" s="184"/>
      <c r="C178" s="193"/>
      <c r="D178" s="193"/>
      <c r="E178" s="186"/>
      <c r="F178" s="194"/>
    </row>
    <row r="179" spans="2:6">
      <c r="B179" s="184"/>
      <c r="C179" s="193"/>
      <c r="D179" s="193"/>
      <c r="E179" s="186"/>
      <c r="F179" s="194"/>
    </row>
    <row r="180" spans="2:6">
      <c r="B180" s="184"/>
      <c r="C180" s="193"/>
      <c r="D180" s="193"/>
      <c r="E180" s="186"/>
      <c r="F180" s="194"/>
    </row>
    <row r="181" spans="2:6">
      <c r="B181" s="184"/>
      <c r="C181" s="193"/>
      <c r="D181" s="193"/>
      <c r="E181" s="186"/>
      <c r="F181" s="194"/>
    </row>
    <row r="182" spans="2:6">
      <c r="B182" s="184"/>
      <c r="C182" s="193"/>
      <c r="D182" s="193"/>
      <c r="E182" s="186"/>
      <c r="F182" s="194"/>
    </row>
    <row r="183" spans="2:6">
      <c r="B183" s="184"/>
      <c r="C183" s="193"/>
      <c r="D183" s="193"/>
      <c r="E183" s="186"/>
      <c r="F183" s="194"/>
    </row>
    <row r="184" spans="2:6">
      <c r="B184" s="184"/>
      <c r="C184" s="193"/>
      <c r="D184" s="193"/>
      <c r="E184" s="186"/>
      <c r="F184" s="194"/>
    </row>
    <row r="185" spans="2:6">
      <c r="B185" s="184"/>
      <c r="C185" s="193"/>
      <c r="D185" s="193"/>
      <c r="E185" s="186"/>
      <c r="F185" s="194"/>
    </row>
    <row r="186" spans="2:6">
      <c r="B186" s="184"/>
      <c r="C186" s="193"/>
      <c r="D186" s="193"/>
      <c r="E186" s="186"/>
      <c r="F186" s="194"/>
    </row>
    <row r="187" spans="2:6">
      <c r="B187" s="184"/>
      <c r="C187" s="193"/>
      <c r="D187" s="193"/>
      <c r="E187" s="186"/>
      <c r="F187" s="194"/>
    </row>
    <row r="188" spans="2:6">
      <c r="B188" s="184"/>
      <c r="C188" s="193"/>
      <c r="D188" s="193"/>
      <c r="E188" s="186"/>
      <c r="F188" s="194"/>
    </row>
    <row r="189" spans="2:6">
      <c r="B189" s="184"/>
      <c r="C189" s="193"/>
      <c r="D189" s="193"/>
      <c r="E189" s="186"/>
      <c r="F189" s="194"/>
    </row>
    <row r="190" spans="2:6">
      <c r="B190" s="184"/>
      <c r="C190" s="193"/>
      <c r="D190" s="193"/>
      <c r="E190" s="186"/>
      <c r="F190" s="194"/>
    </row>
    <row r="191" spans="2:6">
      <c r="B191" s="184"/>
      <c r="C191" s="193"/>
      <c r="D191" s="193"/>
      <c r="E191" s="186"/>
      <c r="F191" s="194"/>
    </row>
    <row r="192" spans="2:6">
      <c r="B192" s="184"/>
      <c r="C192" s="193"/>
      <c r="D192" s="193"/>
      <c r="E192" s="186"/>
      <c r="F192" s="194"/>
    </row>
    <row r="193" spans="2:6">
      <c r="B193" s="184"/>
      <c r="C193" s="193"/>
      <c r="D193" s="193"/>
      <c r="E193" s="186"/>
      <c r="F193" s="194"/>
    </row>
    <row r="194" spans="2:6">
      <c r="B194" s="184"/>
      <c r="C194" s="193"/>
      <c r="D194" s="193"/>
      <c r="E194" s="186"/>
      <c r="F194" s="194"/>
    </row>
    <row r="195" spans="2:6">
      <c r="B195" s="184"/>
      <c r="C195" s="193"/>
      <c r="D195" s="193"/>
      <c r="E195" s="186"/>
      <c r="F195" s="194"/>
    </row>
    <row r="196" spans="2:6">
      <c r="B196" s="184"/>
      <c r="C196" s="193"/>
      <c r="D196" s="193"/>
      <c r="E196" s="186"/>
      <c r="F196" s="194"/>
    </row>
    <row r="197" spans="2:6">
      <c r="B197" s="197"/>
      <c r="C197" s="193"/>
      <c r="D197" s="193"/>
      <c r="E197" s="186"/>
      <c r="F197" s="194"/>
    </row>
    <row r="198" spans="2:6">
      <c r="B198" s="197"/>
      <c r="C198" s="193"/>
      <c r="D198" s="193"/>
      <c r="E198" s="186"/>
      <c r="F198" s="194"/>
    </row>
    <row r="199" spans="2:6">
      <c r="B199" s="197"/>
      <c r="C199" s="193"/>
      <c r="D199" s="193"/>
      <c r="E199" s="186"/>
      <c r="F199" s="194"/>
    </row>
    <row r="200" spans="2:6">
      <c r="B200" s="197"/>
      <c r="C200" s="193"/>
      <c r="D200" s="193"/>
      <c r="E200" s="186"/>
      <c r="F200" s="194"/>
    </row>
    <row r="201" spans="2:6">
      <c r="B201" s="184"/>
      <c r="C201" s="193"/>
      <c r="D201" s="193"/>
      <c r="E201" s="186"/>
      <c r="F201" s="194"/>
    </row>
    <row r="202" spans="2:6">
      <c r="B202" s="197"/>
      <c r="C202" s="193"/>
      <c r="D202" s="193"/>
      <c r="E202" s="186"/>
      <c r="F202" s="194"/>
    </row>
    <row r="203" spans="2:6">
      <c r="B203" s="184"/>
      <c r="C203" s="193"/>
      <c r="D203" s="193"/>
      <c r="E203" s="186"/>
      <c r="F203" s="194"/>
    </row>
    <row r="204" spans="2:6">
      <c r="B204" s="184"/>
      <c r="C204" s="193"/>
      <c r="D204" s="193"/>
      <c r="E204" s="186"/>
      <c r="F204" s="194"/>
    </row>
    <row r="205" spans="2:6">
      <c r="B205" s="197"/>
      <c r="C205" s="193"/>
      <c r="D205" s="193"/>
      <c r="E205" s="186"/>
      <c r="F205" s="194"/>
    </row>
    <row r="206" spans="2:6">
      <c r="B206" s="197"/>
      <c r="C206" s="193"/>
      <c r="D206" s="193"/>
      <c r="E206" s="186"/>
      <c r="F206" s="194"/>
    </row>
    <row r="207" spans="2:6">
      <c r="B207" s="197"/>
      <c r="C207" s="193"/>
      <c r="D207" s="193"/>
      <c r="E207" s="186"/>
      <c r="F207" s="194"/>
    </row>
    <row r="208" spans="2:6">
      <c r="B208" s="197"/>
      <c r="C208" s="193"/>
      <c r="D208" s="193"/>
      <c r="E208" s="186"/>
      <c r="F208" s="194"/>
    </row>
    <row r="209" spans="2:7">
      <c r="B209" s="184"/>
      <c r="C209" s="193"/>
      <c r="D209" s="193"/>
      <c r="E209" s="186"/>
      <c r="F209" s="194"/>
    </row>
    <row r="210" spans="2:7">
      <c r="B210" s="184"/>
      <c r="C210" s="193"/>
      <c r="D210" s="193"/>
      <c r="E210" s="186"/>
      <c r="F210" s="194"/>
    </row>
    <row r="211" spans="2:7">
      <c r="B211" s="197"/>
      <c r="C211" s="193"/>
      <c r="D211" s="193"/>
      <c r="E211" s="186"/>
      <c r="F211" s="194"/>
    </row>
    <row r="212" spans="2:7">
      <c r="B212" s="197"/>
      <c r="C212" s="193"/>
      <c r="D212" s="193"/>
      <c r="E212" s="186"/>
      <c r="F212" s="194"/>
    </row>
    <row r="213" spans="2:7">
      <c r="B213" s="192"/>
      <c r="C213" s="185"/>
      <c r="D213" s="185"/>
      <c r="E213" s="185"/>
      <c r="F213" s="195"/>
    </row>
    <row r="214" spans="2:7">
      <c r="B214" s="196"/>
      <c r="C214" s="186"/>
      <c r="D214" s="186"/>
      <c r="E214" s="186"/>
      <c r="F214" s="194"/>
    </row>
    <row r="215" spans="2:7">
      <c r="B215" s="197"/>
      <c r="C215" s="193"/>
      <c r="D215" s="193"/>
      <c r="E215" s="186"/>
      <c r="F215" s="194"/>
    </row>
    <row r="216" spans="2:7">
      <c r="B216" s="192"/>
      <c r="C216" s="185"/>
      <c r="D216" s="185"/>
      <c r="E216" s="185"/>
      <c r="F216" s="195"/>
    </row>
    <row r="217" spans="2:7">
      <c r="B217" s="196"/>
      <c r="C217" s="186"/>
      <c r="D217" s="186"/>
      <c r="E217" s="186"/>
      <c r="F217" s="194"/>
    </row>
    <row r="218" spans="2:7">
      <c r="B218" s="197"/>
      <c r="C218" s="193"/>
      <c r="D218" s="193"/>
      <c r="E218" s="186"/>
      <c r="F218" s="194"/>
    </row>
    <row r="219" spans="2:7">
      <c r="B219" s="192"/>
      <c r="C219" s="185"/>
      <c r="D219" s="185"/>
      <c r="E219" s="185"/>
      <c r="F219" s="195"/>
    </row>
    <row r="220" spans="2:7">
      <c r="B220" s="192"/>
      <c r="C220" s="193"/>
      <c r="D220" s="193"/>
      <c r="E220" s="186"/>
      <c r="F220" s="194"/>
    </row>
    <row r="221" spans="2:7">
      <c r="B221" s="192"/>
      <c r="C221" s="185"/>
      <c r="D221" s="185"/>
      <c r="E221" s="185"/>
      <c r="F221" s="195"/>
      <c r="G221" s="199"/>
    </row>
    <row r="222" spans="2:7">
      <c r="B222" s="196"/>
      <c r="C222" s="186"/>
      <c r="D222" s="186"/>
      <c r="E222" s="186"/>
      <c r="F222" s="194"/>
    </row>
    <row r="223" spans="2:7">
      <c r="B223" s="184"/>
      <c r="C223" s="193"/>
      <c r="D223" s="193"/>
      <c r="E223" s="186"/>
      <c r="F223" s="194"/>
    </row>
    <row r="224" spans="2:7">
      <c r="B224" s="184"/>
      <c r="C224" s="193"/>
      <c r="D224" s="193"/>
      <c r="E224" s="186"/>
      <c r="F224" s="194"/>
    </row>
    <row r="225" spans="2:6">
      <c r="B225" s="184"/>
      <c r="C225" s="193"/>
      <c r="D225" s="193"/>
      <c r="E225" s="186"/>
      <c r="F225" s="194"/>
    </row>
    <row r="226" spans="2:6">
      <c r="B226" s="184"/>
      <c r="C226" s="193"/>
      <c r="D226" s="193"/>
      <c r="E226" s="186"/>
      <c r="F226" s="194"/>
    </row>
    <row r="227" spans="2:6">
      <c r="B227" s="184"/>
      <c r="C227" s="193"/>
      <c r="D227" s="193"/>
      <c r="E227" s="186"/>
      <c r="F227" s="194"/>
    </row>
    <row r="228" spans="2:6">
      <c r="B228" s="192"/>
      <c r="C228" s="185"/>
      <c r="D228" s="185"/>
      <c r="E228" s="185"/>
      <c r="F228" s="195"/>
    </row>
    <row r="229" spans="2:6">
      <c r="B229" s="192"/>
      <c r="C229" s="185"/>
      <c r="D229" s="185"/>
      <c r="E229" s="185"/>
      <c r="F229" s="195"/>
    </row>
    <row r="230" spans="2:6">
      <c r="B230" s="200"/>
      <c r="C230" s="201"/>
      <c r="D230" s="201"/>
      <c r="E230" s="201"/>
      <c r="F230" s="201"/>
    </row>
    <row r="231" spans="2:6">
      <c r="B231" s="200"/>
      <c r="C231" s="201"/>
      <c r="D231" s="201"/>
      <c r="E231" s="201"/>
      <c r="F231" s="201"/>
    </row>
    <row r="232" spans="2:6">
      <c r="B232" s="200"/>
      <c r="C232" s="201"/>
      <c r="D232" s="201"/>
      <c r="E232" s="201"/>
      <c r="F232" s="201"/>
    </row>
    <row r="233" spans="2:6">
      <c r="B233" s="200"/>
      <c r="C233" s="201"/>
      <c r="D233" s="201"/>
      <c r="E233" s="201"/>
      <c r="F233" s="201"/>
    </row>
    <row r="234" spans="2:6">
      <c r="B234" s="202" t="s">
        <v>34</v>
      </c>
      <c r="C234" s="193">
        <v>169196689.87</v>
      </c>
      <c r="D234" s="193">
        <v>175834941.16999999</v>
      </c>
      <c r="E234" s="201"/>
      <c r="F234" s="201"/>
    </row>
    <row r="235" spans="2:6">
      <c r="B235" s="202" t="s">
        <v>35</v>
      </c>
      <c r="C235" s="193">
        <v>5039638.5999999996</v>
      </c>
      <c r="D235" s="193">
        <v>3623381.23</v>
      </c>
      <c r="E235" s="201"/>
      <c r="F235" s="201"/>
    </row>
    <row r="236" spans="2:6">
      <c r="B236" s="202" t="s">
        <v>36</v>
      </c>
      <c r="C236" s="193">
        <v>612481.41</v>
      </c>
      <c r="D236" s="193">
        <v>477556.86</v>
      </c>
      <c r="E236" s="201"/>
      <c r="F236" s="201"/>
    </row>
    <row r="237" spans="2:6">
      <c r="B237" s="202" t="s">
        <v>37</v>
      </c>
      <c r="C237" s="193">
        <v>351125.07</v>
      </c>
      <c r="D237" s="193">
        <v>428976.27</v>
      </c>
      <c r="E237" s="201"/>
      <c r="F237" s="201"/>
    </row>
    <row r="238" spans="2:6">
      <c r="B238" s="200"/>
      <c r="C238" s="201"/>
      <c r="D238" s="201"/>
      <c r="E238" s="201"/>
      <c r="F238" s="201"/>
    </row>
    <row r="239" spans="2:6">
      <c r="B239" s="200"/>
      <c r="C239" s="203"/>
      <c r="D239" s="193"/>
      <c r="E239" s="201"/>
      <c r="F239" s="201"/>
    </row>
    <row r="240" spans="2:6">
      <c r="B240" s="200"/>
      <c r="C240" s="203"/>
      <c r="D240" s="193"/>
      <c r="E240" s="201"/>
      <c r="F240" s="201"/>
    </row>
    <row r="241" spans="2:6">
      <c r="B241" s="200"/>
      <c r="C241" s="203"/>
      <c r="D241" s="193"/>
      <c r="E241" s="201"/>
      <c r="F241" s="201"/>
    </row>
    <row r="242" spans="2:6">
      <c r="B242" s="200"/>
      <c r="C242" s="203"/>
      <c r="D242" s="193"/>
      <c r="E242" s="201"/>
      <c r="F242" s="201"/>
    </row>
    <row r="243" spans="2:6">
      <c r="B243" s="200"/>
      <c r="C243" s="201"/>
      <c r="D243" s="201"/>
      <c r="E243" s="201"/>
      <c r="F243" s="201"/>
    </row>
  </sheetData>
  <printOptions horizontalCentered="1" verticalCentered="1"/>
  <pageMargins left="0.76" right="0.77" top="0.75" bottom="0.75" header="0.3" footer="0.3"/>
  <pageSetup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82"/>
  <sheetViews>
    <sheetView zoomScaleNormal="100" workbookViewId="0">
      <selection activeCell="D19" sqref="D19"/>
    </sheetView>
  </sheetViews>
  <sheetFormatPr defaultRowHeight="22.5"/>
  <cols>
    <col min="1" max="1" width="18.109375" style="205" customWidth="1"/>
    <col min="2" max="2" width="43.6640625" style="131" customWidth="1"/>
    <col min="3" max="3" width="22" style="131" customWidth="1"/>
    <col min="4" max="5" width="22" style="205" customWidth="1"/>
    <col min="6" max="6" width="18.44140625" style="205" customWidth="1"/>
    <col min="7" max="7" width="20.109375" style="206" bestFit="1" customWidth="1"/>
    <col min="8" max="8" width="27.77734375" style="205" bestFit="1" customWidth="1"/>
    <col min="9" max="16384" width="8.88671875" style="205"/>
  </cols>
  <sheetData>
    <row r="1" spans="1:8" s="136" customFormat="1">
      <c r="A1" s="204"/>
      <c r="B1" s="131"/>
      <c r="C1" s="127" t="s">
        <v>42</v>
      </c>
      <c r="D1" s="127"/>
      <c r="E1" s="132"/>
      <c r="F1" s="131"/>
      <c r="G1" s="135"/>
    </row>
    <row r="2" spans="1:8" s="136" customFormat="1">
      <c r="A2" s="204"/>
      <c r="B2" s="131"/>
      <c r="C2" s="127" t="s">
        <v>92</v>
      </c>
      <c r="D2" s="127"/>
      <c r="E2" s="132"/>
      <c r="F2" s="131"/>
      <c r="G2" s="135"/>
    </row>
    <row r="3" spans="1:8">
      <c r="D3" s="131"/>
    </row>
    <row r="4" spans="1:8" s="136" customFormat="1">
      <c r="B4" s="207">
        <v>43421</v>
      </c>
      <c r="C4" s="127" t="s">
        <v>41</v>
      </c>
      <c r="D4" s="208"/>
      <c r="E4" s="127"/>
      <c r="F4" s="134" t="s">
        <v>93</v>
      </c>
      <c r="G4" s="135"/>
    </row>
    <row r="5" spans="1:8">
      <c r="B5" s="209" t="s">
        <v>6</v>
      </c>
      <c r="C5" s="210" t="s">
        <v>94</v>
      </c>
      <c r="D5" s="211" t="s">
        <v>95</v>
      </c>
      <c r="E5" s="212" t="s">
        <v>47</v>
      </c>
      <c r="F5" s="212" t="s">
        <v>48</v>
      </c>
    </row>
    <row r="6" spans="1:8">
      <c r="B6" s="213" t="s">
        <v>96</v>
      </c>
      <c r="C6" s="214"/>
      <c r="D6" s="215" t="s">
        <v>1</v>
      </c>
      <c r="E6" s="215"/>
      <c r="F6" s="216"/>
    </row>
    <row r="7" spans="1:8">
      <c r="B7" s="217" t="s">
        <v>97</v>
      </c>
      <c r="C7" s="218">
        <v>18872537.629999999</v>
      </c>
      <c r="D7" s="219">
        <v>20527627.149999999</v>
      </c>
      <c r="E7" s="220">
        <f t="shared" ref="E7:E25" si="0">D7-C7</f>
        <v>1655089.5199999996</v>
      </c>
      <c r="F7" s="221">
        <f>IF(C7=D7,"0.00%",IF(C7=0,E7/D7,E7/C7))</f>
        <v>8.7698302816948723E-2</v>
      </c>
      <c r="G7" s="222"/>
      <c r="H7" s="222"/>
    </row>
    <row r="8" spans="1:8">
      <c r="B8" s="217" t="s">
        <v>98</v>
      </c>
      <c r="C8" s="223">
        <v>387733</v>
      </c>
      <c r="D8" s="223">
        <v>364201.5</v>
      </c>
      <c r="E8" s="224">
        <f t="shared" si="0"/>
        <v>-23531.5</v>
      </c>
      <c r="F8" s="152">
        <f>IF(C8=D8,"0.00%",IF(C8=0,E8/D8,E8/C8))</f>
        <v>-6.0689959327681675E-2</v>
      </c>
      <c r="H8" s="225"/>
    </row>
    <row r="9" spans="1:8">
      <c r="B9" s="217" t="s">
        <v>99</v>
      </c>
      <c r="C9" s="223">
        <v>14951</v>
      </c>
      <c r="D9" s="223">
        <v>14054.5</v>
      </c>
      <c r="E9" s="224">
        <f t="shared" si="0"/>
        <v>-896.5</v>
      </c>
      <c r="F9" s="152">
        <f>IF(C9=D9,"0.00%",IF(C9=0,E9/D9,E9/C9))</f>
        <v>-5.9962544311417294E-2</v>
      </c>
      <c r="H9" s="206"/>
    </row>
    <row r="10" spans="1:8">
      <c r="B10" s="217" t="s">
        <v>100</v>
      </c>
      <c r="C10" s="223">
        <v>13727.58</v>
      </c>
      <c r="D10" s="223">
        <v>12651.39</v>
      </c>
      <c r="E10" s="224">
        <f t="shared" si="0"/>
        <v>-1076.1900000000005</v>
      </c>
      <c r="F10" s="152">
        <f>IF(C10=D10,"0.00%",IF(C10=0,E10/D10,E10/C10))</f>
        <v>-7.8396192191194702E-2</v>
      </c>
      <c r="H10" s="206"/>
    </row>
    <row r="11" spans="1:8">
      <c r="B11" s="217" t="s">
        <v>101</v>
      </c>
      <c r="C11" s="223">
        <v>882</v>
      </c>
      <c r="D11" s="223">
        <v>0</v>
      </c>
      <c r="E11" s="224">
        <f t="shared" si="0"/>
        <v>-882</v>
      </c>
      <c r="F11" s="152">
        <f>-IF(C11=D11,"0.00%",IF(C11=0,E11/D11,E11/-C11))</f>
        <v>-1</v>
      </c>
      <c r="H11" s="206"/>
    </row>
    <row r="12" spans="1:8">
      <c r="B12" s="217" t="s">
        <v>102</v>
      </c>
      <c r="C12" s="223">
        <v>6888929.1100000003</v>
      </c>
      <c r="D12" s="223">
        <v>4143246.13</v>
      </c>
      <c r="E12" s="224">
        <f t="shared" si="0"/>
        <v>-2745682.9800000004</v>
      </c>
      <c r="F12" s="152">
        <f>IF(C12=D12,"0.00%",IF(C12=0,E12/D12,E12/C12))</f>
        <v>-0.39856455715509609</v>
      </c>
      <c r="H12" s="206"/>
    </row>
    <row r="13" spans="1:8">
      <c r="B13" s="217" t="s">
        <v>103</v>
      </c>
      <c r="C13" s="223">
        <v>19679</v>
      </c>
      <c r="D13" s="223">
        <v>17018</v>
      </c>
      <c r="E13" s="224">
        <f t="shared" si="0"/>
        <v>-2661</v>
      </c>
      <c r="F13" s="152">
        <f>IF(C13=D13,"0.00%",IF(C13=0,E13/D13,E13/C13))</f>
        <v>-0.13522028558361707</v>
      </c>
      <c r="H13" s="206"/>
    </row>
    <row r="14" spans="1:8">
      <c r="B14" s="217" t="s">
        <v>104</v>
      </c>
      <c r="C14" s="223">
        <v>85402.5</v>
      </c>
      <c r="D14" s="223">
        <v>91588</v>
      </c>
      <c r="E14" s="224">
        <f t="shared" si="0"/>
        <v>6185.5</v>
      </c>
      <c r="F14" s="152">
        <f>IF(C14=D14,"0.00%",IF(C14=0,E14/D14,E14/C14))</f>
        <v>7.242762214220895E-2</v>
      </c>
      <c r="H14" s="206"/>
    </row>
    <row r="15" spans="1:8">
      <c r="B15" s="217" t="s">
        <v>105</v>
      </c>
      <c r="C15" s="223">
        <v>60253.99</v>
      </c>
      <c r="D15" s="223">
        <v>69096.149999999994</v>
      </c>
      <c r="E15" s="224">
        <f t="shared" si="0"/>
        <v>8842.1599999999962</v>
      </c>
      <c r="F15" s="152">
        <f>IF(C15=D15,"0.00%",IF(C15=0,E15/D15,E15/C15))</f>
        <v>0.14674812406614063</v>
      </c>
      <c r="H15" s="206"/>
    </row>
    <row r="16" spans="1:8">
      <c r="B16" s="217" t="s">
        <v>106</v>
      </c>
      <c r="C16" s="223">
        <v>4214</v>
      </c>
      <c r="D16" s="223">
        <v>0</v>
      </c>
      <c r="E16" s="224">
        <f t="shared" si="0"/>
        <v>-4214</v>
      </c>
      <c r="F16" s="152">
        <f>IF(C16=D16,"0.00%",IF(C16=0,E16/D16,E16/C16))</f>
        <v>-1</v>
      </c>
      <c r="H16" s="206"/>
    </row>
    <row r="17" spans="2:8">
      <c r="B17" s="217" t="s">
        <v>107</v>
      </c>
      <c r="C17" s="223">
        <v>2663.68</v>
      </c>
      <c r="D17" s="223">
        <v>179.61</v>
      </c>
      <c r="E17" s="224">
        <f t="shared" si="0"/>
        <v>-2484.0699999999997</v>
      </c>
      <c r="F17" s="152">
        <f>-IF(C17=D17,"0.00%",IF(C17=0,E17/D17,E17/-C17))</f>
        <v>-0.93257072921672268</v>
      </c>
      <c r="H17" s="206"/>
    </row>
    <row r="18" spans="2:8">
      <c r="B18" s="217" t="s">
        <v>108</v>
      </c>
      <c r="C18" s="223">
        <v>6000</v>
      </c>
      <c r="D18" s="223">
        <v>27000</v>
      </c>
      <c r="E18" s="224">
        <f t="shared" si="0"/>
        <v>21000</v>
      </c>
      <c r="F18" s="152">
        <f>IF(C18=D18,"0.00%",IF(C18=0,E18/D18,E18/C18))</f>
        <v>3.5</v>
      </c>
      <c r="H18" s="206"/>
    </row>
    <row r="19" spans="2:8">
      <c r="B19" s="217" t="s">
        <v>109</v>
      </c>
      <c r="C19" s="223">
        <v>176639.21</v>
      </c>
      <c r="D19" s="223">
        <v>177517.52</v>
      </c>
      <c r="E19" s="224">
        <f t="shared" si="0"/>
        <v>878.30999999999767</v>
      </c>
      <c r="F19" s="152">
        <f>IF(C19=D19,"0.00%",IF(C19=0,E19/D19,E19/C19))</f>
        <v>4.9723388142417398E-3</v>
      </c>
      <c r="H19" s="206"/>
    </row>
    <row r="20" spans="2:8">
      <c r="B20" s="226" t="s">
        <v>110</v>
      </c>
      <c r="C20" s="223">
        <v>30900</v>
      </c>
      <c r="D20" s="223">
        <v>38980.25</v>
      </c>
      <c r="E20" s="224">
        <f t="shared" si="0"/>
        <v>8080.25</v>
      </c>
      <c r="F20" s="152">
        <f>IF(C20=D20,"0.00%",IF(C20=0,E20/D20,E20/C20))</f>
        <v>0.26149676375404529</v>
      </c>
      <c r="H20" s="206"/>
    </row>
    <row r="21" spans="2:8" ht="23.25" thickBot="1">
      <c r="B21" s="227" t="s">
        <v>59</v>
      </c>
      <c r="C21" s="228">
        <f>SUM(C7:C20)</f>
        <v>26564512.699999996</v>
      </c>
      <c r="D21" s="228">
        <f>SUM(D7:D20)</f>
        <v>25483160.199999996</v>
      </c>
      <c r="E21" s="228">
        <f t="shared" si="0"/>
        <v>-1081352.5</v>
      </c>
      <c r="F21" s="173">
        <f>E21/C21</f>
        <v>-4.0706656742097898E-2</v>
      </c>
      <c r="G21" s="222"/>
      <c r="H21" s="222"/>
    </row>
    <row r="22" spans="2:8" ht="23.25" thickTop="1">
      <c r="B22" s="229" t="s">
        <v>111</v>
      </c>
      <c r="C22" s="223">
        <v>1896671.8</v>
      </c>
      <c r="D22" s="223">
        <v>1983985.43</v>
      </c>
      <c r="E22" s="224">
        <f t="shared" si="0"/>
        <v>87313.629999999888</v>
      </c>
      <c r="F22" s="152">
        <f>IF(C22=D22,"0.00%",IF(C22=0,E22/D22,E22/C22))</f>
        <v>4.6035181205309153E-2</v>
      </c>
      <c r="H22" s="225"/>
    </row>
    <row r="23" spans="2:8" ht="23.25" thickBot="1">
      <c r="B23" s="227" t="s">
        <v>59</v>
      </c>
      <c r="C23" s="228">
        <f>C22</f>
        <v>1896671.8</v>
      </c>
      <c r="D23" s="228">
        <f>D22</f>
        <v>1983985.43</v>
      </c>
      <c r="E23" s="228">
        <f t="shared" si="0"/>
        <v>87313.629999999888</v>
      </c>
      <c r="F23" s="173">
        <f>E23/C23</f>
        <v>4.6035181205309153E-2</v>
      </c>
      <c r="H23" s="206"/>
    </row>
    <row r="24" spans="2:8" ht="23.25" thickTop="1">
      <c r="B24" s="229" t="s">
        <v>112</v>
      </c>
      <c r="C24" s="223">
        <v>0</v>
      </c>
      <c r="D24" s="223">
        <v>40000</v>
      </c>
      <c r="E24" s="224">
        <f t="shared" si="0"/>
        <v>40000</v>
      </c>
      <c r="F24" s="152">
        <f>IF(C24=D24,"0.00%",IF(C24=0,E24/D24,E24/C24))</f>
        <v>1</v>
      </c>
      <c r="H24" s="206"/>
    </row>
    <row r="25" spans="2:8" ht="23.25" thickBot="1">
      <c r="B25" s="227" t="s">
        <v>59</v>
      </c>
      <c r="C25" s="228">
        <f>C24</f>
        <v>0</v>
      </c>
      <c r="D25" s="228">
        <f>D24</f>
        <v>40000</v>
      </c>
      <c r="E25" s="228">
        <f t="shared" si="0"/>
        <v>40000</v>
      </c>
      <c r="F25" s="173">
        <f>IF(C25=D25,"0.00%",IF(C25=0,E25/D25,E25/C25))</f>
        <v>1</v>
      </c>
      <c r="H25" s="206"/>
    </row>
    <row r="26" spans="2:8" ht="23.25" thickTop="1">
      <c r="B26" s="230" t="s">
        <v>113</v>
      </c>
      <c r="C26" s="231"/>
      <c r="D26" s="231"/>
      <c r="E26" s="231"/>
      <c r="F26" s="232" t="s">
        <v>1</v>
      </c>
      <c r="H26" s="206"/>
    </row>
    <row r="27" spans="2:8">
      <c r="B27" s="233" t="s">
        <v>114</v>
      </c>
      <c r="C27" s="219">
        <v>-2217088.5699999998</v>
      </c>
      <c r="D27" s="219">
        <v>-865446.8</v>
      </c>
      <c r="E27" s="220">
        <f>D27-C27</f>
        <v>1351641.7699999998</v>
      </c>
      <c r="F27" s="221">
        <f>-IF(C27=D27,"0.00%",IF(C27=0,E27/D27,E27/C27))</f>
        <v>0.60964716894463078</v>
      </c>
      <c r="H27" s="206"/>
    </row>
    <row r="28" spans="2:8">
      <c r="B28" s="233" t="s">
        <v>115</v>
      </c>
      <c r="C28" s="223">
        <v>2954828.74</v>
      </c>
      <c r="D28" s="223">
        <v>3856895.65</v>
      </c>
      <c r="E28" s="224">
        <f>D28-C28</f>
        <v>902066.90999999968</v>
      </c>
      <c r="F28" s="152">
        <f>-IF(C28=D28,"0.00%",IF(C28=0,E28/D28,E28/-C28))</f>
        <v>0.30528568298682501</v>
      </c>
      <c r="H28" s="206"/>
    </row>
    <row r="29" spans="2:8">
      <c r="B29" s="234" t="s">
        <v>116</v>
      </c>
      <c r="C29" s="223">
        <v>247368.06</v>
      </c>
      <c r="D29" s="223">
        <v>265745.84999999998</v>
      </c>
      <c r="E29" s="224">
        <f>D29-C29</f>
        <v>18377.789999999979</v>
      </c>
      <c r="F29" s="152">
        <f>IF(C29=D29,"0.00%",IF(C29=0,E29/D29,E29/C29))</f>
        <v>7.4293302053628024E-2</v>
      </c>
      <c r="H29" s="206"/>
    </row>
    <row r="30" spans="2:8" ht="23.25" thickBot="1">
      <c r="B30" s="227" t="s">
        <v>59</v>
      </c>
      <c r="C30" s="228">
        <f>SUM(C27:C29)</f>
        <v>985108.23000000045</v>
      </c>
      <c r="D30" s="228">
        <f>SUM(D27:D29)</f>
        <v>3257194.6999999997</v>
      </c>
      <c r="E30" s="228">
        <f>D30-C30</f>
        <v>2272086.4699999993</v>
      </c>
      <c r="F30" s="173">
        <f>E30/C30</f>
        <v>2.3064333448924677</v>
      </c>
      <c r="H30" s="206"/>
    </row>
    <row r="31" spans="2:8" ht="23.25" thickTop="1">
      <c r="B31" s="235" t="s">
        <v>117</v>
      </c>
      <c r="C31" s="231"/>
      <c r="D31" s="231"/>
      <c r="E31" s="231"/>
      <c r="F31" s="232"/>
      <c r="H31" s="206"/>
    </row>
    <row r="32" spans="2:8">
      <c r="B32" s="234" t="s">
        <v>118</v>
      </c>
      <c r="C32" s="219">
        <v>-3069524.09</v>
      </c>
      <c r="D32" s="219">
        <v>128692.89</v>
      </c>
      <c r="E32" s="220">
        <f t="shared" ref="E32:E39" si="1">D32-C32</f>
        <v>3198216.98</v>
      </c>
      <c r="F32" s="221">
        <f>-IF(C32=D32,"0.00%",IF(C32=0,E32/D32,E32/C32))</f>
        <v>1.041926007493885</v>
      </c>
      <c r="H32" s="206"/>
    </row>
    <row r="33" spans="2:8">
      <c r="B33" s="234" t="s">
        <v>119</v>
      </c>
      <c r="C33" s="223">
        <v>158546</v>
      </c>
      <c r="D33" s="223">
        <v>0</v>
      </c>
      <c r="E33" s="224">
        <f t="shared" si="1"/>
        <v>-158546</v>
      </c>
      <c r="F33" s="152">
        <f t="shared" ref="F33:F37" si="2">IF(C33=D33,"0.00%",IF(C33=0,E33/D33,E33/C33))</f>
        <v>-1</v>
      </c>
      <c r="H33" s="206"/>
    </row>
    <row r="34" spans="2:8">
      <c r="B34" s="234" t="s">
        <v>120</v>
      </c>
      <c r="C34" s="223">
        <v>0</v>
      </c>
      <c r="D34" s="223">
        <v>0</v>
      </c>
      <c r="E34" s="224">
        <f t="shared" si="1"/>
        <v>0</v>
      </c>
      <c r="F34" s="152" t="str">
        <f>IF(C34=D34,"0.00%",IF(C34=0,E34/D34,E34/C34))</f>
        <v>0.00%</v>
      </c>
      <c r="H34" s="206"/>
    </row>
    <row r="35" spans="2:8">
      <c r="B35" s="234" t="s">
        <v>121</v>
      </c>
      <c r="C35" s="223">
        <v>0</v>
      </c>
      <c r="D35" s="223">
        <v>0</v>
      </c>
      <c r="E35" s="224">
        <f t="shared" si="1"/>
        <v>0</v>
      </c>
      <c r="F35" s="152">
        <f>-IF(C35=D35,"0.00%",IF(C35=0,E35/D35,E35/C35))</f>
        <v>0</v>
      </c>
      <c r="H35" s="206"/>
    </row>
    <row r="36" spans="2:8">
      <c r="B36" s="234" t="s">
        <v>122</v>
      </c>
      <c r="C36" s="223">
        <v>0</v>
      </c>
      <c r="D36" s="223">
        <v>0</v>
      </c>
      <c r="E36" s="224">
        <f t="shared" si="1"/>
        <v>0</v>
      </c>
      <c r="F36" s="152" t="str">
        <f t="shared" si="2"/>
        <v>0.00%</v>
      </c>
      <c r="H36" s="206"/>
    </row>
    <row r="37" spans="2:8">
      <c r="B37" s="234" t="s">
        <v>123</v>
      </c>
      <c r="C37" s="223">
        <v>0</v>
      </c>
      <c r="D37" s="223">
        <v>0</v>
      </c>
      <c r="E37" s="224">
        <f t="shared" si="1"/>
        <v>0</v>
      </c>
      <c r="F37" s="152" t="str">
        <f t="shared" si="2"/>
        <v>0.00%</v>
      </c>
      <c r="H37" s="206"/>
    </row>
    <row r="38" spans="2:8">
      <c r="B38" s="234" t="s">
        <v>124</v>
      </c>
      <c r="C38" s="223">
        <v>0</v>
      </c>
      <c r="D38" s="223">
        <v>0</v>
      </c>
      <c r="E38" s="224">
        <f t="shared" si="1"/>
        <v>0</v>
      </c>
      <c r="F38" s="152" t="str">
        <f>IF(C38=D38,"0.00%",IF(C38=0,E38/D38,E38/-C38))</f>
        <v>0.00%</v>
      </c>
      <c r="H38" s="206"/>
    </row>
    <row r="39" spans="2:8" ht="23.25" thickBot="1">
      <c r="B39" s="227" t="s">
        <v>59</v>
      </c>
      <c r="C39" s="228">
        <f>SUM(C32:C38)</f>
        <v>-2910978.09</v>
      </c>
      <c r="D39" s="228">
        <f>SUM(D32:D38)</f>
        <v>128692.89</v>
      </c>
      <c r="E39" s="228">
        <f t="shared" si="1"/>
        <v>3039670.98</v>
      </c>
      <c r="F39" s="173">
        <f>-E39/C39</f>
        <v>1.0442095014188171</v>
      </c>
      <c r="H39" s="206"/>
    </row>
    <row r="40" spans="2:8" ht="23.25" thickTop="1">
      <c r="B40" s="235" t="s">
        <v>125</v>
      </c>
      <c r="C40" s="236"/>
      <c r="D40" s="236"/>
      <c r="E40" s="236"/>
      <c r="F40" s="237"/>
      <c r="H40" s="206"/>
    </row>
    <row r="41" spans="2:8">
      <c r="B41" s="234" t="s">
        <v>126</v>
      </c>
      <c r="C41" s="219">
        <v>15489178.99</v>
      </c>
      <c r="D41" s="238">
        <v>19191529.100000001</v>
      </c>
      <c r="E41" s="220">
        <f t="shared" ref="E41:E45" si="3">D41-C41</f>
        <v>3702350.1100000013</v>
      </c>
      <c r="F41" s="221">
        <f t="shared" ref="F41:F45" si="4">IF(C41=D41,"0.00%",IF(C41=0,E41/D41,E41/C41))</f>
        <v>0.23902817007862603</v>
      </c>
      <c r="H41" s="206"/>
    </row>
    <row r="42" spans="2:8">
      <c r="B42" s="234" t="s">
        <v>127</v>
      </c>
      <c r="C42" s="223">
        <v>1592435.89</v>
      </c>
      <c r="D42" s="223">
        <v>1655979.02</v>
      </c>
      <c r="E42" s="224">
        <f t="shared" si="3"/>
        <v>63543.130000000121</v>
      </c>
      <c r="F42" s="152">
        <f t="shared" si="4"/>
        <v>3.9903100902856523E-2</v>
      </c>
      <c r="H42" s="206"/>
    </row>
    <row r="43" spans="2:8">
      <c r="B43" s="234" t="s">
        <v>128</v>
      </c>
      <c r="C43" s="223">
        <v>12738.28</v>
      </c>
      <c r="D43" s="223">
        <v>15748.89</v>
      </c>
      <c r="E43" s="224">
        <f t="shared" si="3"/>
        <v>3010.6099999999988</v>
      </c>
      <c r="F43" s="152">
        <f t="shared" si="4"/>
        <v>0.23634352518550375</v>
      </c>
      <c r="H43" s="206"/>
    </row>
    <row r="44" spans="2:8">
      <c r="B44" s="234" t="s">
        <v>129</v>
      </c>
      <c r="C44" s="223">
        <v>400</v>
      </c>
      <c r="D44" s="223">
        <v>200</v>
      </c>
      <c r="E44" s="224">
        <f t="shared" si="3"/>
        <v>-200</v>
      </c>
      <c r="F44" s="152">
        <f t="shared" si="4"/>
        <v>-0.5</v>
      </c>
      <c r="H44" s="206"/>
    </row>
    <row r="45" spans="2:8">
      <c r="B45" s="234" t="s">
        <v>130</v>
      </c>
      <c r="C45" s="223">
        <v>0</v>
      </c>
      <c r="D45" s="223">
        <v>0</v>
      </c>
      <c r="E45" s="224">
        <f t="shared" si="3"/>
        <v>0</v>
      </c>
      <c r="F45" s="152" t="str">
        <f t="shared" si="4"/>
        <v>0.00%</v>
      </c>
      <c r="H45" s="206"/>
    </row>
    <row r="46" spans="2:8">
      <c r="B46" s="234" t="s">
        <v>131</v>
      </c>
      <c r="C46" s="223">
        <v>55309.75</v>
      </c>
      <c r="D46" s="239">
        <v>66197.149999999994</v>
      </c>
      <c r="E46" s="236">
        <f>D46-C46</f>
        <v>10887.399999999994</v>
      </c>
      <c r="F46" s="240">
        <f>IF(C46=D46,"0.00%",IF(C46=0,E46/D46,E46/C46))</f>
        <v>0.19684413688364158</v>
      </c>
      <c r="H46" s="206"/>
    </row>
    <row r="47" spans="2:8">
      <c r="B47" s="168" t="s">
        <v>132</v>
      </c>
      <c r="C47" s="241">
        <v>9976.4500000000007</v>
      </c>
      <c r="D47" s="241">
        <v>1913.95</v>
      </c>
      <c r="E47" s="242">
        <f>D47-C47</f>
        <v>-8062.5000000000009</v>
      </c>
      <c r="F47" s="221">
        <f>IF(C47=D47,"0.00%",IF(C47=0,E47/D47,E47/C47))</f>
        <v>-0.80815320078785546</v>
      </c>
      <c r="H47" s="206"/>
    </row>
    <row r="48" spans="2:8" ht="23.25" thickBot="1">
      <c r="B48" s="176" t="s">
        <v>59</v>
      </c>
      <c r="C48" s="228">
        <f>SUM(C41:C47)</f>
        <v>17160039.359999999</v>
      </c>
      <c r="D48" s="228">
        <f>SUM(D41:D47)</f>
        <v>20931568.109999999</v>
      </c>
      <c r="E48" s="228">
        <f>D48-C48</f>
        <v>3771528.75</v>
      </c>
      <c r="F48" s="173">
        <f>E48/C48</f>
        <v>0.21978555356880022</v>
      </c>
      <c r="H48" s="206"/>
    </row>
    <row r="49" spans="2:8" ht="23.25" thickTop="1">
      <c r="B49" s="235" t="s">
        <v>133</v>
      </c>
      <c r="C49" s="236"/>
      <c r="D49" s="236"/>
      <c r="E49" s="236"/>
      <c r="F49" s="243"/>
      <c r="H49" s="206"/>
    </row>
    <row r="50" spans="2:8">
      <c r="B50" s="234" t="s">
        <v>134</v>
      </c>
      <c r="C50" s="219">
        <v>4023988.26</v>
      </c>
      <c r="D50" s="219">
        <v>4719417.01</v>
      </c>
      <c r="E50" s="220">
        <f t="shared" ref="E50:E60" si="5">D50-C50</f>
        <v>695428.75</v>
      </c>
      <c r="F50" s="221">
        <f t="shared" ref="F50:F59" si="6">IF(C50=D50,"0.00%",IF(C50=0,E50/D50,E50/C50))</f>
        <v>0.17282077010831043</v>
      </c>
      <c r="H50" s="206"/>
    </row>
    <row r="51" spans="2:8">
      <c r="B51" s="234" t="s">
        <v>135</v>
      </c>
      <c r="C51" s="223">
        <v>1387634.69</v>
      </c>
      <c r="D51" s="223">
        <v>1557507</v>
      </c>
      <c r="E51" s="224">
        <f t="shared" si="5"/>
        <v>169872.31000000006</v>
      </c>
      <c r="F51" s="152">
        <f t="shared" si="6"/>
        <v>0.12241861004498242</v>
      </c>
      <c r="H51" s="206"/>
    </row>
    <row r="52" spans="2:8">
      <c r="B52" s="234" t="s">
        <v>136</v>
      </c>
      <c r="C52" s="223">
        <v>521.86</v>
      </c>
      <c r="D52" s="223">
        <v>0</v>
      </c>
      <c r="E52" s="224">
        <f t="shared" si="5"/>
        <v>-521.86</v>
      </c>
      <c r="F52" s="152">
        <f t="shared" si="6"/>
        <v>-1</v>
      </c>
      <c r="H52" s="206"/>
    </row>
    <row r="53" spans="2:8">
      <c r="B53" s="234" t="s">
        <v>137</v>
      </c>
      <c r="C53" s="223">
        <v>9096.9699999999993</v>
      </c>
      <c r="D53" s="223">
        <v>7989.92</v>
      </c>
      <c r="E53" s="224">
        <f t="shared" si="5"/>
        <v>-1107.0499999999993</v>
      </c>
      <c r="F53" s="152">
        <f t="shared" si="6"/>
        <v>-0.12169436636594376</v>
      </c>
      <c r="H53" s="206"/>
    </row>
    <row r="54" spans="2:8">
      <c r="B54" s="234" t="s">
        <v>138</v>
      </c>
      <c r="C54" s="223">
        <v>41747.99</v>
      </c>
      <c r="D54" s="223">
        <v>36019.08</v>
      </c>
      <c r="E54" s="224">
        <f t="shared" si="5"/>
        <v>-5728.9099999999962</v>
      </c>
      <c r="F54" s="152">
        <f t="shared" si="6"/>
        <v>-0.13722600776708044</v>
      </c>
      <c r="H54" s="206"/>
    </row>
    <row r="55" spans="2:8">
      <c r="B55" s="234" t="s">
        <v>139</v>
      </c>
      <c r="C55" s="223">
        <v>834.76</v>
      </c>
      <c r="D55" s="223">
        <v>1439.99</v>
      </c>
      <c r="E55" s="224">
        <f t="shared" si="5"/>
        <v>605.23</v>
      </c>
      <c r="F55" s="152">
        <f t="shared" si="6"/>
        <v>0.72503474052422257</v>
      </c>
      <c r="H55" s="206"/>
    </row>
    <row r="56" spans="2:8">
      <c r="B56" s="234" t="s">
        <v>140</v>
      </c>
      <c r="C56" s="223">
        <v>481.94</v>
      </c>
      <c r="D56" s="223">
        <v>614.82000000000005</v>
      </c>
      <c r="E56" s="224">
        <f t="shared" si="5"/>
        <v>132.88000000000005</v>
      </c>
      <c r="F56" s="152">
        <f t="shared" si="6"/>
        <v>0.27571896916628635</v>
      </c>
      <c r="H56" s="206"/>
    </row>
    <row r="57" spans="2:8">
      <c r="B57" s="234" t="s">
        <v>141</v>
      </c>
      <c r="C57" s="223">
        <v>1089.56</v>
      </c>
      <c r="D57" s="223">
        <v>4158.07</v>
      </c>
      <c r="E57" s="224">
        <f t="shared" si="5"/>
        <v>3068.5099999999998</v>
      </c>
      <c r="F57" s="152">
        <f t="shared" si="6"/>
        <v>2.8162836374316238</v>
      </c>
      <c r="H57" s="206"/>
    </row>
    <row r="58" spans="2:8">
      <c r="B58" s="234" t="s">
        <v>142</v>
      </c>
      <c r="C58" s="223">
        <v>58917.8</v>
      </c>
      <c r="D58" s="223">
        <v>66071.350000000006</v>
      </c>
      <c r="E58" s="224">
        <f t="shared" si="5"/>
        <v>7153.5500000000029</v>
      </c>
      <c r="F58" s="152">
        <f t="shared" si="6"/>
        <v>0.12141576908845889</v>
      </c>
      <c r="H58" s="206"/>
    </row>
    <row r="59" spans="2:8">
      <c r="B59" s="234" t="s">
        <v>143</v>
      </c>
      <c r="C59" s="223">
        <v>66408.679999999993</v>
      </c>
      <c r="D59" s="223">
        <v>70316.72</v>
      </c>
      <c r="E59" s="224">
        <f t="shared" si="5"/>
        <v>3908.0400000000081</v>
      </c>
      <c r="F59" s="152">
        <f t="shared" si="6"/>
        <v>5.8848331272357897E-2</v>
      </c>
      <c r="H59" s="206"/>
    </row>
    <row r="60" spans="2:8" ht="23.25" thickBot="1">
      <c r="B60" s="227" t="s">
        <v>59</v>
      </c>
      <c r="C60" s="228">
        <f>SUM(C50:C59)</f>
        <v>5590722.5099999988</v>
      </c>
      <c r="D60" s="228">
        <f>SUM(D50:D59)</f>
        <v>6463533.96</v>
      </c>
      <c r="E60" s="228">
        <f t="shared" si="5"/>
        <v>872811.45000000112</v>
      </c>
      <c r="F60" s="173">
        <f>E60/C60</f>
        <v>0.1561178270677579</v>
      </c>
      <c r="H60" s="206"/>
    </row>
    <row r="61" spans="2:8" ht="23.25" thickTop="1">
      <c r="B61" s="235" t="s">
        <v>144</v>
      </c>
      <c r="C61" s="236" t="s">
        <v>1</v>
      </c>
      <c r="D61" s="236" t="s">
        <v>1</v>
      </c>
      <c r="E61" s="236"/>
      <c r="F61" s="243"/>
      <c r="H61" s="206"/>
    </row>
    <row r="62" spans="2:8">
      <c r="B62" s="234" t="s">
        <v>145</v>
      </c>
      <c r="C62" s="219">
        <v>1427072.74</v>
      </c>
      <c r="D62" s="219">
        <v>1466173.19</v>
      </c>
      <c r="E62" s="220">
        <f t="shared" ref="E62:E63" si="7">D62-C62</f>
        <v>39100.449999999953</v>
      </c>
      <c r="F62" s="221">
        <f t="shared" ref="F62:F63" si="8">IF(C62=D62,"0.00%",IF(C62=0,E62/D62,E62/C62))</f>
        <v>2.7399058859466374E-2</v>
      </c>
      <c r="H62" s="206"/>
    </row>
    <row r="63" spans="2:8">
      <c r="B63" s="234" t="s">
        <v>146</v>
      </c>
      <c r="C63" s="223">
        <v>6920</v>
      </c>
      <c r="D63" s="223">
        <v>6935.43</v>
      </c>
      <c r="E63" s="224">
        <f t="shared" si="7"/>
        <v>15.430000000000291</v>
      </c>
      <c r="F63" s="152">
        <f t="shared" si="8"/>
        <v>2.2297687861272098E-3</v>
      </c>
      <c r="H63" s="206"/>
    </row>
    <row r="64" spans="2:8">
      <c r="B64" s="234" t="s">
        <v>147</v>
      </c>
      <c r="C64" s="223">
        <v>797.54</v>
      </c>
      <c r="D64" s="223">
        <v>767.41</v>
      </c>
      <c r="E64" s="224">
        <f>D64-C64</f>
        <v>-30.129999999999995</v>
      </c>
      <c r="F64" s="152">
        <f>IF(C64=D64,"0.00%",IF(C64=0,E64/D64,E64/C64))</f>
        <v>-3.7778669408430922E-2</v>
      </c>
      <c r="H64" s="206"/>
    </row>
    <row r="65" spans="2:8">
      <c r="B65" s="234" t="s">
        <v>148</v>
      </c>
      <c r="C65" s="223">
        <v>55924.99</v>
      </c>
      <c r="D65" s="223">
        <v>75782.7</v>
      </c>
      <c r="E65" s="224">
        <f>D65-C65</f>
        <v>19857.71</v>
      </c>
      <c r="F65" s="152">
        <f>IF(C65=D65,"0.00%",IF(C65=0,E65/D65,E65/C65))</f>
        <v>0.35507757802013018</v>
      </c>
      <c r="H65" s="206"/>
    </row>
    <row r="66" spans="2:8">
      <c r="B66" s="234" t="s">
        <v>149</v>
      </c>
      <c r="C66" s="223">
        <v>87.9</v>
      </c>
      <c r="D66" s="223">
        <v>606.02</v>
      </c>
      <c r="E66" s="224">
        <f>D66-C66</f>
        <v>518.12</v>
      </c>
      <c r="F66" s="152">
        <f>IF(C66=D66,"0.00%",IF(C66=0,E66/D66,E66/C66))</f>
        <v>5.8944254835039818</v>
      </c>
      <c r="H66" s="206"/>
    </row>
    <row r="67" spans="2:8" ht="23.25" thickBot="1">
      <c r="B67" s="227" t="s">
        <v>59</v>
      </c>
      <c r="C67" s="228">
        <f>SUM(C62:C66)</f>
        <v>1490803.17</v>
      </c>
      <c r="D67" s="228">
        <f>SUM(D62:D66)</f>
        <v>1550264.7499999998</v>
      </c>
      <c r="E67" s="228">
        <f>D67-C67</f>
        <v>59461.579999999842</v>
      </c>
      <c r="F67" s="173">
        <f>E67/C67</f>
        <v>3.9885600726217829E-2</v>
      </c>
      <c r="H67" s="206"/>
    </row>
    <row r="68" spans="2:8" ht="23.25" thickTop="1">
      <c r="B68" s="235" t="s">
        <v>150</v>
      </c>
      <c r="C68" s="236"/>
      <c r="D68" s="236"/>
      <c r="E68" s="236"/>
      <c r="F68" s="243"/>
      <c r="H68" s="206"/>
    </row>
    <row r="69" spans="2:8">
      <c r="B69" s="234" t="s">
        <v>151</v>
      </c>
      <c r="C69" s="219">
        <v>10898294.109999999</v>
      </c>
      <c r="D69" s="238">
        <v>11357596.140000001</v>
      </c>
      <c r="E69" s="220">
        <f>D69-C69</f>
        <v>459302.03000000119</v>
      </c>
      <c r="F69" s="221">
        <f>IF(C69=D69,"0.00%",IF(C69=0,E69/D69,E69/C69))</f>
        <v>4.2144396670168525E-2</v>
      </c>
      <c r="H69" s="206"/>
    </row>
    <row r="70" spans="2:8" ht="23.25" thickBot="1">
      <c r="B70" s="227" t="s">
        <v>59</v>
      </c>
      <c r="C70" s="228">
        <f>SUM(C69:C69)</f>
        <v>10898294.109999999</v>
      </c>
      <c r="D70" s="228">
        <f>SUM(D69:D69)</f>
        <v>11357596.140000001</v>
      </c>
      <c r="E70" s="228">
        <f>D70-C70</f>
        <v>459302.03000000119</v>
      </c>
      <c r="F70" s="173">
        <f>E70/C70</f>
        <v>4.2144396670168525E-2</v>
      </c>
      <c r="H70" s="206"/>
    </row>
    <row r="71" spans="2:8" ht="23.25" thickTop="1">
      <c r="H71" s="206"/>
    </row>
    <row r="72" spans="2:8">
      <c r="B72" s="547" t="s">
        <v>152</v>
      </c>
      <c r="C72" s="547"/>
      <c r="D72" s="547"/>
      <c r="E72" s="547"/>
      <c r="F72" s="547"/>
      <c r="H72" s="206"/>
    </row>
    <row r="73" spans="2:8" ht="20.100000000000001" customHeight="1">
      <c r="B73" s="547"/>
      <c r="C73" s="547"/>
      <c r="D73" s="547"/>
      <c r="E73" s="547"/>
      <c r="F73" s="547"/>
      <c r="H73" s="206"/>
    </row>
    <row r="74" spans="2:8">
      <c r="D74" s="131"/>
      <c r="H74" s="206"/>
    </row>
    <row r="75" spans="2:8">
      <c r="H75" s="206"/>
    </row>
    <row r="76" spans="2:8">
      <c r="H76" s="206"/>
    </row>
    <row r="77" spans="2:8">
      <c r="H77" s="206"/>
    </row>
    <row r="78" spans="2:8">
      <c r="H78" s="206"/>
    </row>
    <row r="79" spans="2:8">
      <c r="H79" s="206"/>
    </row>
    <row r="80" spans="2:8">
      <c r="H80" s="206"/>
    </row>
    <row r="81" spans="8:8">
      <c r="H81" s="206"/>
    </row>
    <row r="82" spans="8:8">
      <c r="H82" s="206"/>
    </row>
  </sheetData>
  <mergeCells count="1">
    <mergeCell ref="B72:F73"/>
  </mergeCells>
  <printOptions horizontalCentered="1"/>
  <pageMargins left="0.25" right="0.25" top="0.45" bottom="0.54" header="0.3" footer="0.3"/>
  <pageSetup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87"/>
  <sheetViews>
    <sheetView view="pageLayout" topLeftCell="B18" zoomScaleNormal="100" workbookViewId="0">
      <selection activeCell="I18" sqref="I18"/>
    </sheetView>
  </sheetViews>
  <sheetFormatPr defaultRowHeight="22.5"/>
  <cols>
    <col min="1" max="1" width="12" style="205" customWidth="1"/>
    <col min="2" max="2" width="8.44140625" style="205" customWidth="1"/>
    <col min="3" max="3" width="51" style="205" customWidth="1"/>
    <col min="4" max="6" width="22" style="205" customWidth="1"/>
    <col min="7" max="7" width="18.44140625" style="205" customWidth="1"/>
    <col min="8" max="8" width="8.88671875" style="206" customWidth="1"/>
    <col min="9" max="16384" width="8.88671875" style="205"/>
  </cols>
  <sheetData>
    <row r="1" spans="1:9" s="131" customFormat="1">
      <c r="A1" s="244"/>
      <c r="D1" s="127" t="s">
        <v>42</v>
      </c>
      <c r="E1" s="127"/>
      <c r="F1" s="132"/>
      <c r="H1" s="130"/>
    </row>
    <row r="2" spans="1:9" s="131" customFormat="1">
      <c r="A2" s="244"/>
      <c r="D2" s="127" t="s">
        <v>92</v>
      </c>
      <c r="E2" s="127"/>
      <c r="F2" s="132"/>
      <c r="H2" s="130"/>
    </row>
    <row r="3" spans="1:9">
      <c r="C3" s="245">
        <v>43421</v>
      </c>
      <c r="D3" s="246" t="s">
        <v>41</v>
      </c>
      <c r="E3" s="247"/>
      <c r="F3" s="246"/>
      <c r="G3" s="134" t="s">
        <v>153</v>
      </c>
    </row>
    <row r="4" spans="1:9">
      <c r="C4" s="212" t="s">
        <v>6</v>
      </c>
      <c r="D4" s="211" t="s">
        <v>45</v>
      </c>
      <c r="E4" s="211" t="s">
        <v>95</v>
      </c>
      <c r="F4" s="212" t="s">
        <v>47</v>
      </c>
      <c r="G4" s="212" t="s">
        <v>48</v>
      </c>
    </row>
    <row r="5" spans="1:9">
      <c r="C5" s="248" t="s">
        <v>154</v>
      </c>
      <c r="D5" s="249"/>
      <c r="E5" s="249"/>
      <c r="F5" s="250"/>
      <c r="G5" s="251"/>
    </row>
    <row r="6" spans="1:9">
      <c r="C6" s="252" t="s">
        <v>155</v>
      </c>
      <c r="D6" s="253">
        <v>14238928.93</v>
      </c>
      <c r="E6" s="253">
        <v>15823090.77</v>
      </c>
      <c r="F6" s="254">
        <f t="shared" ref="F6:F46" si="0">E6-D6</f>
        <v>1584161.8399999999</v>
      </c>
      <c r="G6" s="221">
        <f t="shared" ref="G6:G36" si="1">IF(D6=E6,"0.00%",IF(D6=0,F6/E6,F6/D6))</f>
        <v>0.11125568838694948</v>
      </c>
      <c r="I6" s="206"/>
    </row>
    <row r="7" spans="1:9">
      <c r="C7" s="252" t="s">
        <v>156</v>
      </c>
      <c r="D7" s="253">
        <v>229685.65</v>
      </c>
      <c r="E7" s="253">
        <v>229319.2</v>
      </c>
      <c r="F7" s="254">
        <f t="shared" si="0"/>
        <v>-366.44999999998254</v>
      </c>
      <c r="G7" s="152">
        <f t="shared" si="1"/>
        <v>-1.5954414217866138E-3</v>
      </c>
      <c r="I7" s="206"/>
    </row>
    <row r="8" spans="1:9">
      <c r="C8" s="252" t="s">
        <v>157</v>
      </c>
      <c r="D8" s="253">
        <v>18670.48</v>
      </c>
      <c r="E8" s="253">
        <v>20041.71</v>
      </c>
      <c r="F8" s="254">
        <f t="shared" si="0"/>
        <v>1371.2299999999996</v>
      </c>
      <c r="G8" s="152">
        <f t="shared" si="1"/>
        <v>7.3443746491788087E-2</v>
      </c>
      <c r="I8" s="206"/>
    </row>
    <row r="9" spans="1:9">
      <c r="C9" s="252" t="s">
        <v>158</v>
      </c>
      <c r="D9" s="253">
        <v>93395.96</v>
      </c>
      <c r="E9" s="253">
        <v>97568.63</v>
      </c>
      <c r="F9" s="254">
        <f t="shared" si="0"/>
        <v>4172.6699999999983</v>
      </c>
      <c r="G9" s="152">
        <f t="shared" si="1"/>
        <v>4.4677200170114402E-2</v>
      </c>
      <c r="I9" s="206"/>
    </row>
    <row r="10" spans="1:9">
      <c r="C10" s="252" t="s">
        <v>159</v>
      </c>
      <c r="D10" s="253">
        <v>130412.05</v>
      </c>
      <c r="E10" s="253">
        <v>68883.899999999994</v>
      </c>
      <c r="F10" s="254">
        <f t="shared" si="0"/>
        <v>-61528.150000000009</v>
      </c>
      <c r="G10" s="152">
        <f t="shared" si="1"/>
        <v>-0.47179804320229618</v>
      </c>
      <c r="I10" s="206"/>
    </row>
    <row r="11" spans="1:9">
      <c r="C11" s="252" t="s">
        <v>160</v>
      </c>
      <c r="D11" s="253">
        <v>610583.43000000005</v>
      </c>
      <c r="E11" s="255">
        <v>571154.35</v>
      </c>
      <c r="F11" s="254">
        <f t="shared" si="0"/>
        <v>-39429.080000000075</v>
      </c>
      <c r="G11" s="152">
        <f t="shared" si="1"/>
        <v>-6.4576072757166161E-2</v>
      </c>
      <c r="I11" s="206"/>
    </row>
    <row r="12" spans="1:9">
      <c r="C12" s="251" t="s">
        <v>161</v>
      </c>
      <c r="D12" s="253">
        <v>37238.68</v>
      </c>
      <c r="E12" s="253">
        <v>14855.74</v>
      </c>
      <c r="F12" s="254">
        <f t="shared" si="0"/>
        <v>-22382.940000000002</v>
      </c>
      <c r="G12" s="152">
        <f t="shared" si="1"/>
        <v>-0.60106695511226504</v>
      </c>
      <c r="I12" s="206"/>
    </row>
    <row r="13" spans="1:9">
      <c r="C13" s="252" t="s">
        <v>162</v>
      </c>
      <c r="D13" s="253">
        <v>6267.14</v>
      </c>
      <c r="E13" s="253">
        <v>288725.09999999998</v>
      </c>
      <c r="F13" s="254">
        <f t="shared" si="0"/>
        <v>282457.95999999996</v>
      </c>
      <c r="G13" s="152">
        <f t="shared" si="1"/>
        <v>45.069674524583775</v>
      </c>
      <c r="I13" s="206"/>
    </row>
    <row r="14" spans="1:9">
      <c r="C14" s="252" t="s">
        <v>163</v>
      </c>
      <c r="D14" s="253">
        <v>5946330.3200000003</v>
      </c>
      <c r="E14" s="253">
        <v>6521059.8899999997</v>
      </c>
      <c r="F14" s="254">
        <f t="shared" si="0"/>
        <v>574729.56999999937</v>
      </c>
      <c r="G14" s="152">
        <f t="shared" si="1"/>
        <v>9.6652815950527174E-2</v>
      </c>
      <c r="I14" s="206"/>
    </row>
    <row r="15" spans="1:9">
      <c r="C15" s="252" t="s">
        <v>164</v>
      </c>
      <c r="D15" s="253">
        <v>1541841.24</v>
      </c>
      <c r="E15" s="253">
        <v>1630582.11</v>
      </c>
      <c r="F15" s="254">
        <f t="shared" si="0"/>
        <v>88740.870000000112</v>
      </c>
      <c r="G15" s="152">
        <f t="shared" si="1"/>
        <v>5.7555128049370449E-2</v>
      </c>
      <c r="I15" s="206"/>
    </row>
    <row r="16" spans="1:9">
      <c r="C16" s="252" t="s">
        <v>165</v>
      </c>
      <c r="D16" s="253">
        <v>142352.82999999999</v>
      </c>
      <c r="E16" s="253">
        <v>138910.92000000001</v>
      </c>
      <c r="F16" s="254">
        <f t="shared" si="0"/>
        <v>-3441.9099999999744</v>
      </c>
      <c r="G16" s="152">
        <f t="shared" si="1"/>
        <v>-2.4178725494954856E-2</v>
      </c>
      <c r="I16" s="206"/>
    </row>
    <row r="17" spans="3:9">
      <c r="C17" s="252" t="s">
        <v>166</v>
      </c>
      <c r="D17" s="253">
        <v>46647.67</v>
      </c>
      <c r="E17" s="253">
        <v>123686.28</v>
      </c>
      <c r="F17" s="254">
        <f t="shared" si="0"/>
        <v>77038.61</v>
      </c>
      <c r="G17" s="152">
        <f t="shared" si="1"/>
        <v>1.6514996354587486</v>
      </c>
      <c r="I17" s="206"/>
    </row>
    <row r="18" spans="3:9">
      <c r="C18" s="252" t="s">
        <v>167</v>
      </c>
      <c r="D18" s="253">
        <v>6146.06</v>
      </c>
      <c r="E18" s="253">
        <v>1884.91</v>
      </c>
      <c r="F18" s="254">
        <f t="shared" si="0"/>
        <v>-4261.1500000000005</v>
      </c>
      <c r="G18" s="152">
        <f t="shared" si="1"/>
        <v>-0.69331409065319904</v>
      </c>
      <c r="I18" s="206"/>
    </row>
    <row r="19" spans="3:9">
      <c r="C19" s="252" t="s">
        <v>168</v>
      </c>
      <c r="D19" s="253">
        <v>0</v>
      </c>
      <c r="E19" s="253">
        <v>0</v>
      </c>
      <c r="F19" s="254">
        <f t="shared" si="0"/>
        <v>0</v>
      </c>
      <c r="G19" s="152" t="str">
        <f t="shared" si="1"/>
        <v>0.00%</v>
      </c>
      <c r="I19" s="206"/>
    </row>
    <row r="20" spans="3:9">
      <c r="C20" s="252" t="s">
        <v>169</v>
      </c>
      <c r="D20" s="253">
        <v>443720.43</v>
      </c>
      <c r="E20" s="253">
        <v>34266.86</v>
      </c>
      <c r="F20" s="254">
        <f t="shared" si="0"/>
        <v>-409453.57</v>
      </c>
      <c r="G20" s="152">
        <f t="shared" si="1"/>
        <v>-0.92277376094672947</v>
      </c>
      <c r="I20" s="206"/>
    </row>
    <row r="21" spans="3:9">
      <c r="C21" s="252" t="s">
        <v>170</v>
      </c>
      <c r="D21" s="253">
        <v>2553.33</v>
      </c>
      <c r="E21" s="253">
        <v>1471.53</v>
      </c>
      <c r="F21" s="254">
        <f t="shared" si="0"/>
        <v>-1081.8</v>
      </c>
      <c r="G21" s="152">
        <f t="shared" si="1"/>
        <v>-0.42368201525067267</v>
      </c>
      <c r="I21" s="206"/>
    </row>
    <row r="22" spans="3:9">
      <c r="C22" s="252" t="s">
        <v>171</v>
      </c>
      <c r="D22" s="253">
        <v>240602.29</v>
      </c>
      <c r="E22" s="253">
        <v>259215.37</v>
      </c>
      <c r="F22" s="254">
        <f t="shared" si="0"/>
        <v>18613.079999999987</v>
      </c>
      <c r="G22" s="152">
        <f t="shared" si="1"/>
        <v>7.7360360950845419E-2</v>
      </c>
      <c r="I22" s="206"/>
    </row>
    <row r="23" spans="3:9">
      <c r="C23" s="233" t="s">
        <v>172</v>
      </c>
      <c r="D23" s="253">
        <v>8494.7199999999993</v>
      </c>
      <c r="E23" s="253">
        <v>9181.8799999999992</v>
      </c>
      <c r="F23" s="254">
        <f t="shared" si="0"/>
        <v>687.15999999999985</v>
      </c>
      <c r="G23" s="152">
        <f t="shared" si="1"/>
        <v>8.0892601521886529E-2</v>
      </c>
      <c r="I23" s="206"/>
    </row>
    <row r="24" spans="3:9">
      <c r="C24" s="233" t="s">
        <v>173</v>
      </c>
      <c r="D24" s="253">
        <v>2632.36</v>
      </c>
      <c r="E24" s="253">
        <v>6507.88</v>
      </c>
      <c r="F24" s="254">
        <f t="shared" si="0"/>
        <v>3875.52</v>
      </c>
      <c r="G24" s="152">
        <f t="shared" si="1"/>
        <v>1.4722606330441124</v>
      </c>
      <c r="I24" s="206"/>
    </row>
    <row r="25" spans="3:9">
      <c r="C25" s="233" t="s">
        <v>174</v>
      </c>
      <c r="D25" s="253">
        <v>92912.08</v>
      </c>
      <c r="E25" s="253">
        <v>80087.59</v>
      </c>
      <c r="F25" s="254">
        <f t="shared" si="0"/>
        <v>-12824.490000000005</v>
      </c>
      <c r="G25" s="152">
        <f t="shared" si="1"/>
        <v>-0.13802823055947089</v>
      </c>
      <c r="I25" s="206"/>
    </row>
    <row r="26" spans="3:9">
      <c r="C26" s="234" t="s">
        <v>175</v>
      </c>
      <c r="D26" s="253">
        <v>36361.449999999997</v>
      </c>
      <c r="E26" s="253">
        <v>28863.52</v>
      </c>
      <c r="F26" s="254">
        <f t="shared" si="0"/>
        <v>-7497.9299999999967</v>
      </c>
      <c r="G26" s="152">
        <f t="shared" si="1"/>
        <v>-0.20620547310407031</v>
      </c>
      <c r="I26" s="206"/>
    </row>
    <row r="27" spans="3:9">
      <c r="C27" s="233" t="s">
        <v>176</v>
      </c>
      <c r="D27" s="253">
        <v>222105.49</v>
      </c>
      <c r="E27" s="253">
        <v>197819.91</v>
      </c>
      <c r="F27" s="254">
        <f t="shared" si="0"/>
        <v>-24285.579999999987</v>
      </c>
      <c r="G27" s="152">
        <f t="shared" si="1"/>
        <v>-0.1093425470932753</v>
      </c>
      <c r="I27" s="206"/>
    </row>
    <row r="28" spans="3:9">
      <c r="C28" s="234" t="s">
        <v>177</v>
      </c>
      <c r="D28" s="253">
        <v>1567603.5</v>
      </c>
      <c r="E28" s="253">
        <v>1665005.48</v>
      </c>
      <c r="F28" s="254">
        <f t="shared" si="0"/>
        <v>97401.979999999981</v>
      </c>
      <c r="G28" s="152">
        <f t="shared" si="1"/>
        <v>6.2134321593438638E-2</v>
      </c>
      <c r="I28" s="206"/>
    </row>
    <row r="29" spans="3:9">
      <c r="C29" s="234" t="s">
        <v>178</v>
      </c>
      <c r="D29" s="253">
        <v>122177.43</v>
      </c>
      <c r="E29" s="253">
        <v>114293.14</v>
      </c>
      <c r="F29" s="254">
        <f t="shared" si="0"/>
        <v>-7884.2899999999936</v>
      </c>
      <c r="G29" s="152">
        <f t="shared" si="1"/>
        <v>-6.4531476885706249E-2</v>
      </c>
      <c r="I29" s="206"/>
    </row>
    <row r="30" spans="3:9">
      <c r="C30" s="233" t="s">
        <v>179</v>
      </c>
      <c r="D30" s="253">
        <v>814.38</v>
      </c>
      <c r="E30" s="253">
        <v>440.18</v>
      </c>
      <c r="F30" s="254">
        <f t="shared" si="0"/>
        <v>-374.2</v>
      </c>
      <c r="G30" s="152">
        <f t="shared" si="1"/>
        <v>-0.45949065546796336</v>
      </c>
      <c r="I30" s="206"/>
    </row>
    <row r="31" spans="3:9">
      <c r="C31" s="233" t="s">
        <v>180</v>
      </c>
      <c r="D31" s="253">
        <v>311630.65000000002</v>
      </c>
      <c r="E31" s="253">
        <v>287766.43</v>
      </c>
      <c r="F31" s="254">
        <f t="shared" si="0"/>
        <v>-23864.22000000003</v>
      </c>
      <c r="G31" s="152">
        <f t="shared" si="1"/>
        <v>-7.6578539370244961E-2</v>
      </c>
      <c r="I31" s="206"/>
    </row>
    <row r="32" spans="3:9">
      <c r="C32" s="233" t="s">
        <v>181</v>
      </c>
      <c r="D32" s="253">
        <v>67638.97</v>
      </c>
      <c r="E32" s="253">
        <v>64502.13</v>
      </c>
      <c r="F32" s="254">
        <f t="shared" si="0"/>
        <v>-3136.8400000000038</v>
      </c>
      <c r="G32" s="152">
        <f t="shared" si="1"/>
        <v>-4.637622364740332E-2</v>
      </c>
      <c r="I32" s="206"/>
    </row>
    <row r="33" spans="3:9">
      <c r="C33" s="234" t="s">
        <v>182</v>
      </c>
      <c r="D33" s="253">
        <v>43132.66</v>
      </c>
      <c r="E33" s="253">
        <v>32197.42</v>
      </c>
      <c r="F33" s="254">
        <f t="shared" si="0"/>
        <v>-10935.240000000005</v>
      </c>
      <c r="G33" s="152">
        <f t="shared" si="1"/>
        <v>-0.25352575055653892</v>
      </c>
      <c r="I33" s="206"/>
    </row>
    <row r="34" spans="3:9">
      <c r="C34" s="234" t="s">
        <v>183</v>
      </c>
      <c r="D34" s="253">
        <v>127908.13</v>
      </c>
      <c r="E34" s="253">
        <v>119086.29</v>
      </c>
      <c r="F34" s="254">
        <f t="shared" si="0"/>
        <v>-8821.8400000000111</v>
      </c>
      <c r="G34" s="152">
        <f t="shared" si="1"/>
        <v>-6.8970127231162012E-2</v>
      </c>
      <c r="I34" s="206"/>
    </row>
    <row r="35" spans="3:9">
      <c r="C35" s="233" t="s">
        <v>184</v>
      </c>
      <c r="D35" s="253">
        <v>27780.560000000001</v>
      </c>
      <c r="E35" s="253">
        <v>28201.94</v>
      </c>
      <c r="F35" s="254">
        <f t="shared" si="0"/>
        <v>421.37999999999738</v>
      </c>
      <c r="G35" s="152">
        <f t="shared" si="1"/>
        <v>1.5168160757018483E-2</v>
      </c>
      <c r="I35" s="206"/>
    </row>
    <row r="36" spans="3:9">
      <c r="C36" s="233" t="s">
        <v>185</v>
      </c>
      <c r="D36" s="256">
        <v>8336.27</v>
      </c>
      <c r="E36" s="256">
        <v>8889.58</v>
      </c>
      <c r="F36" s="252">
        <f t="shared" si="0"/>
        <v>553.30999999999949</v>
      </c>
      <c r="G36" s="240">
        <f t="shared" si="1"/>
        <v>6.6373809869401959E-2</v>
      </c>
      <c r="I36" s="206"/>
    </row>
    <row r="37" spans="3:9">
      <c r="C37" s="233" t="s">
        <v>186</v>
      </c>
      <c r="D37" s="257">
        <v>-10118.549999999999</v>
      </c>
      <c r="E37" s="257">
        <v>13347.23</v>
      </c>
      <c r="F37" s="258">
        <f t="shared" si="0"/>
        <v>23465.78</v>
      </c>
      <c r="G37" s="221">
        <f>-IF(D37=E37,"0.00%",IF(D37=0,F37/E37,F37/D37))</f>
        <v>2.3190852444273142</v>
      </c>
      <c r="I37" s="206"/>
    </row>
    <row r="38" spans="3:9">
      <c r="C38" s="259" t="s">
        <v>187</v>
      </c>
      <c r="D38" s="257">
        <v>0</v>
      </c>
      <c r="E38" s="257">
        <v>0</v>
      </c>
      <c r="F38" s="258">
        <f t="shared" si="0"/>
        <v>0</v>
      </c>
      <c r="G38" s="221" t="str">
        <f t="shared" ref="G38:G47" si="2">IF(D38=E38,"0.00%",IF(D38=0,F38/E38,F38/D38))</f>
        <v>0.00%</v>
      </c>
      <c r="I38" s="206"/>
    </row>
    <row r="39" spans="3:9">
      <c r="C39" s="259" t="s">
        <v>188</v>
      </c>
      <c r="D39" s="257">
        <v>0</v>
      </c>
      <c r="E39" s="257">
        <v>0</v>
      </c>
      <c r="F39" s="258">
        <f t="shared" si="0"/>
        <v>0</v>
      </c>
      <c r="G39" s="221" t="str">
        <f t="shared" si="2"/>
        <v>0.00%</v>
      </c>
      <c r="I39" s="206"/>
    </row>
    <row r="40" spans="3:9">
      <c r="C40" s="259" t="s">
        <v>189</v>
      </c>
      <c r="D40" s="257">
        <v>0</v>
      </c>
      <c r="E40" s="257">
        <v>0</v>
      </c>
      <c r="F40" s="258">
        <f t="shared" si="0"/>
        <v>0</v>
      </c>
      <c r="G40" s="221" t="str">
        <f t="shared" si="2"/>
        <v>0.00%</v>
      </c>
      <c r="I40" s="206"/>
    </row>
    <row r="41" spans="3:9">
      <c r="C41" s="260" t="s">
        <v>190</v>
      </c>
      <c r="D41" s="257">
        <v>0</v>
      </c>
      <c r="E41" s="257">
        <v>0</v>
      </c>
      <c r="F41" s="258">
        <f t="shared" si="0"/>
        <v>0</v>
      </c>
      <c r="G41" s="221" t="str">
        <f t="shared" si="2"/>
        <v>0.00%</v>
      </c>
      <c r="I41" s="206"/>
    </row>
    <row r="42" spans="3:9">
      <c r="C42" s="260" t="s">
        <v>191</v>
      </c>
      <c r="D42" s="261">
        <v>0</v>
      </c>
      <c r="E42" s="257">
        <v>1905</v>
      </c>
      <c r="F42" s="258">
        <f t="shared" si="0"/>
        <v>1905</v>
      </c>
      <c r="G42" s="221">
        <f t="shared" si="2"/>
        <v>1</v>
      </c>
      <c r="I42" s="206"/>
    </row>
    <row r="43" spans="3:9" s="264" customFormat="1">
      <c r="C43" s="262" t="s">
        <v>192</v>
      </c>
      <c r="D43" s="257">
        <v>2524.35</v>
      </c>
      <c r="E43" s="263">
        <v>876.41</v>
      </c>
      <c r="F43" s="258">
        <f t="shared" si="0"/>
        <v>-1647.94</v>
      </c>
      <c r="G43" s="221">
        <f t="shared" si="2"/>
        <v>-0.65281755699486999</v>
      </c>
      <c r="H43" s="206"/>
      <c r="I43" s="206"/>
    </row>
    <row r="44" spans="3:9" s="264" customFormat="1">
      <c r="C44" s="262" t="s">
        <v>193</v>
      </c>
      <c r="D44" s="265">
        <v>0</v>
      </c>
      <c r="E44" s="266">
        <v>-54.5</v>
      </c>
      <c r="F44" s="258">
        <f t="shared" si="0"/>
        <v>-54.5</v>
      </c>
      <c r="G44" s="221">
        <f>-IF(D44=E44,"0.00%",IF(D44=0,F44/E44,F44/D44))</f>
        <v>-1</v>
      </c>
      <c r="H44" s="206"/>
      <c r="I44" s="206"/>
    </row>
    <row r="45" spans="3:9" s="264" customFormat="1">
      <c r="C45" s="262" t="s">
        <v>194</v>
      </c>
      <c r="D45" s="261">
        <v>0</v>
      </c>
      <c r="E45" s="267">
        <v>164.32</v>
      </c>
      <c r="F45" s="258">
        <f t="shared" si="0"/>
        <v>164.32</v>
      </c>
      <c r="G45" s="221">
        <f t="shared" si="2"/>
        <v>1</v>
      </c>
      <c r="H45" s="206"/>
      <c r="I45" s="206"/>
    </row>
    <row r="46" spans="3:9" s="264" customFormat="1">
      <c r="C46" s="268" t="s">
        <v>195</v>
      </c>
      <c r="D46" s="261">
        <v>0</v>
      </c>
      <c r="E46" s="267">
        <v>0</v>
      </c>
      <c r="F46" s="269">
        <f t="shared" si="0"/>
        <v>0</v>
      </c>
      <c r="G46" s="240" t="str">
        <f t="shared" si="2"/>
        <v>0.00%</v>
      </c>
      <c r="H46" s="206"/>
      <c r="I46" s="206"/>
    </row>
    <row r="47" spans="3:9" ht="23.25" thickBot="1">
      <c r="C47" s="227" t="s">
        <v>59</v>
      </c>
      <c r="D47" s="270">
        <f>SUM(D6:D46)</f>
        <v>26367310.939999983</v>
      </c>
      <c r="E47" s="270">
        <f>SUM(E6:E46)</f>
        <v>28483799.100000005</v>
      </c>
      <c r="F47" s="270">
        <f>E47-D47</f>
        <v>2116488.1600000225</v>
      </c>
      <c r="G47" s="164">
        <f t="shared" si="2"/>
        <v>8.0269397391952019E-2</v>
      </c>
      <c r="I47" s="206"/>
    </row>
    <row r="48" spans="3:9" ht="23.25" thickTop="1">
      <c r="C48" s="230" t="s">
        <v>196</v>
      </c>
      <c r="D48" s="271"/>
      <c r="E48" s="271"/>
      <c r="F48" s="272"/>
      <c r="G48" s="273"/>
      <c r="I48" s="206"/>
    </row>
    <row r="49" spans="3:9">
      <c r="C49" s="233" t="s">
        <v>197</v>
      </c>
      <c r="D49" s="253">
        <v>46406.879999999997</v>
      </c>
      <c r="E49" s="253">
        <v>69538.41</v>
      </c>
      <c r="F49" s="254">
        <f t="shared" ref="F49" si="3">E49-D49</f>
        <v>23131.530000000006</v>
      </c>
      <c r="G49" s="221">
        <f t="shared" ref="G49:G52" si="4">IF(D49=E49,"0.00%",IF(D49=0,F49/E49,F49/D49))</f>
        <v>0.49845044527880367</v>
      </c>
      <c r="I49" s="206"/>
    </row>
    <row r="50" spans="3:9" ht="23.25" thickBot="1">
      <c r="C50" s="227" t="s">
        <v>59</v>
      </c>
      <c r="D50" s="274">
        <f>SUM(D49:D49)</f>
        <v>46406.879999999997</v>
      </c>
      <c r="E50" s="274">
        <f>SUM(E49:E49)</f>
        <v>69538.41</v>
      </c>
      <c r="F50" s="274">
        <f>E50-D50</f>
        <v>23131.530000000006</v>
      </c>
      <c r="G50" s="173">
        <f t="shared" si="4"/>
        <v>0.49845044527880367</v>
      </c>
      <c r="I50" s="206"/>
    </row>
    <row r="51" spans="3:9" ht="23.25" thickTop="1">
      <c r="C51" s="229" t="s">
        <v>198</v>
      </c>
      <c r="D51" s="253">
        <v>28084466.09</v>
      </c>
      <c r="E51" s="253">
        <v>29716051.079999998</v>
      </c>
      <c r="F51" s="254">
        <f t="shared" ref="F51" si="5">E51-D51</f>
        <v>1631584.9899999984</v>
      </c>
      <c r="G51" s="152">
        <f t="shared" si="4"/>
        <v>5.8095638520290573E-2</v>
      </c>
      <c r="I51" s="206"/>
    </row>
    <row r="52" spans="3:9" ht="23.25" thickBot="1">
      <c r="C52" s="227" t="s">
        <v>59</v>
      </c>
      <c r="D52" s="275">
        <f>SUM(D51)</f>
        <v>28084466.09</v>
      </c>
      <c r="E52" s="275">
        <f>SUM(E51)</f>
        <v>29716051.079999998</v>
      </c>
      <c r="F52" s="275">
        <f>E52-D52</f>
        <v>1631584.9899999984</v>
      </c>
      <c r="G52" s="173">
        <f t="shared" si="4"/>
        <v>5.8095638520290573E-2</v>
      </c>
      <c r="I52" s="206"/>
    </row>
    <row r="53" spans="3:9" ht="23.25" thickTop="1">
      <c r="C53" s="276" t="s">
        <v>199</v>
      </c>
      <c r="D53" s="277"/>
      <c r="E53" s="278"/>
      <c r="F53" s="278"/>
      <c r="G53" s="279"/>
      <c r="I53" s="206"/>
    </row>
    <row r="54" spans="3:9">
      <c r="C54" s="230" t="s">
        <v>200</v>
      </c>
      <c r="D54" s="252"/>
      <c r="E54" s="252"/>
      <c r="F54" s="252"/>
      <c r="G54" s="273"/>
      <c r="I54" s="206"/>
    </row>
    <row r="55" spans="3:9">
      <c r="C55" s="234" t="s">
        <v>201</v>
      </c>
      <c r="D55" s="280">
        <v>0</v>
      </c>
      <c r="E55" s="280">
        <v>0</v>
      </c>
      <c r="F55" s="281">
        <f t="shared" ref="F55:F60" si="6">E55-D55</f>
        <v>0</v>
      </c>
      <c r="G55" s="221" t="str">
        <f t="shared" ref="G55:G61" si="7">IF(D55=E55,"0.00%",IF(D55=0,F55/E55,F55/D55))</f>
        <v>0.00%</v>
      </c>
      <c r="I55" s="206"/>
    </row>
    <row r="56" spans="3:9">
      <c r="C56" s="282" t="s">
        <v>202</v>
      </c>
      <c r="D56" s="253">
        <v>0</v>
      </c>
      <c r="E56" s="253">
        <v>0</v>
      </c>
      <c r="F56" s="254">
        <f t="shared" si="6"/>
        <v>0</v>
      </c>
      <c r="G56" s="152" t="str">
        <f t="shared" si="7"/>
        <v>0.00%</v>
      </c>
      <c r="I56" s="206"/>
    </row>
    <row r="57" spans="3:9">
      <c r="C57" s="282" t="s">
        <v>203</v>
      </c>
      <c r="D57" s="253">
        <v>0</v>
      </c>
      <c r="E57" s="253">
        <v>0</v>
      </c>
      <c r="F57" s="254">
        <f t="shared" si="6"/>
        <v>0</v>
      </c>
      <c r="G57" s="152" t="str">
        <f t="shared" si="7"/>
        <v>0.00%</v>
      </c>
      <c r="I57" s="206"/>
    </row>
    <row r="58" spans="3:9">
      <c r="C58" s="282" t="s">
        <v>204</v>
      </c>
      <c r="D58" s="253">
        <v>0</v>
      </c>
      <c r="E58" s="253">
        <v>0</v>
      </c>
      <c r="F58" s="254">
        <f t="shared" si="6"/>
        <v>0</v>
      </c>
      <c r="G58" s="152" t="str">
        <f t="shared" si="7"/>
        <v>0.00%</v>
      </c>
      <c r="I58" s="206"/>
    </row>
    <row r="59" spans="3:9">
      <c r="C59" s="282" t="s">
        <v>205</v>
      </c>
      <c r="D59" s="253">
        <v>0</v>
      </c>
      <c r="E59" s="253">
        <v>0</v>
      </c>
      <c r="F59" s="254">
        <f t="shared" si="6"/>
        <v>0</v>
      </c>
      <c r="G59" s="152" t="str">
        <f t="shared" si="7"/>
        <v>0.00%</v>
      </c>
      <c r="I59" s="206"/>
    </row>
    <row r="60" spans="3:9">
      <c r="C60" s="282" t="s">
        <v>206</v>
      </c>
      <c r="D60" s="253">
        <v>0</v>
      </c>
      <c r="E60" s="253">
        <v>0</v>
      </c>
      <c r="F60" s="254">
        <f t="shared" si="6"/>
        <v>0</v>
      </c>
      <c r="G60" s="152" t="str">
        <f t="shared" si="7"/>
        <v>0.00%</v>
      </c>
      <c r="I60" s="206"/>
    </row>
    <row r="61" spans="3:9" ht="23.25" thickBot="1">
      <c r="C61" s="227" t="s">
        <v>59</v>
      </c>
      <c r="D61" s="274">
        <f>SUM(D55:D60)</f>
        <v>0</v>
      </c>
      <c r="E61" s="274">
        <f>SUM(E55:E60)</f>
        <v>0</v>
      </c>
      <c r="F61" s="274">
        <f>E61-D61</f>
        <v>0</v>
      </c>
      <c r="G61" s="173" t="str">
        <f t="shared" si="7"/>
        <v>0.00%</v>
      </c>
      <c r="I61" s="206"/>
    </row>
    <row r="62" spans="3:9" ht="23.25" thickTop="1">
      <c r="C62" s="235" t="s">
        <v>207</v>
      </c>
      <c r="D62" s="252"/>
      <c r="E62" s="252"/>
      <c r="F62" s="252"/>
      <c r="G62" s="273"/>
      <c r="I62" s="206"/>
    </row>
    <row r="63" spans="3:9">
      <c r="C63" s="252" t="s">
        <v>208</v>
      </c>
      <c r="D63" s="280">
        <v>196798</v>
      </c>
      <c r="E63" s="280">
        <v>13329.33</v>
      </c>
      <c r="F63" s="281">
        <f>E63-D63</f>
        <v>-183468.67</v>
      </c>
      <c r="G63" s="221">
        <f>IF(D63=E63,"0.00%",IF(D63=0,F63/E63,F63/D63))</f>
        <v>-0.93226897631073491</v>
      </c>
      <c r="I63" s="206"/>
    </row>
    <row r="64" spans="3:9">
      <c r="C64" s="252" t="s">
        <v>209</v>
      </c>
      <c r="D64" s="253">
        <v>1957</v>
      </c>
      <c r="E64" s="253">
        <v>10873</v>
      </c>
      <c r="F64" s="283">
        <f t="shared" ref="F64:F65" si="8">E64-D64</f>
        <v>8916</v>
      </c>
      <c r="G64" s="152">
        <f t="shared" ref="G64:G65" si="9">IF(D64=E64,"0.00%",IF(D64=0,F64/E64,F64/D64))</f>
        <v>4.55595298926929</v>
      </c>
      <c r="I64" s="206"/>
    </row>
    <row r="65" spans="3:9">
      <c r="C65" s="252" t="s">
        <v>210</v>
      </c>
      <c r="D65" s="253">
        <v>7387.05</v>
      </c>
      <c r="E65" s="253">
        <v>6851.05</v>
      </c>
      <c r="F65" s="283">
        <f t="shared" si="8"/>
        <v>-536</v>
      </c>
      <c r="G65" s="152">
        <f t="shared" si="9"/>
        <v>-7.25594114023866E-2</v>
      </c>
      <c r="I65" s="206"/>
    </row>
    <row r="66" spans="3:9">
      <c r="C66" s="252" t="s">
        <v>211</v>
      </c>
      <c r="D66" s="253">
        <v>1917.32</v>
      </c>
      <c r="E66" s="253">
        <v>217.76</v>
      </c>
      <c r="F66" s="254">
        <f>E66-D66</f>
        <v>-1699.56</v>
      </c>
      <c r="G66" s="152">
        <f>IF(D66=E66,"0.00%",IF(D66=0,F66/E66,F66/D66))</f>
        <v>-0.88642480128512713</v>
      </c>
      <c r="I66" s="206"/>
    </row>
    <row r="67" spans="3:9">
      <c r="C67" s="252" t="s">
        <v>212</v>
      </c>
      <c r="D67" s="253">
        <v>53628.800000000003</v>
      </c>
      <c r="E67" s="253">
        <v>3720.15</v>
      </c>
      <c r="F67" s="254">
        <f>E67-D67</f>
        <v>-49908.65</v>
      </c>
      <c r="G67" s="152">
        <f>IF(D67=E67,"0.00%",IF(D67=0,F67/E67,F67/D67))</f>
        <v>-0.93063148905065929</v>
      </c>
      <c r="I67" s="206"/>
    </row>
    <row r="68" spans="3:9" ht="23.25" thickBot="1">
      <c r="C68" s="227" t="s">
        <v>59</v>
      </c>
      <c r="D68" s="274">
        <f>SUM(D63:D67)</f>
        <v>261688.16999999998</v>
      </c>
      <c r="E68" s="274">
        <f>SUM(E63:E67)</f>
        <v>34991.29</v>
      </c>
      <c r="F68" s="274">
        <f>E68-D68</f>
        <v>-226696.87999999998</v>
      </c>
      <c r="G68" s="173">
        <f>IF(D68=E68,"0.00%",IF(D68=0,F68/E68,F68/D68))</f>
        <v>-0.86628631321010796</v>
      </c>
      <c r="I68" s="206"/>
    </row>
    <row r="69" spans="3:9" ht="23.25" thickTop="1">
      <c r="C69" s="230" t="s">
        <v>213</v>
      </c>
      <c r="D69" s="252"/>
      <c r="E69" s="252"/>
      <c r="F69" s="252"/>
      <c r="G69" s="273"/>
      <c r="I69" s="206"/>
    </row>
    <row r="70" spans="3:9">
      <c r="C70" s="234" t="s">
        <v>214</v>
      </c>
      <c r="D70" s="280">
        <v>340</v>
      </c>
      <c r="E70" s="280">
        <v>1120</v>
      </c>
      <c r="F70" s="281">
        <f t="shared" ref="F70:F71" si="10">E70-D70</f>
        <v>780</v>
      </c>
      <c r="G70" s="221">
        <f t="shared" ref="G70:G71" si="11">IF(D70=E70,"0.00%",IF(D70=0,F70/E70,F70/D70))</f>
        <v>2.2941176470588234</v>
      </c>
      <c r="I70" s="206"/>
    </row>
    <row r="71" spans="3:9">
      <c r="C71" s="252" t="s">
        <v>215</v>
      </c>
      <c r="D71" s="253">
        <v>0</v>
      </c>
      <c r="E71" s="253">
        <v>0</v>
      </c>
      <c r="F71" s="283">
        <f t="shared" si="10"/>
        <v>0</v>
      </c>
      <c r="G71" s="152" t="str">
        <f t="shared" si="11"/>
        <v>0.00%</v>
      </c>
      <c r="I71" s="206"/>
    </row>
    <row r="72" spans="3:9">
      <c r="C72" s="252" t="s">
        <v>216</v>
      </c>
      <c r="D72" s="253">
        <v>1000</v>
      </c>
      <c r="E72" s="253">
        <v>1000</v>
      </c>
      <c r="F72" s="254">
        <f>E72-D72</f>
        <v>0</v>
      </c>
      <c r="G72" s="152" t="str">
        <f>IF(D72=E72,"0.00%",IF(D72=0,F72/E72,F72/D72))</f>
        <v>0.00%</v>
      </c>
      <c r="I72" s="206"/>
    </row>
    <row r="73" spans="3:9" ht="23.25" thickBot="1">
      <c r="C73" s="227" t="s">
        <v>59</v>
      </c>
      <c r="D73" s="274">
        <f>SUM(D70:D72)</f>
        <v>1340</v>
      </c>
      <c r="E73" s="274">
        <f>SUM(E70:E72)</f>
        <v>2120</v>
      </c>
      <c r="F73" s="274">
        <f>E73-D73</f>
        <v>780</v>
      </c>
      <c r="G73" s="173">
        <f>IF(D73=E73,"0.00%",IF(D73=0,F73/E73,F73/D73))</f>
        <v>0.58208955223880599</v>
      </c>
      <c r="I73" s="206"/>
    </row>
    <row r="74" spans="3:9" ht="24" thickTop="1" thickBot="1">
      <c r="C74" s="284" t="s">
        <v>217</v>
      </c>
      <c r="D74" s="285">
        <f>D61+D68+D73</f>
        <v>263028.17</v>
      </c>
      <c r="E74" s="285">
        <f>E61+E68+E73</f>
        <v>37111.29</v>
      </c>
      <c r="F74" s="285">
        <f>E74-D74</f>
        <v>-225916.87999999998</v>
      </c>
      <c r="G74" s="173">
        <f t="shared" ref="G74:G75" si="12">IF(D74=E74,"0.00%",IF(D74=0,F74/E74,F74/D74))</f>
        <v>-0.85890754591038665</v>
      </c>
      <c r="I74" s="206"/>
    </row>
    <row r="75" spans="3:9" ht="24" thickTop="1" thickBot="1">
      <c r="C75" s="284" t="s">
        <v>218</v>
      </c>
      <c r="D75" s="285">
        <v>957269343.64999962</v>
      </c>
      <c r="E75" s="285">
        <v>1043211322.7399999</v>
      </c>
      <c r="F75" s="285">
        <f>E75-D75</f>
        <v>85941979.090000272</v>
      </c>
      <c r="G75" s="173">
        <f t="shared" si="12"/>
        <v>8.9778263202610925E-2</v>
      </c>
      <c r="I75" s="206"/>
    </row>
    <row r="76" spans="3:9" ht="23.25" thickTop="1">
      <c r="I76" s="206"/>
    </row>
    <row r="77" spans="3:9">
      <c r="I77" s="206"/>
    </row>
    <row r="78" spans="3:9">
      <c r="I78" s="206"/>
    </row>
    <row r="79" spans="3:9">
      <c r="I79" s="206"/>
    </row>
    <row r="80" spans="3:9">
      <c r="I80" s="206"/>
    </row>
    <row r="81" spans="4:4">
      <c r="D81" s="286"/>
    </row>
    <row r="87" spans="4:4">
      <c r="D87" s="136"/>
    </row>
  </sheetData>
  <printOptions horizontalCentered="1"/>
  <pageMargins left="0.25" right="0.25" top="0.3" bottom="0.17" header="0.33" footer="0.3"/>
  <pageSetup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1:J243"/>
  <sheetViews>
    <sheetView showGridLines="0" zoomScale="80" zoomScaleNormal="80" zoomScaleSheetLayoutView="70" workbookViewId="0">
      <selection activeCell="E20" sqref="E20"/>
    </sheetView>
  </sheetViews>
  <sheetFormatPr defaultRowHeight="22.5"/>
  <cols>
    <col min="1" max="1" width="8.88671875" style="136"/>
    <col min="2" max="2" width="52.109375" style="178" customWidth="1"/>
    <col min="3" max="5" width="22" style="179" customWidth="1"/>
    <col min="6" max="6" width="18.44140625" style="179" customWidth="1"/>
    <col min="7" max="7" width="8.88671875" style="135"/>
    <col min="8" max="8" width="8.88671875" style="170"/>
    <col min="9" max="9" width="17.109375" style="136" bestFit="1" customWidth="1"/>
    <col min="10" max="10" width="15.5546875" style="136" bestFit="1" customWidth="1"/>
    <col min="11" max="16384" width="8.88671875" style="136"/>
  </cols>
  <sheetData>
    <row r="1" spans="2:10" s="131" customFormat="1">
      <c r="B1" s="126"/>
      <c r="C1" s="127" t="s">
        <v>42</v>
      </c>
      <c r="D1" s="127"/>
      <c r="E1" s="128"/>
      <c r="F1" s="129"/>
      <c r="G1" s="130"/>
      <c r="H1" s="294"/>
    </row>
    <row r="2" spans="2:10" s="131" customFormat="1">
      <c r="B2" s="132"/>
      <c r="C2" s="127" t="s">
        <v>43</v>
      </c>
      <c r="D2" s="127"/>
      <c r="E2" s="128"/>
      <c r="F2" s="129"/>
      <c r="G2" s="130"/>
      <c r="H2" s="294"/>
    </row>
    <row r="3" spans="2:10">
      <c r="B3" s="133" t="s">
        <v>219</v>
      </c>
      <c r="C3" s="128" t="s">
        <v>41</v>
      </c>
      <c r="D3" s="128"/>
      <c r="E3" s="128"/>
      <c r="F3" s="134" t="s">
        <v>228</v>
      </c>
    </row>
    <row r="4" spans="2:10">
      <c r="B4" s="137" t="s">
        <v>6</v>
      </c>
      <c r="C4" s="138" t="s">
        <v>45</v>
      </c>
      <c r="D4" s="139" t="s">
        <v>46</v>
      </c>
      <c r="E4" s="140" t="s">
        <v>47</v>
      </c>
      <c r="F4" s="140" t="s">
        <v>48</v>
      </c>
      <c r="I4" s="295"/>
      <c r="J4" s="295"/>
    </row>
    <row r="5" spans="2:10" s="147" customFormat="1">
      <c r="B5" s="141" t="s">
        <v>49</v>
      </c>
      <c r="C5" s="142"/>
      <c r="D5" s="143"/>
      <c r="E5" s="144"/>
      <c r="F5" s="145"/>
      <c r="G5" s="146"/>
      <c r="H5" s="296"/>
      <c r="I5" s="295"/>
      <c r="J5" s="295"/>
    </row>
    <row r="6" spans="2:10">
      <c r="B6" s="148" t="s">
        <v>50</v>
      </c>
      <c r="C6" s="297">
        <v>2879577265.8000002</v>
      </c>
      <c r="D6" s="149">
        <v>3078032304.2800002</v>
      </c>
      <c r="E6" s="151">
        <f>D6-C6</f>
        <v>198455038.48000002</v>
      </c>
      <c r="F6" s="152">
        <f t="shared" ref="F6:F11" si="0">IF(C6=D6,"0.00%",IF(C6=0,E6/D6,E6/C6))</f>
        <v>6.891811545986265E-2</v>
      </c>
      <c r="I6" s="298"/>
      <c r="J6" s="295"/>
    </row>
    <row r="7" spans="2:10">
      <c r="B7" s="153" t="s">
        <v>51</v>
      </c>
      <c r="C7" s="299">
        <v>4366461.74</v>
      </c>
      <c r="D7" s="154">
        <v>4590574.38</v>
      </c>
      <c r="E7" s="155">
        <f t="shared" ref="E7:E14" si="1">D7-C7</f>
        <v>224112.63999999966</v>
      </c>
      <c r="F7" s="152">
        <f t="shared" si="0"/>
        <v>5.1325914056904037E-2</v>
      </c>
      <c r="I7" s="298"/>
      <c r="J7" s="295"/>
    </row>
    <row r="8" spans="2:10">
      <c r="B8" s="153" t="s">
        <v>52</v>
      </c>
      <c r="C8" s="299">
        <v>7105211.4299999997</v>
      </c>
      <c r="D8" s="154">
        <v>6636153.3499999996</v>
      </c>
      <c r="E8" s="155">
        <f t="shared" si="1"/>
        <v>-469058.08000000007</v>
      </c>
      <c r="F8" s="152">
        <f t="shared" si="0"/>
        <v>-6.6016062241232992E-2</v>
      </c>
      <c r="I8" s="298"/>
      <c r="J8" s="295"/>
    </row>
    <row r="9" spans="2:10">
      <c r="B9" s="153" t="s">
        <v>53</v>
      </c>
      <c r="C9" s="299">
        <v>473746386.82999998</v>
      </c>
      <c r="D9" s="154">
        <v>504842718.45999998</v>
      </c>
      <c r="E9" s="155">
        <f t="shared" si="1"/>
        <v>31096331.629999995</v>
      </c>
      <c r="F9" s="152">
        <f t="shared" si="0"/>
        <v>6.5639195346852655E-2</v>
      </c>
      <c r="I9" s="298"/>
      <c r="J9" s="295"/>
    </row>
    <row r="10" spans="2:10">
      <c r="B10" s="153" t="s">
        <v>54</v>
      </c>
      <c r="C10" s="299">
        <v>24132502.010000002</v>
      </c>
      <c r="D10" s="154">
        <v>24772797.199999999</v>
      </c>
      <c r="E10" s="155">
        <f t="shared" si="1"/>
        <v>640295.18999999762</v>
      </c>
      <c r="F10" s="152">
        <f t="shared" si="0"/>
        <v>2.6532482613475915E-2</v>
      </c>
      <c r="I10" s="298"/>
      <c r="J10" s="295"/>
    </row>
    <row r="11" spans="2:10">
      <c r="B11" s="156" t="s">
        <v>55</v>
      </c>
      <c r="C11" s="299">
        <v>205015150.87</v>
      </c>
      <c r="D11" s="154">
        <v>203476586.16999999</v>
      </c>
      <c r="E11" s="155">
        <f t="shared" si="1"/>
        <v>-1538564.7000000179</v>
      </c>
      <c r="F11" s="152">
        <f t="shared" si="0"/>
        <v>-7.5046390155604692E-3</v>
      </c>
      <c r="I11" s="298"/>
      <c r="J11" s="295"/>
    </row>
    <row r="12" spans="2:10">
      <c r="B12" s="156" t="s">
        <v>56</v>
      </c>
      <c r="C12" s="299">
        <v>8753985.8699999992</v>
      </c>
      <c r="D12" s="154">
        <v>8530075.1799999997</v>
      </c>
      <c r="E12" s="155">
        <f t="shared" si="1"/>
        <v>-223910.68999999948</v>
      </c>
      <c r="F12" s="152">
        <f>IF(C12=D12,"0.00%",IF(C12=0,E12/D12,E12/C12))</f>
        <v>-2.5578141583177984E-2</v>
      </c>
      <c r="I12" s="298"/>
      <c r="J12" s="295"/>
    </row>
    <row r="13" spans="2:10">
      <c r="B13" s="156" t="s">
        <v>57</v>
      </c>
      <c r="C13" s="299">
        <v>11884291.4</v>
      </c>
      <c r="D13" s="158">
        <v>15937959.460000001</v>
      </c>
      <c r="E13" s="155">
        <f t="shared" si="1"/>
        <v>4053668.0600000005</v>
      </c>
      <c r="F13" s="152">
        <f>IF(C13=D13,"0.00%",IF(C13=0,E13/D13,E13/C13))</f>
        <v>0.34109463690868436</v>
      </c>
      <c r="I13" s="298"/>
      <c r="J13" s="295"/>
    </row>
    <row r="14" spans="2:10">
      <c r="B14" s="156" t="s">
        <v>58</v>
      </c>
      <c r="C14" s="299">
        <v>27760935.719999999</v>
      </c>
      <c r="D14" s="161">
        <v>35569998.909999996</v>
      </c>
      <c r="E14" s="155">
        <f t="shared" si="1"/>
        <v>7809063.1899999976</v>
      </c>
      <c r="F14" s="152">
        <f>IF(C14=D14,"0.00%",IF(C14=0,E14/D14,E14/C14))</f>
        <v>0.28129682906812326</v>
      </c>
      <c r="I14" s="298"/>
      <c r="J14" s="295"/>
    </row>
    <row r="15" spans="2:10" ht="23.25" thickBot="1">
      <c r="B15" s="227" t="s">
        <v>59</v>
      </c>
      <c r="C15" s="163">
        <f>SUM(C6:C14)</f>
        <v>3642342191.6699996</v>
      </c>
      <c r="D15" s="172">
        <f>SUM(D6:D14)</f>
        <v>3882389167.3899999</v>
      </c>
      <c r="E15" s="172">
        <f>D15-C15</f>
        <v>240046975.72000027</v>
      </c>
      <c r="F15" s="173">
        <f>E15/C15</f>
        <v>6.5904564450035841E-2</v>
      </c>
      <c r="I15" s="300"/>
      <c r="J15" s="301"/>
    </row>
    <row r="16" spans="2:10" ht="23.25" thickTop="1">
      <c r="B16" s="165" t="s">
        <v>60</v>
      </c>
      <c r="C16" s="167"/>
      <c r="D16" s="166"/>
      <c r="E16" s="166"/>
      <c r="F16" s="166"/>
      <c r="I16" s="295"/>
      <c r="J16" s="295"/>
    </row>
    <row r="17" spans="2:6">
      <c r="B17" s="153" t="s">
        <v>61</v>
      </c>
      <c r="C17" s="302">
        <v>571667934.0999999</v>
      </c>
      <c r="D17" s="158">
        <v>617483437.58000004</v>
      </c>
      <c r="E17" s="167">
        <f>D17-C17</f>
        <v>45815503.480000138</v>
      </c>
      <c r="F17" s="152">
        <f>IF(C17=D17,"0.00%",IF(C17=0,E17/D17,E17/C17))</f>
        <v>8.0143560180840567E-2</v>
      </c>
    </row>
    <row r="18" spans="2:6">
      <c r="B18" s="153" t="s">
        <v>62</v>
      </c>
      <c r="C18" s="303">
        <v>1030787744.78</v>
      </c>
      <c r="D18" s="161">
        <v>960753824.27999997</v>
      </c>
      <c r="E18" s="304">
        <f>D18-C18</f>
        <v>-70033920.5</v>
      </c>
      <c r="F18" s="152">
        <f>IF(C18=D18,"0.00%",IF(C18=0,E18/D18,E18/C18))</f>
        <v>-6.7942135376228466E-2</v>
      </c>
    </row>
    <row r="19" spans="2:6">
      <c r="B19" s="168" t="s">
        <v>63</v>
      </c>
      <c r="C19" s="303">
        <v>-1008704384.51</v>
      </c>
      <c r="D19" s="161">
        <v>-990111908.62</v>
      </c>
      <c r="E19" s="304">
        <f>D19-C19</f>
        <v>18592475.889999986</v>
      </c>
      <c r="F19" s="152">
        <f>IF(C19=D19,"0.00%",IF(C19=0,E19/D19,E19/-C19))</f>
        <v>1.8432036358235603E-2</v>
      </c>
    </row>
    <row r="20" spans="2:6" ht="23.25" thickBot="1">
      <c r="B20" s="169" t="s">
        <v>59</v>
      </c>
      <c r="C20" s="163">
        <f>SUM(C17:C19)</f>
        <v>593751294.36999989</v>
      </c>
      <c r="D20" s="163">
        <f>SUM(D17:D19)</f>
        <v>588125353.24000013</v>
      </c>
      <c r="E20" s="163">
        <f>D20-C20</f>
        <v>-5625941.1299997568</v>
      </c>
      <c r="F20" s="164">
        <f>E20/C20</f>
        <v>-9.4752486156163499E-3</v>
      </c>
    </row>
    <row r="21" spans="2:6" ht="23.25" thickTop="1">
      <c r="B21" s="165" t="s">
        <v>64</v>
      </c>
      <c r="C21" s="167"/>
      <c r="D21" s="166"/>
      <c r="E21" s="166"/>
      <c r="F21" s="166"/>
    </row>
    <row r="22" spans="2:6">
      <c r="B22" s="153" t="s">
        <v>65</v>
      </c>
      <c r="C22" s="305">
        <v>0</v>
      </c>
      <c r="D22" s="154">
        <v>0</v>
      </c>
      <c r="E22" s="155">
        <f>D22-C22</f>
        <v>0</v>
      </c>
      <c r="F22" s="152">
        <f>-IF(C22=D22,"0.00%",IF(C22=0,E22/D22,E22/-C22))</f>
        <v>0</v>
      </c>
    </row>
    <row r="23" spans="2:6">
      <c r="B23" s="153" t="s">
        <v>66</v>
      </c>
      <c r="C23" s="305">
        <v>0</v>
      </c>
      <c r="D23" s="154">
        <v>0</v>
      </c>
      <c r="E23" s="155">
        <f t="shared" ref="E23:E31" si="2">D23-C23</f>
        <v>0</v>
      </c>
      <c r="F23" s="152">
        <f>-IF(C23=D23,"0.00%",IF(C23=0,E23/D23,E23/-C23))</f>
        <v>0</v>
      </c>
    </row>
    <row r="24" spans="2:6">
      <c r="B24" s="153" t="s">
        <v>67</v>
      </c>
      <c r="C24" s="305">
        <v>0</v>
      </c>
      <c r="D24" s="154">
        <v>0</v>
      </c>
      <c r="E24" s="155">
        <f t="shared" si="2"/>
        <v>0</v>
      </c>
      <c r="F24" s="152">
        <f>-IF(C24=D24,"0.00%",IF(C24=0,E24/D24,E24/-C24))</f>
        <v>0</v>
      </c>
    </row>
    <row r="25" spans="2:6">
      <c r="B25" s="153" t="s">
        <v>68</v>
      </c>
      <c r="C25" s="305">
        <v>16350.68</v>
      </c>
      <c r="D25" s="154">
        <v>0</v>
      </c>
      <c r="E25" s="155">
        <f t="shared" si="2"/>
        <v>-16350.68</v>
      </c>
      <c r="F25" s="152">
        <f t="shared" ref="F25:F31" si="3">IF(C25=D25,"0.00%",IF(C25=0,E25/D25,E25/C25))</f>
        <v>-1</v>
      </c>
    </row>
    <row r="26" spans="2:6">
      <c r="B26" s="153" t="s">
        <v>69</v>
      </c>
      <c r="C26" s="305">
        <v>30151.27</v>
      </c>
      <c r="D26" s="305">
        <v>0</v>
      </c>
      <c r="E26" s="155">
        <f t="shared" si="2"/>
        <v>-30151.27</v>
      </c>
      <c r="F26" s="152">
        <f t="shared" si="3"/>
        <v>-1</v>
      </c>
    </row>
    <row r="27" spans="2:6">
      <c r="B27" s="153" t="s">
        <v>70</v>
      </c>
      <c r="C27" s="305">
        <v>22397627.300000001</v>
      </c>
      <c r="D27" s="305">
        <v>22372440.539999999</v>
      </c>
      <c r="E27" s="155">
        <f t="shared" si="2"/>
        <v>-25186.760000001639</v>
      </c>
      <c r="F27" s="152">
        <f t="shared" si="3"/>
        <v>-1.1245280432004348E-3</v>
      </c>
    </row>
    <row r="28" spans="2:6">
      <c r="B28" s="153" t="s">
        <v>71</v>
      </c>
      <c r="C28" s="305">
        <v>107169.04</v>
      </c>
      <c r="D28" s="305">
        <v>192166.63</v>
      </c>
      <c r="E28" s="155">
        <f t="shared" si="2"/>
        <v>84997.590000000011</v>
      </c>
      <c r="F28" s="152">
        <f t="shared" si="3"/>
        <v>0.79311702334928091</v>
      </c>
    </row>
    <row r="29" spans="2:6">
      <c r="B29" s="153" t="s">
        <v>72</v>
      </c>
      <c r="C29" s="305">
        <v>384.89</v>
      </c>
      <c r="D29" s="305">
        <v>0</v>
      </c>
      <c r="E29" s="155">
        <f t="shared" si="2"/>
        <v>-384.89</v>
      </c>
      <c r="F29" s="152">
        <f t="shared" si="3"/>
        <v>-1</v>
      </c>
    </row>
    <row r="30" spans="2:6">
      <c r="B30" s="153" t="s">
        <v>73</v>
      </c>
      <c r="C30" s="305">
        <v>3478173.01</v>
      </c>
      <c r="D30" s="305">
        <v>13788398.189999999</v>
      </c>
      <c r="E30" s="155">
        <f t="shared" si="2"/>
        <v>10310225.18</v>
      </c>
      <c r="F30" s="152">
        <f t="shared" si="3"/>
        <v>2.9642646154625876</v>
      </c>
    </row>
    <row r="31" spans="2:6">
      <c r="B31" s="168" t="s">
        <v>74</v>
      </c>
      <c r="C31" s="305">
        <v>868789.6</v>
      </c>
      <c r="D31" s="305">
        <v>883825.36</v>
      </c>
      <c r="E31" s="155">
        <f t="shared" si="2"/>
        <v>15035.760000000009</v>
      </c>
      <c r="F31" s="152">
        <f t="shared" si="3"/>
        <v>1.7306560759935443E-2</v>
      </c>
    </row>
    <row r="32" spans="2:6" ht="23.25" thickBot="1">
      <c r="B32" s="169" t="s">
        <v>59</v>
      </c>
      <c r="C32" s="163">
        <f>SUM(C22:C31)</f>
        <v>26898645.789999999</v>
      </c>
      <c r="D32" s="172">
        <f>SUM(D22:D31)</f>
        <v>37236830.719999999</v>
      </c>
      <c r="E32" s="172">
        <f>D32-C32</f>
        <v>10338184.93</v>
      </c>
      <c r="F32" s="173">
        <f>E32/C32</f>
        <v>0.38433849089322503</v>
      </c>
    </row>
    <row r="33" spans="2:6" ht="23.25" thickTop="1">
      <c r="B33" s="165" t="s">
        <v>75</v>
      </c>
      <c r="C33" s="167"/>
      <c r="D33" s="166"/>
      <c r="E33" s="166"/>
      <c r="F33" s="152"/>
    </row>
    <row r="34" spans="2:6">
      <c r="B34" s="153" t="s">
        <v>76</v>
      </c>
      <c r="C34" s="305">
        <v>345366174.06999999</v>
      </c>
      <c r="D34" s="154">
        <v>361041383.80000001</v>
      </c>
      <c r="E34" s="155">
        <f>D34-C34</f>
        <v>15675209.730000019</v>
      </c>
      <c r="F34" s="152">
        <f>IF(C34=D34,"0.00%",IF(C34=0,E34/D34,E34/C34))</f>
        <v>4.5387217703673884E-2</v>
      </c>
    </row>
    <row r="35" spans="2:6">
      <c r="B35" s="153" t="s">
        <v>77</v>
      </c>
      <c r="C35" s="305">
        <v>56250</v>
      </c>
      <c r="D35" s="154">
        <v>97500</v>
      </c>
      <c r="E35" s="155">
        <f>D35-C35</f>
        <v>41250</v>
      </c>
      <c r="F35" s="152">
        <f>IF(C35=D35,"0.00%",IF(C35=0,E35/D35,E35/C35))</f>
        <v>0.73333333333333328</v>
      </c>
    </row>
    <row r="36" spans="2:6">
      <c r="B36" s="153" t="s">
        <v>78</v>
      </c>
      <c r="C36" s="305">
        <v>-109390.02</v>
      </c>
      <c r="D36" s="154">
        <v>-87715.66</v>
      </c>
      <c r="E36" s="155">
        <f>D36-C36</f>
        <v>21674.36</v>
      </c>
      <c r="F36" s="152">
        <f>-IF(C36=D36,"0.00%",IF(C36=0,E36/D36,E36/C36))</f>
        <v>0.19813836764999221</v>
      </c>
    </row>
    <row r="37" spans="2:6">
      <c r="B37" s="168" t="s">
        <v>79</v>
      </c>
      <c r="C37" s="305">
        <v>0</v>
      </c>
      <c r="D37" s="154">
        <v>0</v>
      </c>
      <c r="E37" s="155">
        <f>D37-C37</f>
        <v>0</v>
      </c>
      <c r="F37" s="152" t="str">
        <f>IF(C37=D37,"0.00%",IF(C37=0,E37/D37,E37/C37))</f>
        <v>0.00%</v>
      </c>
    </row>
    <row r="38" spans="2:6" ht="23.25" thickBot="1">
      <c r="B38" s="169" t="s">
        <v>59</v>
      </c>
      <c r="C38" s="163">
        <f>SUM(C34:C37)</f>
        <v>345313034.05000001</v>
      </c>
      <c r="D38" s="172">
        <f>SUM(D34:D37)</f>
        <v>361051168.13999999</v>
      </c>
      <c r="E38" s="172">
        <f>D38-C38</f>
        <v>15738134.089999974</v>
      </c>
      <c r="F38" s="173">
        <f>E38/C38</f>
        <v>4.5576426425077116E-2</v>
      </c>
    </row>
    <row r="39" spans="2:6" ht="23.25" thickTop="1">
      <c r="B39" s="165" t="s">
        <v>80</v>
      </c>
      <c r="C39" s="167"/>
      <c r="D39" s="166"/>
      <c r="E39" s="166"/>
      <c r="F39" s="166"/>
    </row>
    <row r="40" spans="2:6">
      <c r="B40" s="153" t="s">
        <v>81</v>
      </c>
      <c r="C40" s="305">
        <v>88578390.210000008</v>
      </c>
      <c r="D40" s="175">
        <v>105727274.13</v>
      </c>
      <c r="E40" s="155">
        <f t="shared" ref="E40:E47" si="4">D40-C40</f>
        <v>17148883.919999987</v>
      </c>
      <c r="F40" s="152">
        <f t="shared" ref="F40:F46" si="5">IF(C40=D40,"0.00%",IF(C40=0,E40/D40,E40/C40))</f>
        <v>0.19360121446487941</v>
      </c>
    </row>
    <row r="41" spans="2:6">
      <c r="B41" s="153" t="s">
        <v>82</v>
      </c>
      <c r="C41" s="305">
        <v>119141.01</v>
      </c>
      <c r="D41" s="154">
        <v>162301.53</v>
      </c>
      <c r="E41" s="155">
        <f t="shared" si="4"/>
        <v>43160.520000000004</v>
      </c>
      <c r="F41" s="152">
        <f t="shared" si="5"/>
        <v>0.36226417754893975</v>
      </c>
    </row>
    <row r="42" spans="2:6">
      <c r="B42" s="153" t="s">
        <v>83</v>
      </c>
      <c r="C42" s="305">
        <v>21384</v>
      </c>
      <c r="D42" s="154">
        <v>19301.560000000001</v>
      </c>
      <c r="E42" s="155">
        <f t="shared" si="4"/>
        <v>-2082.4399999999987</v>
      </c>
      <c r="F42" s="152">
        <f t="shared" si="5"/>
        <v>-9.738309016086788E-2</v>
      </c>
    </row>
    <row r="43" spans="2:6">
      <c r="B43" s="153" t="s">
        <v>84</v>
      </c>
      <c r="C43" s="305">
        <v>8744.06</v>
      </c>
      <c r="D43" s="154">
        <v>15947.34</v>
      </c>
      <c r="E43" s="155">
        <f t="shared" si="4"/>
        <v>7203.2800000000007</v>
      </c>
      <c r="F43" s="152">
        <f t="shared" si="5"/>
        <v>0.82379123656516551</v>
      </c>
    </row>
    <row r="44" spans="2:6">
      <c r="B44" s="153" t="s">
        <v>85</v>
      </c>
      <c r="C44" s="305">
        <v>4500</v>
      </c>
      <c r="D44" s="154">
        <v>0</v>
      </c>
      <c r="E44" s="155">
        <f t="shared" si="4"/>
        <v>-4500</v>
      </c>
      <c r="F44" s="152">
        <f t="shared" si="5"/>
        <v>-1</v>
      </c>
    </row>
    <row r="45" spans="2:6">
      <c r="B45" s="153" t="s">
        <v>86</v>
      </c>
      <c r="C45" s="305">
        <v>510103.31</v>
      </c>
      <c r="D45" s="154">
        <v>1137092.3999999999</v>
      </c>
      <c r="E45" s="155">
        <f t="shared" si="4"/>
        <v>626989.08999999985</v>
      </c>
      <c r="F45" s="152">
        <f t="shared" si="5"/>
        <v>1.2291413870652983</v>
      </c>
    </row>
    <row r="46" spans="2:6">
      <c r="B46" s="168" t="s">
        <v>87</v>
      </c>
      <c r="C46" s="305">
        <v>79756.27</v>
      </c>
      <c r="D46" s="154">
        <v>74277.91</v>
      </c>
      <c r="E46" s="155">
        <f t="shared" si="4"/>
        <v>-5478.3600000000006</v>
      </c>
      <c r="F46" s="152">
        <f t="shared" si="5"/>
        <v>-6.8688768920612764E-2</v>
      </c>
    </row>
    <row r="47" spans="2:6" ht="23.25" thickBot="1">
      <c r="B47" s="169" t="s">
        <v>59</v>
      </c>
      <c r="C47" s="163">
        <f>SUM(C40:C46)</f>
        <v>89322018.860000014</v>
      </c>
      <c r="D47" s="172">
        <f>SUM(D40:D46)</f>
        <v>107136194.87</v>
      </c>
      <c r="E47" s="172">
        <f t="shared" si="4"/>
        <v>17814176.00999999</v>
      </c>
      <c r="F47" s="173">
        <f>E47/C47</f>
        <v>0.19943767771215809</v>
      </c>
    </row>
    <row r="48" spans="2:6" ht="23.25" thickTop="1">
      <c r="B48" s="165" t="s">
        <v>88</v>
      </c>
      <c r="C48" s="167"/>
      <c r="D48" s="166"/>
      <c r="E48" s="166"/>
      <c r="F48" s="152"/>
    </row>
    <row r="49" spans="2:6">
      <c r="B49" s="153" t="s">
        <v>89</v>
      </c>
      <c r="C49" s="305">
        <v>21659831.789999999</v>
      </c>
      <c r="D49" s="154">
        <v>21522589.690000001</v>
      </c>
      <c r="E49" s="155">
        <f>D49-C49</f>
        <v>-137242.09999999776</v>
      </c>
      <c r="F49" s="152">
        <f>IF(C49=D49,"0.00%",IF(C49=0,E49/D49,E49/C49))</f>
        <v>-6.3362495762021688E-3</v>
      </c>
    </row>
    <row r="50" spans="2:6">
      <c r="B50" s="153" t="s">
        <v>90</v>
      </c>
      <c r="C50" s="305">
        <v>-4722.93</v>
      </c>
      <c r="D50" s="154">
        <v>-5808.02</v>
      </c>
      <c r="E50" s="155">
        <f>D50-C50</f>
        <v>-1085.0900000000001</v>
      </c>
      <c r="F50" s="152">
        <f>IF(C50=D50,"0.00%",IF(C50=0,E50/D50,E50/-C50))</f>
        <v>-0.22974932933581485</v>
      </c>
    </row>
    <row r="51" spans="2:6">
      <c r="B51" s="168" t="s">
        <v>91</v>
      </c>
      <c r="C51" s="305">
        <v>8452747.4600000009</v>
      </c>
      <c r="D51" s="154">
        <v>8391635.1999999993</v>
      </c>
      <c r="E51" s="155">
        <f>D51-C51</f>
        <v>-61112.260000001639</v>
      </c>
      <c r="F51" s="152">
        <f>IF(C51=D51,"0.00%",IF(C51=0,E51/D51,E51/C51))</f>
        <v>-7.2298693755132766E-3</v>
      </c>
    </row>
    <row r="52" spans="2:6" ht="23.25" thickBot="1">
      <c r="B52" s="176" t="s">
        <v>59</v>
      </c>
      <c r="C52" s="172">
        <f>SUM(C49:C51)</f>
        <v>30107856.32</v>
      </c>
      <c r="D52" s="177">
        <f>SUM(D49:D51)</f>
        <v>29908416.870000001</v>
      </c>
      <c r="E52" s="172">
        <f>D52-C52</f>
        <v>-199439.44999999925</v>
      </c>
      <c r="F52" s="173">
        <f>E52/C52</f>
        <v>-6.6241663929927789E-3</v>
      </c>
    </row>
    <row r="53" spans="2:6" ht="23.25" thickTop="1"/>
    <row r="57" spans="2:6">
      <c r="B57" s="180"/>
    </row>
    <row r="58" spans="2:6">
      <c r="B58" s="180"/>
    </row>
    <row r="59" spans="2:6">
      <c r="B59" s="180"/>
      <c r="C59" s="181"/>
      <c r="D59" s="181"/>
      <c r="E59" s="181"/>
      <c r="F59" s="182"/>
    </row>
    <row r="60" spans="2:6">
      <c r="B60" s="183"/>
      <c r="C60" s="181"/>
      <c r="D60" s="181"/>
      <c r="E60" s="181"/>
      <c r="F60" s="182"/>
    </row>
    <row r="61" spans="2:6">
      <c r="B61" s="184"/>
      <c r="C61" s="185"/>
      <c r="D61" s="185"/>
      <c r="E61" s="185"/>
      <c r="F61" s="186"/>
    </row>
    <row r="62" spans="2:6">
      <c r="B62" s="184"/>
      <c r="C62" s="185"/>
      <c r="D62" s="185"/>
      <c r="E62" s="185"/>
      <c r="F62" s="186"/>
    </row>
    <row r="63" spans="2:6">
      <c r="B63" s="187"/>
      <c r="C63" s="185"/>
      <c r="D63" s="185"/>
      <c r="E63" s="185"/>
      <c r="F63" s="188"/>
    </row>
    <row r="64" spans="2:6">
      <c r="B64" s="189"/>
      <c r="C64" s="190"/>
      <c r="D64" s="190"/>
      <c r="E64" s="191"/>
      <c r="F64" s="191"/>
    </row>
    <row r="65" spans="2:6">
      <c r="B65" s="192"/>
      <c r="C65" s="186"/>
      <c r="D65" s="186"/>
      <c r="E65" s="186"/>
      <c r="F65" s="186"/>
    </row>
    <row r="66" spans="2:6">
      <c r="B66" s="184"/>
      <c r="C66" s="193"/>
      <c r="D66" s="193"/>
      <c r="E66" s="186"/>
      <c r="F66" s="194"/>
    </row>
    <row r="67" spans="2:6">
      <c r="B67" s="184"/>
      <c r="C67" s="193"/>
      <c r="D67" s="193"/>
      <c r="E67" s="186"/>
      <c r="F67" s="194"/>
    </row>
    <row r="68" spans="2:6">
      <c r="B68" s="184"/>
      <c r="C68" s="193"/>
      <c r="D68" s="193"/>
      <c r="E68" s="186"/>
      <c r="F68" s="194"/>
    </row>
    <row r="69" spans="2:6">
      <c r="B69" s="184"/>
      <c r="C69" s="193"/>
      <c r="D69" s="193"/>
      <c r="E69" s="186"/>
      <c r="F69" s="194"/>
    </row>
    <row r="70" spans="2:6">
      <c r="B70" s="184"/>
      <c r="C70" s="193"/>
      <c r="D70" s="193"/>
      <c r="E70" s="186"/>
      <c r="F70" s="194"/>
    </row>
    <row r="71" spans="2:6">
      <c r="B71" s="184"/>
      <c r="C71" s="193"/>
      <c r="D71" s="193"/>
      <c r="E71" s="186"/>
      <c r="F71" s="194"/>
    </row>
    <row r="72" spans="2:6">
      <c r="B72" s="184"/>
      <c r="C72" s="193"/>
      <c r="D72" s="193"/>
      <c r="E72" s="186"/>
      <c r="F72" s="194"/>
    </row>
    <row r="73" spans="2:6">
      <c r="B73" s="184"/>
      <c r="C73" s="193"/>
      <c r="D73" s="193"/>
      <c r="E73" s="186"/>
      <c r="F73" s="194"/>
    </row>
    <row r="74" spans="2:6">
      <c r="B74" s="184"/>
      <c r="C74" s="193"/>
      <c r="D74" s="193"/>
      <c r="E74" s="186"/>
      <c r="F74" s="194"/>
    </row>
    <row r="75" spans="2:6">
      <c r="B75" s="184"/>
      <c r="C75" s="193"/>
      <c r="D75" s="193"/>
      <c r="E75" s="186"/>
      <c r="F75" s="194"/>
    </row>
    <row r="76" spans="2:6">
      <c r="B76" s="184"/>
      <c r="C76" s="193"/>
      <c r="D76" s="193"/>
      <c r="E76" s="186"/>
      <c r="F76" s="194"/>
    </row>
    <row r="77" spans="2:6">
      <c r="B77" s="184"/>
      <c r="C77" s="193"/>
      <c r="D77" s="193"/>
      <c r="E77" s="186"/>
      <c r="F77" s="194"/>
    </row>
    <row r="78" spans="2:6">
      <c r="B78" s="184"/>
      <c r="C78" s="193"/>
      <c r="D78" s="193"/>
      <c r="E78" s="186"/>
      <c r="F78" s="194"/>
    </row>
    <row r="79" spans="2:6">
      <c r="B79" s="184"/>
      <c r="C79" s="193"/>
      <c r="D79" s="193"/>
      <c r="E79" s="186"/>
      <c r="F79" s="194"/>
    </row>
    <row r="80" spans="2:6">
      <c r="B80" s="184"/>
      <c r="C80" s="193"/>
      <c r="D80" s="193"/>
      <c r="E80" s="186"/>
      <c r="F80" s="194"/>
    </row>
    <row r="81" spans="2:6">
      <c r="B81" s="184"/>
      <c r="C81" s="193"/>
      <c r="D81" s="193"/>
      <c r="E81" s="186"/>
      <c r="F81" s="194"/>
    </row>
    <row r="82" spans="2:6">
      <c r="B82" s="192"/>
      <c r="C82" s="185"/>
      <c r="D82" s="185"/>
      <c r="E82" s="185"/>
      <c r="F82" s="195"/>
    </row>
    <row r="83" spans="2:6">
      <c r="B83" s="192"/>
      <c r="C83" s="193"/>
      <c r="D83" s="193"/>
      <c r="E83" s="186"/>
      <c r="F83" s="194"/>
    </row>
    <row r="84" spans="2:6">
      <c r="B84" s="192"/>
      <c r="C84" s="185"/>
      <c r="D84" s="185"/>
      <c r="E84" s="185"/>
      <c r="F84" s="195"/>
    </row>
    <row r="85" spans="2:6">
      <c r="B85" s="196"/>
      <c r="C85" s="186"/>
      <c r="D85" s="186"/>
      <c r="E85" s="186"/>
      <c r="F85" s="194"/>
    </row>
    <row r="86" spans="2:6">
      <c r="B86" s="197"/>
      <c r="C86" s="193"/>
      <c r="D86" s="193"/>
      <c r="E86" s="186"/>
      <c r="F86" s="194"/>
    </row>
    <row r="87" spans="2:6">
      <c r="B87" s="197"/>
      <c r="C87" s="193"/>
      <c r="D87" s="193"/>
      <c r="E87" s="186"/>
      <c r="F87" s="194"/>
    </row>
    <row r="88" spans="2:6">
      <c r="B88" s="184"/>
      <c r="C88" s="193"/>
      <c r="D88" s="193"/>
      <c r="E88" s="186"/>
      <c r="F88" s="194"/>
    </row>
    <row r="89" spans="2:6">
      <c r="B89" s="192"/>
      <c r="C89" s="185"/>
      <c r="D89" s="185"/>
      <c r="E89" s="185"/>
      <c r="F89" s="195"/>
    </row>
    <row r="90" spans="2:6">
      <c r="B90" s="192"/>
      <c r="C90" s="186"/>
      <c r="D90" s="186"/>
      <c r="E90" s="186"/>
      <c r="F90" s="194"/>
    </row>
    <row r="91" spans="2:6">
      <c r="B91" s="184"/>
      <c r="C91" s="193"/>
      <c r="D91" s="193"/>
      <c r="E91" s="186"/>
      <c r="F91" s="194"/>
    </row>
    <row r="92" spans="2:6">
      <c r="B92" s="184"/>
      <c r="C92" s="193"/>
      <c r="D92" s="193"/>
      <c r="E92" s="186"/>
      <c r="F92" s="194"/>
    </row>
    <row r="93" spans="2:6">
      <c r="B93" s="184"/>
      <c r="C93" s="193"/>
      <c r="D93" s="193"/>
      <c r="E93" s="186"/>
      <c r="F93" s="194"/>
    </row>
    <row r="94" spans="2:6">
      <c r="B94" s="184"/>
      <c r="C94" s="193"/>
      <c r="D94" s="193"/>
      <c r="E94" s="186"/>
      <c r="F94" s="194"/>
    </row>
    <row r="95" spans="2:6">
      <c r="B95" s="184"/>
      <c r="C95" s="193"/>
      <c r="D95" s="193"/>
      <c r="E95" s="186"/>
      <c r="F95" s="194"/>
    </row>
    <row r="96" spans="2:6">
      <c r="B96" s="184"/>
      <c r="C96" s="193"/>
      <c r="D96" s="193"/>
      <c r="E96" s="186"/>
      <c r="F96" s="194"/>
    </row>
    <row r="97" spans="2:6">
      <c r="B97" s="184"/>
      <c r="C97" s="193"/>
      <c r="D97" s="193"/>
      <c r="E97" s="186"/>
      <c r="F97" s="194"/>
    </row>
    <row r="98" spans="2:6">
      <c r="B98" s="192"/>
      <c r="C98" s="185"/>
      <c r="D98" s="185"/>
      <c r="E98" s="185"/>
      <c r="F98" s="195"/>
    </row>
    <row r="99" spans="2:6">
      <c r="B99" s="192"/>
      <c r="C99" s="186"/>
      <c r="D99" s="186"/>
      <c r="E99" s="186"/>
      <c r="F99" s="194"/>
    </row>
    <row r="100" spans="2:6">
      <c r="B100" s="184"/>
      <c r="C100" s="193"/>
      <c r="D100" s="193"/>
      <c r="E100" s="186"/>
      <c r="F100" s="194"/>
    </row>
    <row r="101" spans="2:6">
      <c r="B101" s="184"/>
      <c r="C101" s="193"/>
      <c r="D101" s="193"/>
      <c r="E101" s="186"/>
      <c r="F101" s="194"/>
    </row>
    <row r="102" spans="2:6">
      <c r="B102" s="184"/>
      <c r="C102" s="193"/>
      <c r="D102" s="193"/>
      <c r="E102" s="186"/>
      <c r="F102" s="194"/>
    </row>
    <row r="103" spans="2:6">
      <c r="B103" s="184"/>
      <c r="C103" s="193"/>
      <c r="D103" s="193"/>
      <c r="E103" s="186"/>
      <c r="F103" s="194"/>
    </row>
    <row r="104" spans="2:6">
      <c r="B104" s="184"/>
      <c r="C104" s="193"/>
      <c r="D104" s="193"/>
      <c r="E104" s="186"/>
      <c r="F104" s="194"/>
    </row>
    <row r="105" spans="2:6">
      <c r="B105" s="184"/>
      <c r="C105" s="193"/>
      <c r="D105" s="193"/>
      <c r="E105" s="186"/>
      <c r="F105" s="194"/>
    </row>
    <row r="106" spans="2:6">
      <c r="B106" s="184"/>
      <c r="C106" s="193"/>
      <c r="D106" s="193"/>
      <c r="E106" s="186"/>
      <c r="F106" s="194"/>
    </row>
    <row r="107" spans="2:6">
      <c r="B107" s="184"/>
      <c r="C107" s="193"/>
      <c r="D107" s="193"/>
      <c r="E107" s="186"/>
      <c r="F107" s="194"/>
    </row>
    <row r="108" spans="2:6">
      <c r="B108" s="192"/>
      <c r="C108" s="185"/>
      <c r="D108" s="185"/>
      <c r="E108" s="185"/>
      <c r="F108" s="195"/>
    </row>
    <row r="109" spans="2:6">
      <c r="B109" s="192"/>
      <c r="C109" s="186"/>
      <c r="D109" s="186"/>
      <c r="E109" s="186"/>
      <c r="F109" s="186"/>
    </row>
    <row r="110" spans="2:6">
      <c r="B110" s="184"/>
      <c r="C110" s="193"/>
      <c r="D110" s="193"/>
      <c r="E110" s="186"/>
      <c r="F110" s="194"/>
    </row>
    <row r="111" spans="2:6">
      <c r="B111" s="184"/>
      <c r="C111" s="193"/>
      <c r="D111" s="193"/>
      <c r="E111" s="186"/>
      <c r="F111" s="194"/>
    </row>
    <row r="112" spans="2:6">
      <c r="B112" s="184"/>
      <c r="C112" s="193"/>
      <c r="D112" s="193"/>
      <c r="E112" s="186"/>
      <c r="F112" s="194"/>
    </row>
    <row r="113" spans="2:6">
      <c r="B113" s="184"/>
      <c r="C113" s="193"/>
      <c r="D113" s="193"/>
      <c r="E113" s="186"/>
      <c r="F113" s="194"/>
    </row>
    <row r="114" spans="2:6">
      <c r="B114" s="184"/>
      <c r="C114" s="193"/>
      <c r="D114" s="193"/>
      <c r="E114" s="186"/>
      <c r="F114" s="194"/>
    </row>
    <row r="115" spans="2:6">
      <c r="B115" s="184"/>
      <c r="C115" s="193"/>
      <c r="D115" s="193"/>
      <c r="E115" s="186"/>
      <c r="F115" s="194"/>
    </row>
    <row r="116" spans="2:6">
      <c r="B116" s="184"/>
      <c r="C116" s="193"/>
      <c r="D116" s="193"/>
      <c r="E116" s="186"/>
      <c r="F116" s="194"/>
    </row>
    <row r="117" spans="2:6">
      <c r="B117" s="184"/>
      <c r="C117" s="193"/>
      <c r="D117" s="193"/>
      <c r="E117" s="186"/>
      <c r="F117" s="194"/>
    </row>
    <row r="118" spans="2:6">
      <c r="B118" s="184"/>
      <c r="C118" s="193"/>
      <c r="D118" s="193"/>
      <c r="E118" s="186"/>
      <c r="F118" s="194"/>
    </row>
    <row r="119" spans="2:6">
      <c r="B119" s="184"/>
      <c r="C119" s="193"/>
      <c r="D119" s="193"/>
      <c r="E119" s="186"/>
      <c r="F119" s="194"/>
    </row>
    <row r="120" spans="2:6">
      <c r="B120" s="184"/>
      <c r="C120" s="193"/>
      <c r="D120" s="193"/>
      <c r="E120" s="186"/>
      <c r="F120" s="194"/>
    </row>
    <row r="121" spans="2:6">
      <c r="B121" s="184"/>
      <c r="C121" s="193"/>
      <c r="D121" s="193"/>
      <c r="E121" s="186"/>
      <c r="F121" s="194"/>
    </row>
    <row r="122" spans="2:6">
      <c r="B122" s="184"/>
      <c r="C122" s="193"/>
      <c r="D122" s="193"/>
      <c r="E122" s="186"/>
      <c r="F122" s="194"/>
    </row>
    <row r="123" spans="2:6">
      <c r="B123" s="184"/>
      <c r="C123" s="193"/>
      <c r="D123" s="193"/>
      <c r="E123" s="186"/>
      <c r="F123" s="194"/>
    </row>
    <row r="124" spans="2:6">
      <c r="B124" s="184"/>
      <c r="C124" s="193"/>
      <c r="D124" s="193"/>
      <c r="E124" s="186"/>
      <c r="F124" s="194"/>
    </row>
    <row r="125" spans="2:6">
      <c r="B125" s="184"/>
      <c r="C125" s="193"/>
      <c r="D125" s="193"/>
      <c r="E125" s="186"/>
      <c r="F125" s="194"/>
    </row>
    <row r="126" spans="2:6">
      <c r="B126" s="184"/>
      <c r="C126" s="193"/>
      <c r="D126" s="193"/>
      <c r="E126" s="186"/>
      <c r="F126" s="194"/>
    </row>
    <row r="127" spans="2:6">
      <c r="B127" s="184"/>
      <c r="C127" s="193"/>
      <c r="D127" s="193"/>
      <c r="E127" s="186"/>
      <c r="F127" s="194"/>
    </row>
    <row r="128" spans="2:6">
      <c r="B128" s="192"/>
      <c r="C128" s="185"/>
      <c r="D128" s="185"/>
      <c r="E128" s="185"/>
      <c r="F128" s="195"/>
    </row>
    <row r="129" spans="2:6">
      <c r="B129" s="192"/>
      <c r="C129" s="186"/>
      <c r="D129" s="186"/>
      <c r="E129" s="186"/>
      <c r="F129" s="186"/>
    </row>
    <row r="130" spans="2:6">
      <c r="B130" s="184"/>
      <c r="C130" s="193"/>
      <c r="D130" s="193"/>
      <c r="E130" s="186"/>
      <c r="F130" s="194"/>
    </row>
    <row r="131" spans="2:6">
      <c r="B131" s="184"/>
      <c r="C131" s="193"/>
      <c r="D131" s="193"/>
      <c r="E131" s="186"/>
      <c r="F131" s="194"/>
    </row>
    <row r="132" spans="2:6">
      <c r="B132" s="184"/>
      <c r="C132" s="193"/>
      <c r="D132" s="193"/>
      <c r="E132" s="186"/>
      <c r="F132" s="194"/>
    </row>
    <row r="133" spans="2:6">
      <c r="B133" s="184"/>
      <c r="C133" s="193"/>
      <c r="D133" s="193"/>
      <c r="E133" s="186"/>
      <c r="F133" s="194"/>
    </row>
    <row r="134" spans="2:6">
      <c r="B134" s="184"/>
      <c r="C134" s="193"/>
      <c r="D134" s="193"/>
      <c r="E134" s="186"/>
      <c r="F134" s="194"/>
    </row>
    <row r="135" spans="2:6">
      <c r="B135" s="184"/>
      <c r="C135" s="193"/>
      <c r="D135" s="193"/>
      <c r="E135" s="186"/>
      <c r="F135" s="194"/>
    </row>
    <row r="136" spans="2:6">
      <c r="B136" s="184"/>
      <c r="C136" s="193"/>
      <c r="D136" s="193"/>
      <c r="E136" s="186"/>
      <c r="F136" s="194"/>
    </row>
    <row r="137" spans="2:6">
      <c r="B137" s="184"/>
      <c r="C137" s="193"/>
      <c r="D137" s="193"/>
      <c r="E137" s="186"/>
      <c r="F137" s="194"/>
    </row>
    <row r="138" spans="2:6">
      <c r="B138" s="192"/>
      <c r="C138" s="185"/>
      <c r="D138" s="185"/>
      <c r="E138" s="185"/>
      <c r="F138" s="195"/>
    </row>
    <row r="139" spans="2:6">
      <c r="B139" s="192"/>
      <c r="C139" s="186"/>
      <c r="D139" s="186"/>
      <c r="E139" s="186"/>
      <c r="F139" s="186"/>
    </row>
    <row r="140" spans="2:6">
      <c r="B140" s="184"/>
      <c r="C140" s="193"/>
      <c r="D140" s="193"/>
      <c r="E140" s="186"/>
      <c r="F140" s="194"/>
    </row>
    <row r="141" spans="2:6">
      <c r="B141" s="184"/>
      <c r="C141" s="193"/>
      <c r="D141" s="193"/>
      <c r="E141" s="186"/>
      <c r="F141" s="194"/>
    </row>
    <row r="142" spans="2:6">
      <c r="B142" s="192"/>
      <c r="C142" s="185"/>
      <c r="D142" s="185"/>
      <c r="E142" s="185"/>
      <c r="F142" s="195"/>
    </row>
    <row r="143" spans="2:6">
      <c r="B143" s="184"/>
      <c r="C143" s="185"/>
      <c r="D143" s="185"/>
      <c r="E143" s="185"/>
      <c r="F143" s="186"/>
    </row>
    <row r="144" spans="2:6">
      <c r="B144" s="184"/>
      <c r="C144" s="185"/>
      <c r="D144" s="185"/>
      <c r="E144" s="185"/>
      <c r="F144" s="186"/>
    </row>
    <row r="145" spans="2:6">
      <c r="B145" s="187"/>
      <c r="C145" s="185"/>
      <c r="D145" s="185"/>
      <c r="E145" s="185"/>
      <c r="F145" s="188"/>
    </row>
    <row r="146" spans="2:6">
      <c r="B146" s="189"/>
      <c r="C146" s="190"/>
      <c r="D146" s="190"/>
      <c r="E146" s="191"/>
      <c r="F146" s="191"/>
    </row>
    <row r="147" spans="2:6">
      <c r="B147" s="196"/>
      <c r="C147" s="186"/>
      <c r="D147" s="186"/>
      <c r="E147" s="186"/>
      <c r="F147" s="194"/>
    </row>
    <row r="148" spans="2:6">
      <c r="B148" s="184"/>
      <c r="C148" s="193"/>
      <c r="D148" s="193"/>
      <c r="E148" s="186"/>
      <c r="F148" s="194"/>
    </row>
    <row r="149" spans="2:6">
      <c r="B149" s="197"/>
      <c r="C149" s="193"/>
      <c r="D149" s="193"/>
      <c r="E149" s="186"/>
      <c r="F149" s="194"/>
    </row>
    <row r="150" spans="2:6">
      <c r="B150" s="197"/>
      <c r="C150" s="193"/>
      <c r="D150" s="193"/>
      <c r="E150" s="186"/>
      <c r="F150" s="194"/>
    </row>
    <row r="151" spans="2:6">
      <c r="B151" s="197"/>
      <c r="C151" s="193"/>
      <c r="D151" s="193"/>
      <c r="E151" s="186"/>
      <c r="F151" s="194"/>
    </row>
    <row r="152" spans="2:6">
      <c r="B152" s="197"/>
      <c r="C152" s="193"/>
      <c r="D152" s="193"/>
      <c r="E152" s="186"/>
      <c r="F152" s="194"/>
    </row>
    <row r="153" spans="2:6">
      <c r="B153" s="197"/>
      <c r="C153" s="193"/>
      <c r="D153" s="193"/>
      <c r="E153" s="186"/>
      <c r="F153" s="194"/>
    </row>
    <row r="154" spans="2:6">
      <c r="B154" s="192"/>
      <c r="C154" s="185"/>
      <c r="D154" s="185"/>
      <c r="E154" s="185"/>
      <c r="F154" s="195"/>
    </row>
    <row r="155" spans="2:6">
      <c r="B155" s="192"/>
      <c r="C155" s="186"/>
      <c r="D155" s="186"/>
      <c r="E155" s="186"/>
      <c r="F155" s="186"/>
    </row>
    <row r="156" spans="2:6">
      <c r="B156" s="184"/>
      <c r="C156" s="193"/>
      <c r="D156" s="193"/>
      <c r="E156" s="186"/>
      <c r="F156" s="194"/>
    </row>
    <row r="157" spans="2:6">
      <c r="B157" s="184"/>
      <c r="C157" s="193"/>
      <c r="D157" s="193"/>
      <c r="E157" s="186"/>
      <c r="F157" s="198"/>
    </row>
    <row r="158" spans="2:6">
      <c r="B158" s="184"/>
      <c r="C158" s="193"/>
      <c r="D158" s="193"/>
      <c r="E158" s="186"/>
      <c r="F158" s="194"/>
    </row>
    <row r="159" spans="2:6">
      <c r="B159" s="184"/>
      <c r="C159" s="193"/>
      <c r="D159" s="193"/>
      <c r="E159" s="186"/>
      <c r="F159" s="194"/>
    </row>
    <row r="160" spans="2:6">
      <c r="B160" s="184"/>
      <c r="C160" s="193"/>
      <c r="D160" s="193"/>
      <c r="E160" s="186"/>
      <c r="F160" s="194"/>
    </row>
    <row r="161" spans="2:6">
      <c r="B161" s="184"/>
      <c r="C161" s="193"/>
      <c r="D161" s="193"/>
      <c r="E161" s="186"/>
      <c r="F161" s="194"/>
    </row>
    <row r="162" spans="2:6">
      <c r="B162" s="184"/>
      <c r="C162" s="193"/>
      <c r="D162" s="193"/>
      <c r="E162" s="186"/>
      <c r="F162" s="194"/>
    </row>
    <row r="163" spans="2:6">
      <c r="B163" s="184"/>
      <c r="C163" s="193"/>
      <c r="D163" s="193"/>
      <c r="E163" s="186"/>
      <c r="F163" s="194"/>
    </row>
    <row r="164" spans="2:6">
      <c r="B164" s="184"/>
      <c r="C164" s="193"/>
      <c r="D164" s="193"/>
      <c r="E164" s="186"/>
      <c r="F164" s="194"/>
    </row>
    <row r="165" spans="2:6">
      <c r="B165" s="184"/>
      <c r="C165" s="193"/>
      <c r="D165" s="193"/>
      <c r="E165" s="186"/>
      <c r="F165" s="194"/>
    </row>
    <row r="166" spans="2:6">
      <c r="B166" s="184"/>
      <c r="C166" s="193"/>
      <c r="D166" s="193"/>
      <c r="E166" s="186"/>
      <c r="F166" s="194"/>
    </row>
    <row r="167" spans="2:6">
      <c r="B167" s="192"/>
      <c r="C167" s="185"/>
      <c r="D167" s="185"/>
      <c r="E167" s="185"/>
      <c r="F167" s="195"/>
    </row>
    <row r="168" spans="2:6">
      <c r="B168" s="192"/>
      <c r="C168" s="186"/>
      <c r="D168" s="186"/>
      <c r="E168" s="186"/>
      <c r="F168" s="186"/>
    </row>
    <row r="169" spans="2:6">
      <c r="B169" s="184"/>
      <c r="C169" s="193"/>
      <c r="D169" s="193"/>
      <c r="E169" s="186"/>
      <c r="F169" s="194"/>
    </row>
    <row r="170" spans="2:6">
      <c r="B170" s="184"/>
      <c r="C170" s="193"/>
      <c r="D170" s="193"/>
      <c r="E170" s="186"/>
      <c r="F170" s="194"/>
    </row>
    <row r="171" spans="2:6">
      <c r="B171" s="184"/>
      <c r="C171" s="193"/>
      <c r="D171" s="193"/>
      <c r="E171" s="186"/>
      <c r="F171" s="194"/>
    </row>
    <row r="172" spans="2:6">
      <c r="B172" s="184"/>
      <c r="C172" s="193"/>
      <c r="D172" s="193"/>
      <c r="E172" s="186"/>
      <c r="F172" s="194"/>
    </row>
    <row r="173" spans="2:6">
      <c r="B173" s="184"/>
      <c r="C173" s="193"/>
      <c r="D173" s="193"/>
      <c r="E173" s="186"/>
      <c r="F173" s="194"/>
    </row>
    <row r="174" spans="2:6">
      <c r="B174" s="184"/>
      <c r="C174" s="193"/>
      <c r="D174" s="193"/>
      <c r="E174" s="186"/>
      <c r="F174" s="194"/>
    </row>
    <row r="175" spans="2:6">
      <c r="B175" s="184"/>
      <c r="C175" s="193"/>
      <c r="D175" s="193"/>
      <c r="E175" s="186"/>
      <c r="F175" s="194"/>
    </row>
    <row r="176" spans="2:6">
      <c r="B176" s="184"/>
      <c r="C176" s="193"/>
      <c r="D176" s="193"/>
      <c r="E176" s="186"/>
      <c r="F176" s="194"/>
    </row>
    <row r="177" spans="2:6">
      <c r="B177" s="184"/>
      <c r="C177" s="193"/>
      <c r="D177" s="193"/>
      <c r="E177" s="186"/>
      <c r="F177" s="194"/>
    </row>
    <row r="178" spans="2:6">
      <c r="B178" s="184"/>
      <c r="C178" s="193"/>
      <c r="D178" s="193"/>
      <c r="E178" s="186"/>
      <c r="F178" s="194"/>
    </row>
    <row r="179" spans="2:6">
      <c r="B179" s="184"/>
      <c r="C179" s="193"/>
      <c r="D179" s="193"/>
      <c r="E179" s="186"/>
      <c r="F179" s="194"/>
    </row>
    <row r="180" spans="2:6">
      <c r="B180" s="184"/>
      <c r="C180" s="193"/>
      <c r="D180" s="193"/>
      <c r="E180" s="186"/>
      <c r="F180" s="194"/>
    </row>
    <row r="181" spans="2:6">
      <c r="B181" s="184"/>
      <c r="C181" s="193"/>
      <c r="D181" s="193"/>
      <c r="E181" s="186"/>
      <c r="F181" s="194"/>
    </row>
    <row r="182" spans="2:6">
      <c r="B182" s="184"/>
      <c r="C182" s="193"/>
      <c r="D182" s="193"/>
      <c r="E182" s="186"/>
      <c r="F182" s="194"/>
    </row>
    <row r="183" spans="2:6">
      <c r="B183" s="184"/>
      <c r="C183" s="193"/>
      <c r="D183" s="193"/>
      <c r="E183" s="186"/>
      <c r="F183" s="194"/>
    </row>
    <row r="184" spans="2:6">
      <c r="B184" s="184"/>
      <c r="C184" s="193"/>
      <c r="D184" s="193"/>
      <c r="E184" s="186"/>
      <c r="F184" s="194"/>
    </row>
    <row r="185" spans="2:6">
      <c r="B185" s="184"/>
      <c r="C185" s="193"/>
      <c r="D185" s="193"/>
      <c r="E185" s="186"/>
      <c r="F185" s="194"/>
    </row>
    <row r="186" spans="2:6">
      <c r="B186" s="184"/>
      <c r="C186" s="193"/>
      <c r="D186" s="193"/>
      <c r="E186" s="186"/>
      <c r="F186" s="194"/>
    </row>
    <row r="187" spans="2:6">
      <c r="B187" s="184"/>
      <c r="C187" s="193"/>
      <c r="D187" s="193"/>
      <c r="E187" s="186"/>
      <c r="F187" s="194"/>
    </row>
    <row r="188" spans="2:6">
      <c r="B188" s="184"/>
      <c r="C188" s="193"/>
      <c r="D188" s="193"/>
      <c r="E188" s="186"/>
      <c r="F188" s="194"/>
    </row>
    <row r="189" spans="2:6">
      <c r="B189" s="184"/>
      <c r="C189" s="193"/>
      <c r="D189" s="193"/>
      <c r="E189" s="186"/>
      <c r="F189" s="194"/>
    </row>
    <row r="190" spans="2:6">
      <c r="B190" s="184"/>
      <c r="C190" s="193"/>
      <c r="D190" s="193"/>
      <c r="E190" s="186"/>
      <c r="F190" s="194"/>
    </row>
    <row r="191" spans="2:6">
      <c r="B191" s="184"/>
      <c r="C191" s="193"/>
      <c r="D191" s="193"/>
      <c r="E191" s="186"/>
      <c r="F191" s="194"/>
    </row>
    <row r="192" spans="2:6">
      <c r="B192" s="184"/>
      <c r="C192" s="193"/>
      <c r="D192" s="193"/>
      <c r="E192" s="186"/>
      <c r="F192" s="194"/>
    </row>
    <row r="193" spans="2:6">
      <c r="B193" s="184"/>
      <c r="C193" s="193"/>
      <c r="D193" s="193"/>
      <c r="E193" s="186"/>
      <c r="F193" s="194"/>
    </row>
    <row r="194" spans="2:6">
      <c r="B194" s="184"/>
      <c r="C194" s="193"/>
      <c r="D194" s="193"/>
      <c r="E194" s="186"/>
      <c r="F194" s="194"/>
    </row>
    <row r="195" spans="2:6">
      <c r="B195" s="184"/>
      <c r="C195" s="193"/>
      <c r="D195" s="193"/>
      <c r="E195" s="186"/>
      <c r="F195" s="194"/>
    </row>
    <row r="196" spans="2:6">
      <c r="B196" s="184"/>
      <c r="C196" s="193"/>
      <c r="D196" s="193"/>
      <c r="E196" s="186"/>
      <c r="F196" s="194"/>
    </row>
    <row r="197" spans="2:6">
      <c r="B197" s="197"/>
      <c r="C197" s="193"/>
      <c r="D197" s="193"/>
      <c r="E197" s="186"/>
      <c r="F197" s="194"/>
    </row>
    <row r="198" spans="2:6">
      <c r="B198" s="197"/>
      <c r="C198" s="193"/>
      <c r="D198" s="193"/>
      <c r="E198" s="186"/>
      <c r="F198" s="194"/>
    </row>
    <row r="199" spans="2:6">
      <c r="B199" s="197"/>
      <c r="C199" s="193"/>
      <c r="D199" s="193"/>
      <c r="E199" s="186"/>
      <c r="F199" s="194"/>
    </row>
    <row r="200" spans="2:6">
      <c r="B200" s="197"/>
      <c r="C200" s="193"/>
      <c r="D200" s="193"/>
      <c r="E200" s="186"/>
      <c r="F200" s="194"/>
    </row>
    <row r="201" spans="2:6">
      <c r="B201" s="184"/>
      <c r="C201" s="193"/>
      <c r="D201" s="193"/>
      <c r="E201" s="186"/>
      <c r="F201" s="194"/>
    </row>
    <row r="202" spans="2:6">
      <c r="B202" s="197"/>
      <c r="C202" s="193"/>
      <c r="D202" s="193"/>
      <c r="E202" s="186"/>
      <c r="F202" s="194"/>
    </row>
    <row r="203" spans="2:6">
      <c r="B203" s="184"/>
      <c r="C203" s="193"/>
      <c r="D203" s="193"/>
      <c r="E203" s="186"/>
      <c r="F203" s="194"/>
    </row>
    <row r="204" spans="2:6">
      <c r="B204" s="184"/>
      <c r="C204" s="193"/>
      <c r="D204" s="193"/>
      <c r="E204" s="186"/>
      <c r="F204" s="194"/>
    </row>
    <row r="205" spans="2:6">
      <c r="B205" s="197"/>
      <c r="C205" s="193"/>
      <c r="D205" s="193"/>
      <c r="E205" s="186"/>
      <c r="F205" s="194"/>
    </row>
    <row r="206" spans="2:6">
      <c r="B206" s="197"/>
      <c r="C206" s="193"/>
      <c r="D206" s="193"/>
      <c r="E206" s="186"/>
      <c r="F206" s="194"/>
    </row>
    <row r="207" spans="2:6">
      <c r="B207" s="197"/>
      <c r="C207" s="193"/>
      <c r="D207" s="193"/>
      <c r="E207" s="186"/>
      <c r="F207" s="194"/>
    </row>
    <row r="208" spans="2:6">
      <c r="B208" s="197"/>
      <c r="C208" s="193"/>
      <c r="D208" s="193"/>
      <c r="E208" s="186"/>
      <c r="F208" s="194"/>
    </row>
    <row r="209" spans="2:8">
      <c r="B209" s="184"/>
      <c r="C209" s="193"/>
      <c r="D209" s="193"/>
      <c r="E209" s="186"/>
      <c r="F209" s="194"/>
    </row>
    <row r="210" spans="2:8">
      <c r="B210" s="184"/>
      <c r="C210" s="193"/>
      <c r="D210" s="193"/>
      <c r="E210" s="186"/>
      <c r="F210" s="194"/>
    </row>
    <row r="211" spans="2:8">
      <c r="B211" s="197"/>
      <c r="C211" s="193"/>
      <c r="D211" s="193"/>
      <c r="E211" s="186"/>
      <c r="F211" s="194"/>
    </row>
    <row r="212" spans="2:8">
      <c r="B212" s="197"/>
      <c r="C212" s="193"/>
      <c r="D212" s="193"/>
      <c r="E212" s="186"/>
      <c r="F212" s="194"/>
    </row>
    <row r="213" spans="2:8">
      <c r="B213" s="192"/>
      <c r="C213" s="185"/>
      <c r="D213" s="185"/>
      <c r="E213" s="185"/>
      <c r="F213" s="195"/>
    </row>
    <row r="214" spans="2:8">
      <c r="B214" s="196"/>
      <c r="C214" s="186"/>
      <c r="D214" s="186"/>
      <c r="E214" s="186"/>
      <c r="F214" s="194"/>
    </row>
    <row r="215" spans="2:8">
      <c r="B215" s="197"/>
      <c r="C215" s="193"/>
      <c r="D215" s="193"/>
      <c r="E215" s="186"/>
      <c r="F215" s="194"/>
    </row>
    <row r="216" spans="2:8">
      <c r="B216" s="192"/>
      <c r="C216" s="185"/>
      <c r="D216" s="185"/>
      <c r="E216" s="185"/>
      <c r="F216" s="195"/>
    </row>
    <row r="217" spans="2:8">
      <c r="B217" s="196"/>
      <c r="C217" s="186"/>
      <c r="D217" s="186"/>
      <c r="E217" s="186"/>
      <c r="F217" s="194"/>
    </row>
    <row r="218" spans="2:8">
      <c r="B218" s="197"/>
      <c r="C218" s="193"/>
      <c r="D218" s="193"/>
      <c r="E218" s="186"/>
      <c r="F218" s="194"/>
    </row>
    <row r="219" spans="2:8">
      <c r="B219" s="192"/>
      <c r="C219" s="185"/>
      <c r="D219" s="185"/>
      <c r="E219" s="185"/>
      <c r="F219" s="195"/>
    </row>
    <row r="220" spans="2:8">
      <c r="B220" s="192"/>
      <c r="C220" s="193"/>
      <c r="D220" s="193"/>
      <c r="E220" s="186"/>
      <c r="F220" s="194"/>
      <c r="G220" s="199"/>
      <c r="H220" s="306"/>
    </row>
    <row r="221" spans="2:8">
      <c r="B221" s="192"/>
      <c r="C221" s="185"/>
      <c r="D221" s="185"/>
      <c r="E221" s="185"/>
      <c r="F221" s="195"/>
    </row>
    <row r="222" spans="2:8">
      <c r="B222" s="196"/>
      <c r="C222" s="186"/>
      <c r="D222" s="186"/>
      <c r="E222" s="186"/>
      <c r="F222" s="194"/>
    </row>
    <row r="223" spans="2:8">
      <c r="B223" s="184"/>
      <c r="C223" s="193"/>
      <c r="D223" s="193"/>
      <c r="E223" s="186"/>
      <c r="F223" s="194"/>
    </row>
    <row r="224" spans="2:8">
      <c r="B224" s="184"/>
      <c r="C224" s="193"/>
      <c r="D224" s="193"/>
      <c r="E224" s="186"/>
      <c r="F224" s="194"/>
    </row>
    <row r="225" spans="2:6">
      <c r="B225" s="184"/>
      <c r="C225" s="193"/>
      <c r="D225" s="193"/>
      <c r="E225" s="186"/>
      <c r="F225" s="194"/>
    </row>
    <row r="226" spans="2:6">
      <c r="B226" s="184"/>
      <c r="C226" s="193"/>
      <c r="D226" s="193"/>
      <c r="E226" s="186"/>
      <c r="F226" s="194"/>
    </row>
    <row r="227" spans="2:6">
      <c r="B227" s="184"/>
      <c r="C227" s="193"/>
      <c r="D227" s="193"/>
      <c r="E227" s="186"/>
      <c r="F227" s="194"/>
    </row>
    <row r="228" spans="2:6">
      <c r="B228" s="192"/>
      <c r="C228" s="185"/>
      <c r="D228" s="185"/>
      <c r="E228" s="185"/>
      <c r="F228" s="195"/>
    </row>
    <row r="229" spans="2:6">
      <c r="B229" s="192"/>
      <c r="C229" s="185"/>
      <c r="D229" s="185"/>
      <c r="E229" s="185"/>
      <c r="F229" s="195"/>
    </row>
    <row r="230" spans="2:6">
      <c r="B230" s="200"/>
      <c r="C230" s="201"/>
      <c r="D230" s="201"/>
      <c r="E230" s="201"/>
      <c r="F230" s="201"/>
    </row>
    <row r="231" spans="2:6">
      <c r="B231" s="200"/>
      <c r="C231" s="201"/>
      <c r="D231" s="201"/>
      <c r="E231" s="201"/>
      <c r="F231" s="201"/>
    </row>
    <row r="232" spans="2:6">
      <c r="B232" s="200"/>
      <c r="C232" s="201"/>
      <c r="D232" s="201"/>
      <c r="E232" s="201"/>
      <c r="F232" s="201"/>
    </row>
    <row r="233" spans="2:6">
      <c r="B233" s="200"/>
      <c r="C233" s="201"/>
      <c r="D233" s="201"/>
      <c r="E233" s="201"/>
      <c r="F233" s="201"/>
    </row>
    <row r="234" spans="2:6">
      <c r="B234" s="202" t="s">
        <v>34</v>
      </c>
      <c r="C234" s="193">
        <v>169196689.87</v>
      </c>
      <c r="D234" s="193">
        <v>175834941.16999999</v>
      </c>
      <c r="E234" s="201"/>
      <c r="F234" s="201"/>
    </row>
    <row r="235" spans="2:6">
      <c r="B235" s="202" t="s">
        <v>35</v>
      </c>
      <c r="C235" s="193">
        <v>5039638.5999999996</v>
      </c>
      <c r="D235" s="193">
        <v>3623381.23</v>
      </c>
      <c r="E235" s="201"/>
      <c r="F235" s="201"/>
    </row>
    <row r="236" spans="2:6">
      <c r="B236" s="202" t="s">
        <v>36</v>
      </c>
      <c r="C236" s="193">
        <v>612481.41</v>
      </c>
      <c r="D236" s="193">
        <v>477556.86</v>
      </c>
      <c r="E236" s="201"/>
      <c r="F236" s="201"/>
    </row>
    <row r="237" spans="2:6">
      <c r="B237" s="202" t="s">
        <v>37</v>
      </c>
      <c r="C237" s="193">
        <v>351125.07</v>
      </c>
      <c r="D237" s="193">
        <v>428976.27</v>
      </c>
      <c r="E237" s="201"/>
      <c r="F237" s="201"/>
    </row>
    <row r="238" spans="2:6">
      <c r="B238" s="200"/>
      <c r="C238" s="201"/>
      <c r="D238" s="201"/>
      <c r="E238" s="201"/>
      <c r="F238" s="201"/>
    </row>
    <row r="239" spans="2:6">
      <c r="B239" s="200"/>
      <c r="C239" s="203"/>
      <c r="D239" s="193"/>
      <c r="E239" s="201"/>
      <c r="F239" s="201"/>
    </row>
    <row r="240" spans="2:6">
      <c r="B240" s="200"/>
      <c r="C240" s="203"/>
      <c r="D240" s="193"/>
      <c r="E240" s="201"/>
      <c r="F240" s="201"/>
    </row>
    <row r="241" spans="2:6">
      <c r="B241" s="200"/>
      <c r="C241" s="203"/>
      <c r="D241" s="193"/>
      <c r="E241" s="201"/>
      <c r="F241" s="201"/>
    </row>
    <row r="242" spans="2:6">
      <c r="B242" s="200"/>
      <c r="C242" s="203"/>
      <c r="D242" s="193"/>
      <c r="E242" s="201"/>
      <c r="F242" s="201"/>
    </row>
    <row r="243" spans="2:6">
      <c r="B243" s="200"/>
      <c r="C243" s="201"/>
      <c r="D243" s="201"/>
      <c r="E243" s="201"/>
      <c r="F243" s="201"/>
    </row>
  </sheetData>
  <printOptions horizontalCentered="1" verticalCentered="1"/>
  <pageMargins left="0.76" right="0.77" top="0.75" bottom="0.75" header="0.3" footer="0.3"/>
  <pageSetup scale="5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73"/>
  <sheetViews>
    <sheetView showGridLines="0" view="pageLayout" topLeftCell="A19" zoomScaleNormal="80" workbookViewId="0">
      <selection activeCell="G39" sqref="G39"/>
    </sheetView>
  </sheetViews>
  <sheetFormatPr defaultRowHeight="22.5"/>
  <cols>
    <col min="1" max="1" width="18.109375" style="205" customWidth="1"/>
    <col min="2" max="2" width="12.5546875" style="131" customWidth="1"/>
    <col min="3" max="3" width="43.6640625" style="131" customWidth="1"/>
    <col min="4" max="4" width="19.88671875" style="131" customWidth="1"/>
    <col min="5" max="5" width="19.109375" style="205" customWidth="1"/>
    <col min="6" max="6" width="19.88671875" style="205" customWidth="1"/>
    <col min="7" max="7" width="18.21875" style="205" customWidth="1"/>
    <col min="8" max="8" width="7.6640625" style="206" bestFit="1" customWidth="1"/>
    <col min="9" max="9" width="15.77734375" style="222" bestFit="1" customWidth="1"/>
    <col min="10" max="10" width="17.109375" style="205" bestFit="1" customWidth="1"/>
    <col min="11" max="11" width="11.21875" style="205" bestFit="1" customWidth="1"/>
    <col min="12" max="16384" width="8.88671875" style="205"/>
  </cols>
  <sheetData>
    <row r="1" spans="1:9" s="136" customFormat="1">
      <c r="A1" s="204"/>
      <c r="C1" s="131"/>
      <c r="D1" s="127" t="s">
        <v>42</v>
      </c>
      <c r="E1" s="127"/>
      <c r="F1" s="132"/>
      <c r="G1" s="131"/>
      <c r="H1" s="135"/>
      <c r="I1" s="170"/>
    </row>
    <row r="2" spans="1:9" s="136" customFormat="1">
      <c r="A2" s="204"/>
      <c r="C2" s="131"/>
      <c r="D2" s="127" t="s">
        <v>92</v>
      </c>
      <c r="E2" s="127"/>
      <c r="F2" s="132"/>
      <c r="G2" s="131"/>
      <c r="H2" s="135"/>
      <c r="I2" s="170"/>
    </row>
    <row r="3" spans="1:9">
      <c r="E3" s="131"/>
    </row>
    <row r="4" spans="1:9" s="136" customFormat="1">
      <c r="C4" s="207" t="s">
        <v>219</v>
      </c>
      <c r="D4" s="127" t="s">
        <v>41</v>
      </c>
      <c r="E4" s="208"/>
      <c r="F4" s="127"/>
      <c r="G4" s="134" t="s">
        <v>229</v>
      </c>
      <c r="H4" s="135"/>
      <c r="I4" s="170"/>
    </row>
    <row r="5" spans="1:9">
      <c r="C5" s="209" t="s">
        <v>6</v>
      </c>
      <c r="D5" s="210" t="s">
        <v>94</v>
      </c>
      <c r="E5" s="211" t="s">
        <v>95</v>
      </c>
      <c r="F5" s="212" t="s">
        <v>47</v>
      </c>
      <c r="G5" s="212" t="s">
        <v>48</v>
      </c>
    </row>
    <row r="6" spans="1:9">
      <c r="C6" s="213" t="s">
        <v>96</v>
      </c>
      <c r="D6" s="307" t="s">
        <v>1</v>
      </c>
      <c r="E6" s="308" t="s">
        <v>1</v>
      </c>
      <c r="F6" s="308"/>
      <c r="G6" s="309"/>
    </row>
    <row r="7" spans="1:9">
      <c r="C7" s="217" t="s">
        <v>97</v>
      </c>
      <c r="D7" s="166">
        <v>94021491.730000004</v>
      </c>
      <c r="E7" s="223">
        <v>101382057.59</v>
      </c>
      <c r="F7" s="224">
        <f t="shared" ref="F7:F24" si="0">E7-D7</f>
        <v>7360565.8599999994</v>
      </c>
      <c r="G7" s="152">
        <f>IF(D7=E7,"0.00%",IF(D7=0,F7/E7,F7/D7))</f>
        <v>7.8285993176296517E-2</v>
      </c>
    </row>
    <row r="8" spans="1:9">
      <c r="C8" s="217" t="s">
        <v>98</v>
      </c>
      <c r="D8" s="166">
        <v>2055044</v>
      </c>
      <c r="E8" s="166">
        <v>2140723</v>
      </c>
      <c r="F8" s="224">
        <f t="shared" si="0"/>
        <v>85679</v>
      </c>
      <c r="G8" s="152">
        <f>IF(D8=E8,"0.00%",IF(D8=0,F8/E8,F8/D8))</f>
        <v>4.169205136240392E-2</v>
      </c>
    </row>
    <row r="9" spans="1:9">
      <c r="C9" s="217" t="s">
        <v>99</v>
      </c>
      <c r="D9" s="166">
        <v>75204</v>
      </c>
      <c r="E9" s="166">
        <v>71211.5</v>
      </c>
      <c r="F9" s="224">
        <f t="shared" si="0"/>
        <v>-3992.5</v>
      </c>
      <c r="G9" s="152">
        <f>IF(D9=E9,"0.00%",IF(D9=0,F9/E9,F9/D9))</f>
        <v>-5.3088931439817029E-2</v>
      </c>
    </row>
    <row r="10" spans="1:9">
      <c r="C10" s="217" t="s">
        <v>100</v>
      </c>
      <c r="D10" s="166">
        <v>88673.25</v>
      </c>
      <c r="E10" s="166">
        <v>70660.149999999994</v>
      </c>
      <c r="F10" s="224">
        <f t="shared" si="0"/>
        <v>-18013.100000000006</v>
      </c>
      <c r="G10" s="152">
        <f>IF(D10=E10,"0.00%",IF(D10=0,F10/E10,F10/D10))</f>
        <v>-0.20314018038134393</v>
      </c>
    </row>
    <row r="11" spans="1:9">
      <c r="C11" s="217" t="s">
        <v>101</v>
      </c>
      <c r="D11" s="166">
        <v>6240.86</v>
      </c>
      <c r="E11" s="166">
        <v>0</v>
      </c>
      <c r="F11" s="224">
        <f t="shared" si="0"/>
        <v>-6240.86</v>
      </c>
      <c r="G11" s="152">
        <f>-IF(D11=E11,"0.00%",IF(D11=0,F11/E11,F11/-D11))</f>
        <v>-1</v>
      </c>
    </row>
    <row r="12" spans="1:9">
      <c r="C12" s="217" t="s">
        <v>102</v>
      </c>
      <c r="D12" s="166">
        <v>28848309.800000001</v>
      </c>
      <c r="E12" s="166">
        <v>32894086.93</v>
      </c>
      <c r="F12" s="224">
        <f t="shared" si="0"/>
        <v>4045777.129999999</v>
      </c>
      <c r="G12" s="152">
        <f>IF(D12=E12,"0.00%",IF(D12=0,F12/E12,F12/D12))</f>
        <v>0.1402431254395361</v>
      </c>
    </row>
    <row r="13" spans="1:9">
      <c r="C13" s="217" t="s">
        <v>103</v>
      </c>
      <c r="D13" s="166">
        <v>140441</v>
      </c>
      <c r="E13" s="166">
        <v>101974</v>
      </c>
      <c r="F13" s="224">
        <f t="shared" si="0"/>
        <v>-38467</v>
      </c>
      <c r="G13" s="152">
        <f>IF(D13=E13,"0.00%",IF(D13=0,F13/E13,F13/D13))</f>
        <v>-0.2739014960018798</v>
      </c>
    </row>
    <row r="14" spans="1:9">
      <c r="C14" s="217" t="s">
        <v>104</v>
      </c>
      <c r="D14" s="166">
        <v>405729</v>
      </c>
      <c r="E14" s="166">
        <v>438630</v>
      </c>
      <c r="F14" s="224">
        <f t="shared" si="0"/>
        <v>32901</v>
      </c>
      <c r="G14" s="152">
        <f>IF(D14=E14,"0.00%",IF(D14=0,F14/E14,F14/D14))</f>
        <v>8.1091073105447234E-2</v>
      </c>
    </row>
    <row r="15" spans="1:9">
      <c r="C15" s="217" t="s">
        <v>105</v>
      </c>
      <c r="D15" s="166">
        <v>313066.52</v>
      </c>
      <c r="E15" s="166">
        <v>362591.56</v>
      </c>
      <c r="F15" s="224">
        <f t="shared" si="0"/>
        <v>49525.039999999979</v>
      </c>
      <c r="G15" s="152">
        <f>IF(D15=E15,"0.00%",IF(D15=0,F15/E15,F15/D15))</f>
        <v>0.15819334497984638</v>
      </c>
    </row>
    <row r="16" spans="1:9">
      <c r="C16" s="217" t="s">
        <v>106</v>
      </c>
      <c r="D16" s="166">
        <v>22486</v>
      </c>
      <c r="E16" s="166">
        <v>0</v>
      </c>
      <c r="F16" s="224">
        <f t="shared" si="0"/>
        <v>-22486</v>
      </c>
      <c r="G16" s="152">
        <f>IF(D16=E16,"0.00%",IF(D16=0,F16/E16,F16/D16))</f>
        <v>-1</v>
      </c>
    </row>
    <row r="17" spans="3:7">
      <c r="C17" s="217" t="s">
        <v>107</v>
      </c>
      <c r="D17" s="166">
        <v>63243.47</v>
      </c>
      <c r="E17" s="166">
        <v>49175.59</v>
      </c>
      <c r="F17" s="224">
        <f t="shared" si="0"/>
        <v>-14067.880000000005</v>
      </c>
      <c r="G17" s="152">
        <f>-IF(D17=E17,"0.00%",IF(D17=0,F17/E17,F17/-D17))</f>
        <v>-0.22244004005472826</v>
      </c>
    </row>
    <row r="18" spans="3:7">
      <c r="C18" s="217" t="s">
        <v>108</v>
      </c>
      <c r="D18" s="166">
        <v>123000</v>
      </c>
      <c r="E18" s="166">
        <v>102000</v>
      </c>
      <c r="F18" s="224">
        <f t="shared" si="0"/>
        <v>-21000</v>
      </c>
      <c r="G18" s="152">
        <f>IF(D18=E18,"0.00%",IF(D18=0,F18/E18,F18/D18))</f>
        <v>-0.17073170731707318</v>
      </c>
    </row>
    <row r="19" spans="3:7">
      <c r="C19" s="217" t="s">
        <v>109</v>
      </c>
      <c r="D19" s="166">
        <v>739700.26</v>
      </c>
      <c r="E19" s="166">
        <v>488095.88</v>
      </c>
      <c r="F19" s="224">
        <f t="shared" si="0"/>
        <v>-251604.38</v>
      </c>
      <c r="G19" s="152">
        <f>IF(D19=E19,"0.00%",IF(D19=0,F19/E19,F19/D19))</f>
        <v>-0.34014369550174284</v>
      </c>
    </row>
    <row r="20" spans="3:7">
      <c r="C20" s="226" t="s">
        <v>110</v>
      </c>
      <c r="D20" s="166">
        <v>90411.18</v>
      </c>
      <c r="E20" s="166">
        <v>169022.07999999999</v>
      </c>
      <c r="F20" s="224">
        <f t="shared" si="0"/>
        <v>78610.899999999994</v>
      </c>
      <c r="G20" s="152">
        <f>IF(D20=E20,"0.00%",IF(D20=0,F20/E20,F20/D20))</f>
        <v>0.86948207069081496</v>
      </c>
    </row>
    <row r="21" spans="3:7" ht="23.25" thickBot="1">
      <c r="C21" s="227" t="s">
        <v>59</v>
      </c>
      <c r="D21" s="228">
        <f>SUM(D7:D20)</f>
        <v>126993041.07000001</v>
      </c>
      <c r="E21" s="228">
        <f>SUM(E7:E20)</f>
        <v>138270228.28000003</v>
      </c>
      <c r="F21" s="228">
        <f t="shared" si="0"/>
        <v>11277187.210000023</v>
      </c>
      <c r="G21" s="173">
        <f>F21/D21</f>
        <v>8.8801615545090459E-2</v>
      </c>
    </row>
    <row r="22" spans="3:7" ht="23.25" thickTop="1">
      <c r="C22" s="229" t="s">
        <v>111</v>
      </c>
      <c r="D22" s="223">
        <v>9793626.2200000007</v>
      </c>
      <c r="E22" s="223">
        <v>10187490.199999999</v>
      </c>
      <c r="F22" s="224">
        <f t="shared" si="0"/>
        <v>393863.97999999858</v>
      </c>
      <c r="G22" s="152">
        <f>IF(D22=E22,"0.00%",IF(D22=0,F22/E22,F22/D22))</f>
        <v>4.0216358185660731E-2</v>
      </c>
    </row>
    <row r="23" spans="3:7" ht="23.25" thickBot="1">
      <c r="C23" s="227" t="s">
        <v>59</v>
      </c>
      <c r="D23" s="228">
        <f>D22</f>
        <v>9793626.2200000007</v>
      </c>
      <c r="E23" s="228">
        <f>E22</f>
        <v>10187490.199999999</v>
      </c>
      <c r="F23" s="228">
        <f t="shared" si="0"/>
        <v>393863.97999999858</v>
      </c>
      <c r="G23" s="173">
        <f>F23/D23</f>
        <v>4.0216358185660731E-2</v>
      </c>
    </row>
    <row r="24" spans="3:7" ht="23.25" thickTop="1">
      <c r="C24" s="229" t="s">
        <v>112</v>
      </c>
      <c r="D24" s="223">
        <v>0</v>
      </c>
      <c r="E24" s="223">
        <v>198655</v>
      </c>
      <c r="F24" s="224">
        <f t="shared" si="0"/>
        <v>198655</v>
      </c>
      <c r="G24" s="152">
        <f>IF(D24=E24,"0.00%",IF(D24=0,F24/E24,F24/D24))</f>
        <v>1</v>
      </c>
    </row>
    <row r="25" spans="3:7" ht="23.25" thickBot="1">
      <c r="C25" s="227" t="s">
        <v>59</v>
      </c>
      <c r="D25" s="228">
        <f>D24</f>
        <v>0</v>
      </c>
      <c r="E25" s="228">
        <f>E24</f>
        <v>198655</v>
      </c>
      <c r="F25" s="228">
        <f>E25-D25</f>
        <v>198655</v>
      </c>
      <c r="G25" s="173">
        <f>IF(D25=E25,"0.00%",IF(D25=0,F25/E25,F25/D25))</f>
        <v>1</v>
      </c>
    </row>
    <row r="26" spans="3:7" ht="23.25" thickTop="1">
      <c r="C26" s="310" t="s">
        <v>113</v>
      </c>
      <c r="D26" s="311"/>
      <c r="E26" s="311"/>
      <c r="F26" s="311"/>
      <c r="G26" s="312" t="s">
        <v>1</v>
      </c>
    </row>
    <row r="27" spans="3:7">
      <c r="C27" s="233" t="s">
        <v>114</v>
      </c>
      <c r="D27" s="313">
        <v>-105070825.28</v>
      </c>
      <c r="E27" s="223">
        <v>-106405792.87</v>
      </c>
      <c r="F27" s="224">
        <f>E27-D27</f>
        <v>-1334967.5900000036</v>
      </c>
      <c r="G27" s="152">
        <f>-IF(D27=E27,"0.00%",IF(D27=0,F27/E27,F27/D27))</f>
        <v>-1.2705406914264637E-2</v>
      </c>
    </row>
    <row r="28" spans="3:7">
      <c r="C28" s="233" t="s">
        <v>115</v>
      </c>
      <c r="D28" s="313">
        <v>109082694.43000001</v>
      </c>
      <c r="E28" s="223">
        <v>110493598.58</v>
      </c>
      <c r="F28" s="224">
        <f>E28-D28</f>
        <v>1410904.1499999911</v>
      </c>
      <c r="G28" s="152">
        <f>-IF(D28=E28,"0.00%",IF(D28=0,F28/E28,F28/-D28))</f>
        <v>1.2934262005284343E-2</v>
      </c>
    </row>
    <row r="29" spans="3:7">
      <c r="C29" s="234" t="s">
        <v>116</v>
      </c>
      <c r="D29" s="313">
        <v>1339247.43</v>
      </c>
      <c r="E29" s="223">
        <v>723166.81</v>
      </c>
      <c r="F29" s="224">
        <f>E29-D29</f>
        <v>-616080.61999999988</v>
      </c>
      <c r="G29" s="152">
        <f>IF(D29=E29,"0.00%",IF(D29=0,F29/E29,F29/D29))</f>
        <v>-0.46002001288141348</v>
      </c>
    </row>
    <row r="30" spans="3:7" ht="23.25" thickBot="1">
      <c r="C30" s="227" t="s">
        <v>59</v>
      </c>
      <c r="D30" s="228">
        <f>SUM(D27:D29)</f>
        <v>5351116.5800000057</v>
      </c>
      <c r="E30" s="228">
        <f>SUM(E27:E29)</f>
        <v>4810972.519999994</v>
      </c>
      <c r="F30" s="228">
        <f>E30-D30</f>
        <v>-540144.0600000117</v>
      </c>
      <c r="G30" s="173">
        <f>F30/D30</f>
        <v>-0.10094043961195312</v>
      </c>
    </row>
    <row r="31" spans="3:7" ht="23.25" thickTop="1">
      <c r="C31" s="314" t="s">
        <v>117</v>
      </c>
      <c r="D31" s="311"/>
      <c r="E31" s="311"/>
      <c r="F31" s="311"/>
      <c r="G31" s="312"/>
    </row>
    <row r="32" spans="3:7">
      <c r="C32" s="234" t="s">
        <v>118</v>
      </c>
      <c r="D32" s="313">
        <v>-61486.38</v>
      </c>
      <c r="E32" s="223">
        <v>483402.01</v>
      </c>
      <c r="F32" s="224">
        <f t="shared" ref="F32:F39" si="1">E32-D32</f>
        <v>544888.39</v>
      </c>
      <c r="G32" s="152">
        <f>-IF(D32=E32,"0.00%",IF(D32=0,F32/E32,F32/D32))</f>
        <v>8.8619364158371337</v>
      </c>
    </row>
    <row r="33" spans="3:11">
      <c r="C33" s="234" t="s">
        <v>119</v>
      </c>
      <c r="D33" s="313">
        <v>173372.77</v>
      </c>
      <c r="E33" s="223">
        <v>18479.02</v>
      </c>
      <c r="F33" s="224">
        <f t="shared" si="1"/>
        <v>-154893.75</v>
      </c>
      <c r="G33" s="152">
        <f>IF(D33=E33,"0.00%",IF(D33=0,F33/E33,F33/D33))</f>
        <v>-0.89341451947730899</v>
      </c>
    </row>
    <row r="34" spans="3:11">
      <c r="C34" s="234" t="s">
        <v>120</v>
      </c>
      <c r="D34" s="313">
        <v>0</v>
      </c>
      <c r="E34" s="223">
        <v>1928.7</v>
      </c>
      <c r="F34" s="224">
        <f t="shared" si="1"/>
        <v>1928.7</v>
      </c>
      <c r="G34" s="152">
        <f>IF(D34=E34,"0.00%",IF(D34=0,F34/E34,F34/D34))</f>
        <v>1</v>
      </c>
    </row>
    <row r="35" spans="3:11">
      <c r="C35" s="234" t="s">
        <v>121</v>
      </c>
      <c r="D35" s="313">
        <v>0</v>
      </c>
      <c r="E35" s="223">
        <v>1934.49</v>
      </c>
      <c r="F35" s="224">
        <f t="shared" si="1"/>
        <v>1934.49</v>
      </c>
      <c r="G35" s="152">
        <f>IF(D35=E35,"0.00%",IF(D35=0,F35/E35,F35/D35))</f>
        <v>1</v>
      </c>
    </row>
    <row r="36" spans="3:11">
      <c r="C36" s="234" t="s">
        <v>122</v>
      </c>
      <c r="D36" s="313">
        <v>6746.25</v>
      </c>
      <c r="E36" s="223">
        <v>-66.84</v>
      </c>
      <c r="F36" s="224">
        <f t="shared" si="1"/>
        <v>-6813.09</v>
      </c>
      <c r="G36" s="152">
        <f>IF(D36=E36,"0.00%",IF(D36=0,F36/E36,F36/D36))</f>
        <v>-1.0099077265147305</v>
      </c>
    </row>
    <row r="37" spans="3:11">
      <c r="C37" s="234" t="s">
        <v>123</v>
      </c>
      <c r="D37" s="313">
        <v>0</v>
      </c>
      <c r="E37" s="223">
        <v>0</v>
      </c>
      <c r="F37" s="224">
        <f t="shared" si="1"/>
        <v>0</v>
      </c>
      <c r="G37" s="152">
        <f>-IF(D37=E37,"0.00%",IF(D37=0,F37/E37,F37/D37))</f>
        <v>0</v>
      </c>
    </row>
    <row r="38" spans="3:11">
      <c r="C38" s="234" t="s">
        <v>124</v>
      </c>
      <c r="D38" s="313">
        <v>-710000</v>
      </c>
      <c r="E38" s="223">
        <v>-235000</v>
      </c>
      <c r="F38" s="224">
        <f t="shared" si="1"/>
        <v>475000</v>
      </c>
      <c r="G38" s="152">
        <f>IF(D38=E38,"0.00%",IF(D38=0,F38/E38,F38/-D38))</f>
        <v>0.66901408450704225</v>
      </c>
    </row>
    <row r="39" spans="3:11" ht="23.25" thickBot="1">
      <c r="C39" s="227" t="s">
        <v>59</v>
      </c>
      <c r="D39" s="228">
        <f>SUM(D32:D38)</f>
        <v>-591367.36</v>
      </c>
      <c r="E39" s="228">
        <f>SUM(E32:E38)</f>
        <v>270677.38</v>
      </c>
      <c r="F39" s="228">
        <f t="shared" si="1"/>
        <v>862044.74</v>
      </c>
      <c r="G39" s="173">
        <f>-F39/D39</f>
        <v>1.4577144399717969</v>
      </c>
      <c r="J39" s="315"/>
      <c r="K39" s="315"/>
    </row>
    <row r="40" spans="3:11" ht="23.25" thickTop="1">
      <c r="C40" s="314" t="s">
        <v>125</v>
      </c>
      <c r="D40" s="311"/>
      <c r="E40" s="311"/>
      <c r="F40" s="311"/>
      <c r="G40" s="312"/>
      <c r="J40" s="315"/>
      <c r="K40" s="315"/>
    </row>
    <row r="41" spans="3:11">
      <c r="C41" s="234" t="s">
        <v>126</v>
      </c>
      <c r="D41" s="223">
        <v>99177146.599999994</v>
      </c>
      <c r="E41" s="223">
        <v>96982069.900000006</v>
      </c>
      <c r="F41" s="224">
        <f t="shared" ref="F41:F48" si="2">E41-D41</f>
        <v>-2195076.6999999881</v>
      </c>
      <c r="G41" s="152">
        <f t="shared" ref="G41:G47" si="3">IF(D41=E41,"0.00%",IF(D41=0,F41/E41,F41/D41))</f>
        <v>-2.2132888223263203E-2</v>
      </c>
      <c r="J41" s="316"/>
      <c r="K41" s="315"/>
    </row>
    <row r="42" spans="3:11">
      <c r="C42" s="234" t="s">
        <v>127</v>
      </c>
      <c r="D42" s="223">
        <v>7781850.7699999996</v>
      </c>
      <c r="E42" s="223">
        <v>6350263.0499999998</v>
      </c>
      <c r="F42" s="224">
        <f t="shared" si="2"/>
        <v>-1431587.7199999997</v>
      </c>
      <c r="G42" s="152">
        <f t="shared" si="3"/>
        <v>-0.18396494128606886</v>
      </c>
      <c r="J42" s="316"/>
      <c r="K42" s="315"/>
    </row>
    <row r="43" spans="3:11">
      <c r="C43" s="234" t="s">
        <v>128</v>
      </c>
      <c r="D43" s="223">
        <v>81706.38</v>
      </c>
      <c r="E43" s="223">
        <v>80316.759999999995</v>
      </c>
      <c r="F43" s="224">
        <f t="shared" si="2"/>
        <v>-1389.6200000000099</v>
      </c>
      <c r="G43" s="152">
        <f t="shared" si="3"/>
        <v>-1.7007484605241475E-2</v>
      </c>
      <c r="J43" s="316"/>
      <c r="K43" s="315"/>
    </row>
    <row r="44" spans="3:11">
      <c r="C44" s="234" t="s">
        <v>129</v>
      </c>
      <c r="D44" s="223">
        <v>4100.7</v>
      </c>
      <c r="E44" s="223">
        <v>1393</v>
      </c>
      <c r="F44" s="224">
        <f t="shared" si="2"/>
        <v>-2707.7</v>
      </c>
      <c r="G44" s="152">
        <f t="shared" si="3"/>
        <v>-0.6603018996756651</v>
      </c>
      <c r="J44" s="316"/>
      <c r="K44" s="315"/>
    </row>
    <row r="45" spans="3:11">
      <c r="C45" s="234" t="s">
        <v>130</v>
      </c>
      <c r="D45" s="223">
        <v>3073</v>
      </c>
      <c r="E45" s="223">
        <v>700</v>
      </c>
      <c r="F45" s="224">
        <f t="shared" si="2"/>
        <v>-2373</v>
      </c>
      <c r="G45" s="152">
        <f t="shared" si="3"/>
        <v>-0.77220956719817768</v>
      </c>
      <c r="J45" s="316"/>
      <c r="K45" s="315"/>
    </row>
    <row r="46" spans="3:11">
      <c r="C46" s="234" t="s">
        <v>131</v>
      </c>
      <c r="D46" s="239">
        <v>229812.31</v>
      </c>
      <c r="E46" s="239">
        <v>53292.46</v>
      </c>
      <c r="F46" s="236">
        <f t="shared" si="2"/>
        <v>-176519.85</v>
      </c>
      <c r="G46" s="240">
        <f t="shared" si="3"/>
        <v>-0.76810441529437656</v>
      </c>
      <c r="J46" s="316"/>
      <c r="K46" s="315"/>
    </row>
    <row r="47" spans="3:11">
      <c r="C47" s="168" t="s">
        <v>132</v>
      </c>
      <c r="D47" s="241">
        <v>24914.71</v>
      </c>
      <c r="E47" s="241">
        <v>9785.7999999999993</v>
      </c>
      <c r="F47" s="242">
        <f t="shared" si="2"/>
        <v>-15128.91</v>
      </c>
      <c r="G47" s="221">
        <f t="shared" si="3"/>
        <v>-0.60722801910999569</v>
      </c>
      <c r="J47" s="317"/>
      <c r="K47" s="315"/>
    </row>
    <row r="48" spans="3:11" ht="23.25" thickBot="1">
      <c r="C48" s="227" t="s">
        <v>59</v>
      </c>
      <c r="D48" s="228">
        <f>SUM(D41:D47)</f>
        <v>107302604.46999998</v>
      </c>
      <c r="E48" s="228">
        <f>SUM(E41:E47)</f>
        <v>103477820.97</v>
      </c>
      <c r="F48" s="228">
        <f t="shared" si="2"/>
        <v>-3824783.4999999851</v>
      </c>
      <c r="G48" s="173">
        <f>F48/D48</f>
        <v>-3.5644833775393875E-2</v>
      </c>
      <c r="J48" s="318"/>
      <c r="K48" s="317"/>
    </row>
    <row r="49" spans="3:11" ht="23.25" thickTop="1">
      <c r="C49" s="314" t="s">
        <v>133</v>
      </c>
      <c r="D49" s="311"/>
      <c r="E49" s="311"/>
      <c r="F49" s="311"/>
      <c r="G49" s="319"/>
      <c r="J49" s="315"/>
      <c r="K49" s="315"/>
    </row>
    <row r="50" spans="3:11">
      <c r="C50" s="234" t="s">
        <v>134</v>
      </c>
      <c r="D50" s="313">
        <v>19916721.280000001</v>
      </c>
      <c r="E50" s="223">
        <v>21021076.969999999</v>
      </c>
      <c r="F50" s="224">
        <f>E50-D50</f>
        <v>1104355.6899999976</v>
      </c>
      <c r="G50" s="152">
        <f>IF(D50=E50,"0.00%",IF(D50=0,F50/E50,F50/D50))</f>
        <v>5.5448669209874971E-2</v>
      </c>
    </row>
    <row r="51" spans="3:11">
      <c r="C51" s="234" t="s">
        <v>135</v>
      </c>
      <c r="D51" s="313">
        <v>6452458.1200000001</v>
      </c>
      <c r="E51" s="223">
        <v>6764717.4800000004</v>
      </c>
      <c r="F51" s="224">
        <f>E51-D51</f>
        <v>312259.36000000034</v>
      </c>
      <c r="G51" s="152">
        <f>IF(D51=E51,"0.00%",IF(D51=0,F51/E51,F51/D51))</f>
        <v>4.8393860788049615E-2</v>
      </c>
    </row>
    <row r="52" spans="3:11">
      <c r="C52" s="234" t="s">
        <v>136</v>
      </c>
      <c r="D52" s="313">
        <v>12784.32</v>
      </c>
      <c r="E52" s="223">
        <v>24050.27</v>
      </c>
      <c r="F52" s="224">
        <f>E52-D52</f>
        <v>11265.95</v>
      </c>
      <c r="G52" s="152">
        <f>IF(D52=E52,"0.00%",IF(D52=0,F52/E52,F52/D52))</f>
        <v>0.88123185276964289</v>
      </c>
    </row>
    <row r="53" spans="3:11">
      <c r="C53" s="234" t="s">
        <v>137</v>
      </c>
      <c r="D53" s="313">
        <v>71187.5</v>
      </c>
      <c r="E53" s="223">
        <v>93774.01</v>
      </c>
      <c r="F53" s="224">
        <f t="shared" ref="F53:F60" si="4">E53-D53</f>
        <v>22586.509999999995</v>
      </c>
      <c r="G53" s="152">
        <f t="shared" ref="G53:G59" si="5">IF(D53=E53,"0.00%",IF(D53=0,F53/E53,F53/D53))</f>
        <v>0.31728196663740116</v>
      </c>
    </row>
    <row r="54" spans="3:11">
      <c r="C54" s="234" t="s">
        <v>138</v>
      </c>
      <c r="D54" s="313">
        <v>197940.09</v>
      </c>
      <c r="E54" s="223">
        <v>185869.45</v>
      </c>
      <c r="F54" s="224">
        <f t="shared" si="4"/>
        <v>-12070.639999999985</v>
      </c>
      <c r="G54" s="152">
        <f t="shared" si="5"/>
        <v>-6.0981279739743398E-2</v>
      </c>
    </row>
    <row r="55" spans="3:11">
      <c r="C55" s="234" t="s">
        <v>139</v>
      </c>
      <c r="D55" s="313">
        <v>5487.76</v>
      </c>
      <c r="E55" s="223">
        <v>7008.44</v>
      </c>
      <c r="F55" s="224">
        <f t="shared" si="4"/>
        <v>1520.6799999999994</v>
      </c>
      <c r="G55" s="152">
        <f t="shared" si="5"/>
        <v>0.27710395498345397</v>
      </c>
    </row>
    <row r="56" spans="3:11">
      <c r="C56" s="234" t="s">
        <v>140</v>
      </c>
      <c r="D56" s="313">
        <v>2680.31</v>
      </c>
      <c r="E56" s="223">
        <v>2743.48</v>
      </c>
      <c r="F56" s="224">
        <f t="shared" si="4"/>
        <v>63.170000000000073</v>
      </c>
      <c r="G56" s="152">
        <f t="shared" si="5"/>
        <v>2.3568169353544954E-2</v>
      </c>
    </row>
    <row r="57" spans="3:11">
      <c r="C57" s="234" t="s">
        <v>141</v>
      </c>
      <c r="D57" s="313">
        <v>3632.22</v>
      </c>
      <c r="E57" s="223">
        <v>17768.75</v>
      </c>
      <c r="F57" s="224">
        <f t="shared" si="4"/>
        <v>14136.53</v>
      </c>
      <c r="G57" s="152">
        <f t="shared" si="5"/>
        <v>3.8919806619643089</v>
      </c>
    </row>
    <row r="58" spans="3:11">
      <c r="C58" s="234" t="s">
        <v>142</v>
      </c>
      <c r="D58" s="313">
        <v>285723.83</v>
      </c>
      <c r="E58" s="223">
        <v>316484.88</v>
      </c>
      <c r="F58" s="224">
        <f t="shared" si="4"/>
        <v>30761.049999999988</v>
      </c>
      <c r="G58" s="152">
        <f t="shared" si="5"/>
        <v>0.10766007861507382</v>
      </c>
    </row>
    <row r="59" spans="3:11">
      <c r="C59" s="234" t="s">
        <v>143</v>
      </c>
      <c r="D59" s="313">
        <v>308406.65999999997</v>
      </c>
      <c r="E59" s="223">
        <v>301065.36</v>
      </c>
      <c r="F59" s="224">
        <f t="shared" si="4"/>
        <v>-7341.2999999999884</v>
      </c>
      <c r="G59" s="152">
        <f t="shared" si="5"/>
        <v>-2.3803960653767949E-2</v>
      </c>
    </row>
    <row r="60" spans="3:11" ht="23.25" thickBot="1">
      <c r="C60" s="227" t="s">
        <v>59</v>
      </c>
      <c r="D60" s="228">
        <f>SUM(D50:D59)</f>
        <v>27257022.09</v>
      </c>
      <c r="E60" s="228">
        <f>SUM(E50:E59)</f>
        <v>28734559.09</v>
      </c>
      <c r="F60" s="228">
        <f t="shared" si="4"/>
        <v>1477537</v>
      </c>
      <c r="G60" s="173">
        <f>F60/D60</f>
        <v>5.4207572460458757E-2</v>
      </c>
    </row>
    <row r="61" spans="3:11" ht="23.25" thickTop="1">
      <c r="C61" s="314" t="s">
        <v>144</v>
      </c>
      <c r="D61" s="311"/>
      <c r="E61" s="311" t="s">
        <v>1</v>
      </c>
      <c r="F61" s="311"/>
      <c r="G61" s="319"/>
    </row>
    <row r="62" spans="3:11">
      <c r="C62" s="234" t="s">
        <v>145</v>
      </c>
      <c r="D62" s="313">
        <v>7484632.1100000003</v>
      </c>
      <c r="E62" s="223">
        <v>7584401.96</v>
      </c>
      <c r="F62" s="224">
        <f t="shared" ref="F62:F67" si="6">E62-D62</f>
        <v>99769.849999999627</v>
      </c>
      <c r="G62" s="152">
        <f>IF(D62=E62,"0.00%",IF(D62=0,F62/E62,F62/D62))</f>
        <v>1.3329960448784118E-2</v>
      </c>
    </row>
    <row r="63" spans="3:11">
      <c r="C63" s="234" t="s">
        <v>146</v>
      </c>
      <c r="D63" s="313">
        <v>7816.6</v>
      </c>
      <c r="E63" s="223">
        <v>7696.2</v>
      </c>
      <c r="F63" s="224">
        <f t="shared" si="6"/>
        <v>-120.40000000000055</v>
      </c>
      <c r="G63" s="152">
        <f>IF(D63=E63,"0.00%",IF(D63=0,F63/E63,F63/D63))</f>
        <v>-1.540311644449E-2</v>
      </c>
    </row>
    <row r="64" spans="3:11">
      <c r="C64" s="234" t="s">
        <v>147</v>
      </c>
      <c r="D64" s="313">
        <v>4801.21</v>
      </c>
      <c r="E64" s="223">
        <v>6687.92</v>
      </c>
      <c r="F64" s="224">
        <f t="shared" si="6"/>
        <v>1886.71</v>
      </c>
      <c r="G64" s="152">
        <f>IF(D64=E64,"0.00%",IF(D64=0,F64/E64,F64/D64))</f>
        <v>0.39296552327434126</v>
      </c>
    </row>
    <row r="65" spans="3:7">
      <c r="C65" s="234" t="s">
        <v>148</v>
      </c>
      <c r="D65" s="313">
        <v>316549.82</v>
      </c>
      <c r="E65" s="223">
        <v>356341.12</v>
      </c>
      <c r="F65" s="224">
        <f t="shared" si="6"/>
        <v>39791.299999999988</v>
      </c>
      <c r="G65" s="152">
        <f>IF(D65=E65,"0.00%",IF(D65=0,F65/E65,F65/D65))</f>
        <v>0.12570311997018349</v>
      </c>
    </row>
    <row r="66" spans="3:7">
      <c r="C66" s="234" t="s">
        <v>149</v>
      </c>
      <c r="D66" s="313">
        <v>469.33</v>
      </c>
      <c r="E66" s="223">
        <v>2791.86</v>
      </c>
      <c r="F66" s="224">
        <f t="shared" si="6"/>
        <v>2322.5300000000002</v>
      </c>
      <c r="G66" s="152">
        <f>IF(D66=E66,"0.00%",IF(D66=0,F66/E66,F66/D66))</f>
        <v>4.9486075895425401</v>
      </c>
    </row>
    <row r="67" spans="3:7" ht="23.25" thickBot="1">
      <c r="C67" s="227" t="s">
        <v>59</v>
      </c>
      <c r="D67" s="228">
        <f>SUM(D62:D66)</f>
        <v>7814269.0700000003</v>
      </c>
      <c r="E67" s="228">
        <f>SUM(E62:E66)</f>
        <v>7957919.0600000005</v>
      </c>
      <c r="F67" s="228">
        <f t="shared" si="6"/>
        <v>143649.99000000022</v>
      </c>
      <c r="G67" s="173">
        <f>F67/D67</f>
        <v>1.8383036047669679E-2</v>
      </c>
    </row>
    <row r="68" spans="3:7" ht="23.25" thickTop="1">
      <c r="C68" s="314" t="s">
        <v>150</v>
      </c>
      <c r="D68" s="311"/>
      <c r="E68" s="311"/>
      <c r="F68" s="311"/>
      <c r="G68" s="319"/>
    </row>
    <row r="69" spans="3:7">
      <c r="C69" s="234" t="s">
        <v>151</v>
      </c>
      <c r="D69" s="223">
        <v>48613095.189999998</v>
      </c>
      <c r="E69" s="223">
        <v>55070330.880000003</v>
      </c>
      <c r="F69" s="224">
        <f>E69-D69</f>
        <v>6457235.6900000051</v>
      </c>
      <c r="G69" s="152">
        <f>IF(D69=E69,"0.00%",IF(D69=0,F69/E69,F69/D69))</f>
        <v>0.13282914129952986</v>
      </c>
    </row>
    <row r="70" spans="3:7" ht="23.25" thickBot="1">
      <c r="C70" s="227" t="s">
        <v>59</v>
      </c>
      <c r="D70" s="228">
        <f>SUM(D69:D69)</f>
        <v>48613095.189999998</v>
      </c>
      <c r="E70" s="228">
        <f>SUM(E69:E69)</f>
        <v>55070330.880000003</v>
      </c>
      <c r="F70" s="228">
        <f>E70-D70</f>
        <v>6457235.6900000051</v>
      </c>
      <c r="G70" s="173">
        <f>F70/D70</f>
        <v>0.13282914129952986</v>
      </c>
    </row>
    <row r="71" spans="3:7" ht="23.25" thickTop="1"/>
    <row r="72" spans="3:7">
      <c r="C72" s="548" t="s">
        <v>152</v>
      </c>
      <c r="D72" s="548"/>
      <c r="E72" s="548"/>
      <c r="F72" s="548"/>
      <c r="G72" s="548"/>
    </row>
    <row r="73" spans="3:7" ht="20.100000000000001" customHeight="1">
      <c r="C73" s="548"/>
      <c r="D73" s="548"/>
      <c r="E73" s="548"/>
      <c r="F73" s="548"/>
      <c r="G73" s="548"/>
    </row>
  </sheetData>
  <mergeCells count="1">
    <mergeCell ref="C72:G73"/>
  </mergeCells>
  <printOptions horizontalCentered="1"/>
  <pageMargins left="0.25" right="0.25" top="0.42" bottom="0.26" header="0.3" footer="0.3"/>
  <pageSetup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94"/>
  <sheetViews>
    <sheetView view="pageLayout" zoomScaleNormal="80" workbookViewId="0">
      <selection activeCell="B15" sqref="B15"/>
    </sheetView>
  </sheetViews>
  <sheetFormatPr defaultRowHeight="22.5"/>
  <cols>
    <col min="1" max="2" width="12.21875" style="205" customWidth="1"/>
    <col min="3" max="3" width="51.21875" style="205" customWidth="1"/>
    <col min="4" max="6" width="22" style="205" customWidth="1"/>
    <col min="7" max="7" width="18.44140625" style="205" customWidth="1"/>
    <col min="8" max="8" width="8.88671875" style="206"/>
    <col min="9" max="9" width="8.88671875" style="222"/>
    <col min="10" max="16384" width="8.88671875" style="205"/>
  </cols>
  <sheetData>
    <row r="1" spans="1:9" s="131" customFormat="1">
      <c r="A1" s="244"/>
      <c r="D1" s="127" t="s">
        <v>42</v>
      </c>
      <c r="E1" s="127"/>
      <c r="F1" s="132"/>
      <c r="H1" s="130"/>
      <c r="I1" s="294"/>
    </row>
    <row r="2" spans="1:9" s="131" customFormat="1">
      <c r="A2" s="244"/>
      <c r="D2" s="127" t="s">
        <v>92</v>
      </c>
      <c r="E2" s="127"/>
      <c r="F2" s="132"/>
      <c r="H2" s="130"/>
      <c r="I2" s="294"/>
    </row>
    <row r="3" spans="1:9">
      <c r="C3" s="245" t="s">
        <v>219</v>
      </c>
      <c r="D3" s="246" t="s">
        <v>41</v>
      </c>
      <c r="E3" s="247"/>
      <c r="F3" s="246"/>
      <c r="G3" s="134" t="s">
        <v>230</v>
      </c>
    </row>
    <row r="4" spans="1:9">
      <c r="C4" s="212" t="s">
        <v>6</v>
      </c>
      <c r="D4" s="211" t="s">
        <v>45</v>
      </c>
      <c r="E4" s="211" t="s">
        <v>95</v>
      </c>
      <c r="F4" s="212" t="s">
        <v>47</v>
      </c>
      <c r="G4" s="212" t="s">
        <v>48</v>
      </c>
    </row>
    <row r="5" spans="1:9">
      <c r="C5" s="320" t="s">
        <v>154</v>
      </c>
      <c r="D5" s="249"/>
      <c r="E5" s="249"/>
      <c r="F5" s="249"/>
      <c r="G5" s="250"/>
    </row>
    <row r="6" spans="1:9">
      <c r="C6" s="252" t="s">
        <v>155</v>
      </c>
      <c r="D6" s="253">
        <v>74808755.489999995</v>
      </c>
      <c r="E6" s="253">
        <v>78467022.219999999</v>
      </c>
      <c r="F6" s="254">
        <f>E6-D6</f>
        <v>3658266.7300000042</v>
      </c>
      <c r="G6" s="152">
        <f>IF(D6=E6,"0.00%",IF(D6=0,F6/E6,F6/D6))</f>
        <v>4.8901585195987127E-2</v>
      </c>
    </row>
    <row r="7" spans="1:9">
      <c r="C7" s="252" t="s">
        <v>156</v>
      </c>
      <c r="D7" s="253">
        <v>1144561.6299999999</v>
      </c>
      <c r="E7" s="253">
        <v>1080898.47</v>
      </c>
      <c r="F7" s="254">
        <f t="shared" ref="F7:F47" si="0">E7-D7</f>
        <v>-63663.159999999916</v>
      </c>
      <c r="G7" s="152">
        <f t="shared" ref="G7:G47" si="1">IF(D7=E7,"0.00%",IF(D7=0,F7/E7,F7/D7))</f>
        <v>-5.5622308429123142E-2</v>
      </c>
    </row>
    <row r="8" spans="1:9">
      <c r="C8" s="252" t="s">
        <v>157</v>
      </c>
      <c r="D8" s="253">
        <v>103075.71</v>
      </c>
      <c r="E8" s="253">
        <v>107063.61</v>
      </c>
      <c r="F8" s="254">
        <f t="shared" si="0"/>
        <v>3987.8999999999942</v>
      </c>
      <c r="G8" s="152">
        <f t="shared" si="1"/>
        <v>3.868903740755212E-2</v>
      </c>
    </row>
    <row r="9" spans="1:9">
      <c r="C9" s="252" t="s">
        <v>158</v>
      </c>
      <c r="D9" s="253">
        <v>379219.25</v>
      </c>
      <c r="E9" s="253">
        <v>386537.91</v>
      </c>
      <c r="F9" s="254">
        <f t="shared" si="0"/>
        <v>7318.6599999999744</v>
      </c>
      <c r="G9" s="152">
        <f t="shared" si="1"/>
        <v>1.9299283989407116E-2</v>
      </c>
    </row>
    <row r="10" spans="1:9">
      <c r="C10" s="252" t="s">
        <v>159</v>
      </c>
      <c r="D10" s="253">
        <v>3392865.3</v>
      </c>
      <c r="E10" s="253">
        <v>3579271.53</v>
      </c>
      <c r="F10" s="254">
        <f t="shared" si="0"/>
        <v>186406.22999999998</v>
      </c>
      <c r="G10" s="152">
        <f t="shared" si="1"/>
        <v>5.4940651490054733E-2</v>
      </c>
    </row>
    <row r="11" spans="1:9">
      <c r="C11" s="251" t="s">
        <v>231</v>
      </c>
      <c r="D11" s="253">
        <v>0</v>
      </c>
      <c r="E11" s="253">
        <v>0</v>
      </c>
      <c r="F11" s="254">
        <f t="shared" si="0"/>
        <v>0</v>
      </c>
      <c r="G11" s="152" t="str">
        <f t="shared" si="1"/>
        <v>0.00%</v>
      </c>
    </row>
    <row r="12" spans="1:9">
      <c r="C12" s="252" t="s">
        <v>160</v>
      </c>
      <c r="D12" s="255">
        <v>13790689.82</v>
      </c>
      <c r="E12" s="255">
        <v>10652299.73</v>
      </c>
      <c r="F12" s="254">
        <f t="shared" si="0"/>
        <v>-3138390.09</v>
      </c>
      <c r="G12" s="152">
        <f t="shared" si="1"/>
        <v>-0.22757310409871867</v>
      </c>
    </row>
    <row r="13" spans="1:9">
      <c r="C13" s="251" t="s">
        <v>161</v>
      </c>
      <c r="D13" s="253">
        <v>419842.24</v>
      </c>
      <c r="E13" s="253">
        <v>435664.94</v>
      </c>
      <c r="F13" s="254">
        <f t="shared" si="0"/>
        <v>15822.700000000012</v>
      </c>
      <c r="G13" s="152">
        <f t="shared" si="1"/>
        <v>3.7687251287531268E-2</v>
      </c>
    </row>
    <row r="14" spans="1:9">
      <c r="C14" s="252" t="s">
        <v>162</v>
      </c>
      <c r="D14" s="253">
        <v>7223506.6399999997</v>
      </c>
      <c r="E14" s="253">
        <v>6724029.7699999996</v>
      </c>
      <c r="F14" s="254">
        <f t="shared" si="0"/>
        <v>-499476.87000000011</v>
      </c>
      <c r="G14" s="152">
        <f t="shared" si="1"/>
        <v>-6.9146038744417923E-2</v>
      </c>
    </row>
    <row r="15" spans="1:9">
      <c r="C15" s="252" t="s">
        <v>163</v>
      </c>
      <c r="D15" s="253">
        <v>29401550.27</v>
      </c>
      <c r="E15" s="253">
        <v>29822912.539999999</v>
      </c>
      <c r="F15" s="254">
        <f t="shared" si="0"/>
        <v>421362.26999999955</v>
      </c>
      <c r="G15" s="152">
        <f t="shared" si="1"/>
        <v>1.4331294306951507E-2</v>
      </c>
    </row>
    <row r="16" spans="1:9">
      <c r="C16" s="252" t="s">
        <v>164</v>
      </c>
      <c r="D16" s="253">
        <v>3955979.74</v>
      </c>
      <c r="E16" s="253">
        <v>5186598.6900000004</v>
      </c>
      <c r="F16" s="254">
        <f t="shared" si="0"/>
        <v>1230618.9500000002</v>
      </c>
      <c r="G16" s="152">
        <f t="shared" si="1"/>
        <v>0.31107817301410146</v>
      </c>
    </row>
    <row r="17" spans="3:7">
      <c r="C17" s="252" t="s">
        <v>165</v>
      </c>
      <c r="D17" s="253">
        <v>724306.15</v>
      </c>
      <c r="E17" s="253">
        <v>688050.11</v>
      </c>
      <c r="F17" s="254">
        <f t="shared" si="0"/>
        <v>-36256.040000000037</v>
      </c>
      <c r="G17" s="152">
        <f t="shared" si="1"/>
        <v>-5.0056236578966004E-2</v>
      </c>
    </row>
    <row r="18" spans="3:7">
      <c r="C18" s="252" t="s">
        <v>166</v>
      </c>
      <c r="D18" s="253">
        <v>257923.15</v>
      </c>
      <c r="E18" s="253">
        <v>415145.31</v>
      </c>
      <c r="F18" s="254">
        <f t="shared" si="0"/>
        <v>157222.16</v>
      </c>
      <c r="G18" s="152">
        <f t="shared" si="1"/>
        <v>0.60956978852034027</v>
      </c>
    </row>
    <row r="19" spans="3:7">
      <c r="C19" s="252" t="s">
        <v>167</v>
      </c>
      <c r="D19" s="253">
        <v>25155.84</v>
      </c>
      <c r="E19" s="253">
        <v>22090.99</v>
      </c>
      <c r="F19" s="254">
        <f t="shared" si="0"/>
        <v>-3064.8499999999985</v>
      </c>
      <c r="G19" s="152">
        <f t="shared" si="1"/>
        <v>-0.12183453225970584</v>
      </c>
    </row>
    <row r="20" spans="3:7">
      <c r="C20" s="252" t="s">
        <v>168</v>
      </c>
      <c r="D20" s="253">
        <v>394.25</v>
      </c>
      <c r="E20" s="253">
        <v>274.55</v>
      </c>
      <c r="F20" s="254">
        <f t="shared" si="0"/>
        <v>-119.69999999999999</v>
      </c>
      <c r="G20" s="152">
        <f t="shared" si="1"/>
        <v>-0.30361445783132529</v>
      </c>
    </row>
    <row r="21" spans="3:7">
      <c r="C21" s="252" t="s">
        <v>169</v>
      </c>
      <c r="D21" s="253">
        <v>1180556.32</v>
      </c>
      <c r="E21" s="253">
        <v>788412.84</v>
      </c>
      <c r="F21" s="254">
        <f t="shared" si="0"/>
        <v>-392143.4800000001</v>
      </c>
      <c r="G21" s="152">
        <f t="shared" si="1"/>
        <v>-0.33216837973473395</v>
      </c>
    </row>
    <row r="22" spans="3:7">
      <c r="C22" s="252" t="s">
        <v>170</v>
      </c>
      <c r="D22" s="253">
        <v>10173.709999999999</v>
      </c>
      <c r="E22" s="253">
        <v>10457.75</v>
      </c>
      <c r="F22" s="254">
        <f t="shared" si="0"/>
        <v>284.04000000000087</v>
      </c>
      <c r="G22" s="152">
        <f t="shared" si="1"/>
        <v>2.7919018725715682E-2</v>
      </c>
    </row>
    <row r="23" spans="3:7">
      <c r="C23" s="252" t="s">
        <v>171</v>
      </c>
      <c r="D23" s="253">
        <v>1036177.36</v>
      </c>
      <c r="E23" s="253">
        <v>1043231.09</v>
      </c>
      <c r="F23" s="254">
        <f t="shared" si="0"/>
        <v>7053.7299999999814</v>
      </c>
      <c r="G23" s="152">
        <f t="shared" si="1"/>
        <v>6.8074542759745124E-3</v>
      </c>
    </row>
    <row r="24" spans="3:7">
      <c r="C24" s="233" t="s">
        <v>172</v>
      </c>
      <c r="D24" s="253">
        <v>47164.959999999999</v>
      </c>
      <c r="E24" s="253">
        <v>43566.06</v>
      </c>
      <c r="F24" s="254">
        <f t="shared" si="0"/>
        <v>-3598.9000000000015</v>
      </c>
      <c r="G24" s="152">
        <f t="shared" si="1"/>
        <v>-7.6304527768071922E-2</v>
      </c>
    </row>
    <row r="25" spans="3:7">
      <c r="C25" s="233" t="s">
        <v>173</v>
      </c>
      <c r="D25" s="253">
        <v>35208.51</v>
      </c>
      <c r="E25" s="253">
        <v>27540.63</v>
      </c>
      <c r="F25" s="254">
        <f t="shared" si="0"/>
        <v>-7667.880000000001</v>
      </c>
      <c r="G25" s="152">
        <f t="shared" si="1"/>
        <v>-0.21778484803815898</v>
      </c>
    </row>
    <row r="26" spans="3:7">
      <c r="C26" s="233" t="s">
        <v>174</v>
      </c>
      <c r="D26" s="253">
        <v>468862.1</v>
      </c>
      <c r="E26" s="253">
        <v>425599.74</v>
      </c>
      <c r="F26" s="254">
        <f t="shared" si="0"/>
        <v>-43262.359999999986</v>
      </c>
      <c r="G26" s="152">
        <f t="shared" si="1"/>
        <v>-9.2270968372150333E-2</v>
      </c>
    </row>
    <row r="27" spans="3:7">
      <c r="C27" s="234" t="s">
        <v>175</v>
      </c>
      <c r="D27" s="253">
        <v>186712.74</v>
      </c>
      <c r="E27" s="253">
        <v>161543.69</v>
      </c>
      <c r="F27" s="254">
        <f t="shared" si="0"/>
        <v>-25169.049999999988</v>
      </c>
      <c r="G27" s="152">
        <f t="shared" si="1"/>
        <v>-0.13480092467177113</v>
      </c>
    </row>
    <row r="28" spans="3:7">
      <c r="C28" s="233" t="s">
        <v>176</v>
      </c>
      <c r="D28" s="253">
        <v>1148703.55</v>
      </c>
      <c r="E28" s="253">
        <v>1031749.45</v>
      </c>
      <c r="F28" s="254">
        <f t="shared" si="0"/>
        <v>-116954.10000000009</v>
      </c>
      <c r="G28" s="152">
        <f t="shared" si="1"/>
        <v>-0.10181399717969017</v>
      </c>
    </row>
    <row r="29" spans="3:7">
      <c r="C29" s="234" t="s">
        <v>177</v>
      </c>
      <c r="D29" s="253">
        <v>7711679.8600000003</v>
      </c>
      <c r="E29" s="253">
        <v>8196186.1600000001</v>
      </c>
      <c r="F29" s="254">
        <f t="shared" si="0"/>
        <v>484506.29999999981</v>
      </c>
      <c r="G29" s="152">
        <f t="shared" si="1"/>
        <v>6.2827595127892127E-2</v>
      </c>
    </row>
    <row r="30" spans="3:7">
      <c r="C30" s="234" t="s">
        <v>178</v>
      </c>
      <c r="D30" s="253">
        <v>580307.47</v>
      </c>
      <c r="E30" s="253">
        <v>591393.18000000005</v>
      </c>
      <c r="F30" s="254">
        <f t="shared" si="0"/>
        <v>11085.710000000079</v>
      </c>
      <c r="G30" s="152">
        <f t="shared" si="1"/>
        <v>1.910316611985036E-2</v>
      </c>
    </row>
    <row r="31" spans="3:7">
      <c r="C31" s="233" t="s">
        <v>179</v>
      </c>
      <c r="D31" s="253">
        <v>6712.64</v>
      </c>
      <c r="E31" s="253">
        <v>3562.58</v>
      </c>
      <c r="F31" s="254">
        <f t="shared" si="0"/>
        <v>-3150.0600000000004</v>
      </c>
      <c r="G31" s="152">
        <f t="shared" si="1"/>
        <v>-0.4692728941221338</v>
      </c>
    </row>
    <row r="32" spans="3:7">
      <c r="C32" s="233" t="s">
        <v>180</v>
      </c>
      <c r="D32" s="253">
        <v>1498690.36</v>
      </c>
      <c r="E32" s="253">
        <v>1497868.95</v>
      </c>
      <c r="F32" s="254">
        <f t="shared" si="0"/>
        <v>-821.41000000014901</v>
      </c>
      <c r="G32" s="152">
        <f t="shared" si="1"/>
        <v>-5.480851961976648E-4</v>
      </c>
    </row>
    <row r="33" spans="3:7">
      <c r="C33" s="233" t="s">
        <v>181</v>
      </c>
      <c r="D33" s="253">
        <v>319636</v>
      </c>
      <c r="E33" s="253">
        <v>316143.62</v>
      </c>
      <c r="F33" s="254">
        <f t="shared" si="0"/>
        <v>-3492.3800000000047</v>
      </c>
      <c r="G33" s="152">
        <f t="shared" si="1"/>
        <v>-1.0926115956900989E-2</v>
      </c>
    </row>
    <row r="34" spans="3:7">
      <c r="C34" s="234" t="s">
        <v>182</v>
      </c>
      <c r="D34" s="253">
        <v>164913.71</v>
      </c>
      <c r="E34" s="253">
        <v>160594.51999999999</v>
      </c>
      <c r="F34" s="254">
        <f t="shared" si="0"/>
        <v>-4319.1900000000023</v>
      </c>
      <c r="G34" s="152">
        <f t="shared" si="1"/>
        <v>-2.6190605984184108E-2</v>
      </c>
    </row>
    <row r="35" spans="3:7">
      <c r="C35" s="234" t="s">
        <v>183</v>
      </c>
      <c r="D35" s="253">
        <v>644832.11</v>
      </c>
      <c r="E35" s="253">
        <v>579033.11</v>
      </c>
      <c r="F35" s="254">
        <f t="shared" si="0"/>
        <v>-65799</v>
      </c>
      <c r="G35" s="152">
        <f t="shared" si="1"/>
        <v>-0.10204051408047903</v>
      </c>
    </row>
    <row r="36" spans="3:7">
      <c r="C36" s="233" t="s">
        <v>184</v>
      </c>
      <c r="D36" s="253">
        <v>133930.03</v>
      </c>
      <c r="E36" s="253">
        <v>137468.09</v>
      </c>
      <c r="F36" s="254">
        <f t="shared" si="0"/>
        <v>3538.0599999999977</v>
      </c>
      <c r="G36" s="152">
        <f t="shared" si="1"/>
        <v>2.6417226965453511E-2</v>
      </c>
    </row>
    <row r="37" spans="3:7">
      <c r="C37" s="233" t="s">
        <v>185</v>
      </c>
      <c r="D37" s="253">
        <v>55279.4</v>
      </c>
      <c r="E37" s="253">
        <v>61110.22</v>
      </c>
      <c r="F37" s="254">
        <f t="shared" si="0"/>
        <v>5830.82</v>
      </c>
      <c r="G37" s="152">
        <f t="shared" si="1"/>
        <v>0.10547907538793835</v>
      </c>
    </row>
    <row r="38" spans="3:7">
      <c r="C38" s="233" t="s">
        <v>186</v>
      </c>
      <c r="D38" s="321">
        <v>583135.81000000006</v>
      </c>
      <c r="E38" s="321">
        <v>610042.41</v>
      </c>
      <c r="F38" s="322">
        <f t="shared" si="0"/>
        <v>26906.599999999977</v>
      </c>
      <c r="G38" s="221">
        <f t="shared" si="1"/>
        <v>4.614122394575626E-2</v>
      </c>
    </row>
    <row r="39" spans="3:7">
      <c r="C39" s="323" t="s">
        <v>187</v>
      </c>
      <c r="D39" s="321">
        <v>1981.36</v>
      </c>
      <c r="E39" s="321">
        <v>0</v>
      </c>
      <c r="F39" s="322">
        <f t="shared" si="0"/>
        <v>-1981.36</v>
      </c>
      <c r="G39" s="221">
        <f t="shared" si="1"/>
        <v>-1</v>
      </c>
    </row>
    <row r="40" spans="3:7">
      <c r="C40" s="323" t="s">
        <v>188</v>
      </c>
      <c r="D40" s="321">
        <v>0</v>
      </c>
      <c r="E40" s="321">
        <v>94.52</v>
      </c>
      <c r="F40" s="322">
        <f t="shared" si="0"/>
        <v>94.52</v>
      </c>
      <c r="G40" s="221">
        <f t="shared" si="1"/>
        <v>1</v>
      </c>
    </row>
    <row r="41" spans="3:7">
      <c r="C41" s="323" t="s">
        <v>189</v>
      </c>
      <c r="D41" s="321">
        <v>0</v>
      </c>
      <c r="E41" s="321">
        <v>0</v>
      </c>
      <c r="F41" s="322">
        <f t="shared" si="0"/>
        <v>0</v>
      </c>
      <c r="G41" s="221" t="str">
        <f t="shared" si="1"/>
        <v>0.00%</v>
      </c>
    </row>
    <row r="42" spans="3:7">
      <c r="C42" s="323" t="s">
        <v>190</v>
      </c>
      <c r="D42" s="321">
        <v>990.67</v>
      </c>
      <c r="E42" s="321">
        <v>0</v>
      </c>
      <c r="F42" s="322">
        <f t="shared" si="0"/>
        <v>-990.67</v>
      </c>
      <c r="G42" s="221">
        <f t="shared" si="1"/>
        <v>-1</v>
      </c>
    </row>
    <row r="43" spans="3:7">
      <c r="C43" s="323" t="s">
        <v>191</v>
      </c>
      <c r="D43" s="321">
        <v>109503</v>
      </c>
      <c r="E43" s="321">
        <v>144124.64000000001</v>
      </c>
      <c r="F43" s="322">
        <f t="shared" si="0"/>
        <v>34621.640000000014</v>
      </c>
      <c r="G43" s="221">
        <f t="shared" si="1"/>
        <v>0.31617069851967539</v>
      </c>
    </row>
    <row r="44" spans="3:7">
      <c r="C44" s="323" t="s">
        <v>192</v>
      </c>
      <c r="D44" s="324">
        <v>5199.51</v>
      </c>
      <c r="E44" s="324">
        <v>7301.67</v>
      </c>
      <c r="F44" s="322">
        <f t="shared" si="0"/>
        <v>2102.16</v>
      </c>
      <c r="G44" s="221">
        <f t="shared" si="1"/>
        <v>0.40429963592723156</v>
      </c>
    </row>
    <row r="45" spans="3:7">
      <c r="C45" s="262" t="s">
        <v>193</v>
      </c>
      <c r="D45" s="325">
        <v>0</v>
      </c>
      <c r="E45" s="326">
        <v>-20237.73</v>
      </c>
      <c r="F45" s="322">
        <f t="shared" si="0"/>
        <v>-20237.73</v>
      </c>
      <c r="G45" s="221">
        <f>-IF(D45=E45,"0.00%",IF(D45=0,F45/E45,F45/D45))</f>
        <v>-1</v>
      </c>
    </row>
    <row r="46" spans="3:7">
      <c r="C46" s="262" t="s">
        <v>194</v>
      </c>
      <c r="D46" s="266">
        <v>0</v>
      </c>
      <c r="E46" s="265">
        <v>132515.68</v>
      </c>
      <c r="F46" s="327">
        <f t="shared" si="0"/>
        <v>132515.68</v>
      </c>
      <c r="G46" s="328">
        <f t="shared" si="1"/>
        <v>1</v>
      </c>
    </row>
    <row r="47" spans="3:7">
      <c r="C47" s="268" t="s">
        <v>195</v>
      </c>
      <c r="D47" s="267">
        <v>0</v>
      </c>
      <c r="E47" s="261">
        <v>86490</v>
      </c>
      <c r="F47" s="258">
        <f t="shared" si="0"/>
        <v>86490</v>
      </c>
      <c r="G47" s="221">
        <f t="shared" si="1"/>
        <v>1</v>
      </c>
    </row>
    <row r="48" spans="3:7" ht="23.25" thickBot="1">
      <c r="C48" s="227" t="s">
        <v>59</v>
      </c>
      <c r="D48" s="270">
        <f>SUM(D6:D47)</f>
        <v>151558176.66000006</v>
      </c>
      <c r="E48" s="270">
        <f>SUM(E6:E47)</f>
        <v>153603653.24000007</v>
      </c>
      <c r="F48" s="274">
        <f>E48-D48</f>
        <v>2045476.5800000131</v>
      </c>
      <c r="G48" s="329">
        <f>F48/D48</f>
        <v>1.3496312934595134E-2</v>
      </c>
    </row>
    <row r="49" spans="3:7" ht="23.25" thickTop="1">
      <c r="C49" s="310" t="s">
        <v>196</v>
      </c>
      <c r="D49" s="330"/>
      <c r="E49" s="330"/>
      <c r="F49" s="330"/>
      <c r="G49" s="331"/>
    </row>
    <row r="50" spans="3:7">
      <c r="C50" s="233" t="s">
        <v>197</v>
      </c>
      <c r="D50" s="253">
        <v>277828.28000000003</v>
      </c>
      <c r="E50" s="253">
        <v>334948.53999999998</v>
      </c>
      <c r="F50" s="254">
        <f>E50-D50</f>
        <v>57120.259999999951</v>
      </c>
      <c r="G50" s="152">
        <f>IF(D50=E50,"0.00%",IF(D50=0,F50/E50,F50/D50))</f>
        <v>0.20559555708295765</v>
      </c>
    </row>
    <row r="51" spans="3:7" ht="23.25" thickBot="1">
      <c r="C51" s="227" t="s">
        <v>59</v>
      </c>
      <c r="D51" s="274">
        <f>SUM(D50:D50)</f>
        <v>277828.28000000003</v>
      </c>
      <c r="E51" s="274">
        <f>SUM(E50:E50)</f>
        <v>334948.53999999998</v>
      </c>
      <c r="F51" s="274">
        <f>E51-D51</f>
        <v>57120.259999999951</v>
      </c>
      <c r="G51" s="329">
        <f>F51/D51</f>
        <v>0.20559555708295765</v>
      </c>
    </row>
    <row r="52" spans="3:7" ht="23.25" thickTop="1">
      <c r="C52" s="229" t="s">
        <v>198</v>
      </c>
      <c r="D52" s="255">
        <v>146456551.08000001</v>
      </c>
      <c r="E52" s="255">
        <v>150658394.32999998</v>
      </c>
      <c r="F52" s="254">
        <f>E52-D52</f>
        <v>4201843.2499999702</v>
      </c>
      <c r="G52" s="152">
        <f>IF(D52=E52,"0.00%",IF(D52=0,F52/E52,F52/D52))</f>
        <v>2.8690032770912154E-2</v>
      </c>
    </row>
    <row r="53" spans="3:7" ht="23.25" thickBot="1">
      <c r="C53" s="227" t="s">
        <v>59</v>
      </c>
      <c r="D53" s="274">
        <f>SUM(D52)</f>
        <v>146456551.08000001</v>
      </c>
      <c r="E53" s="274">
        <f>SUM(E52)</f>
        <v>150658394.32999998</v>
      </c>
      <c r="F53" s="274">
        <f>E53-D53</f>
        <v>4201843.2499999702</v>
      </c>
      <c r="G53" s="329">
        <f>F53/D53</f>
        <v>2.8690032770912154E-2</v>
      </c>
    </row>
    <row r="54" spans="3:7" ht="23.25" thickTop="1">
      <c r="C54" s="276" t="s">
        <v>199</v>
      </c>
      <c r="D54" s="277"/>
      <c r="E54" s="278"/>
      <c r="F54" s="278"/>
      <c r="G54" s="332"/>
    </row>
    <row r="55" spans="3:7">
      <c r="C55" s="230" t="s">
        <v>200</v>
      </c>
      <c r="D55" s="333"/>
      <c r="E55" s="333"/>
      <c r="F55" s="333"/>
      <c r="G55" s="334"/>
    </row>
    <row r="56" spans="3:7">
      <c r="C56" s="234" t="s">
        <v>201</v>
      </c>
      <c r="D56" s="253">
        <v>0</v>
      </c>
      <c r="E56" s="253">
        <v>0</v>
      </c>
      <c r="F56" s="254">
        <f t="shared" ref="F56:F61" si="2">E56-D56</f>
        <v>0</v>
      </c>
      <c r="G56" s="152" t="str">
        <f t="shared" ref="G56:G62" si="3">IF(D56=E56,"0.00%",IF(D56=0,F56/E56,F56/D56))</f>
        <v>0.00%</v>
      </c>
    </row>
    <row r="57" spans="3:7">
      <c r="C57" s="282" t="s">
        <v>202</v>
      </c>
      <c r="D57" s="253">
        <v>0</v>
      </c>
      <c r="E57" s="253">
        <v>0</v>
      </c>
      <c r="F57" s="254">
        <f t="shared" si="2"/>
        <v>0</v>
      </c>
      <c r="G57" s="152" t="str">
        <f t="shared" si="3"/>
        <v>0.00%</v>
      </c>
    </row>
    <row r="58" spans="3:7">
      <c r="C58" s="282" t="s">
        <v>203</v>
      </c>
      <c r="D58" s="253">
        <v>0</v>
      </c>
      <c r="E58" s="253">
        <v>0</v>
      </c>
      <c r="F58" s="254">
        <f t="shared" si="2"/>
        <v>0</v>
      </c>
      <c r="G58" s="152" t="str">
        <f t="shared" si="3"/>
        <v>0.00%</v>
      </c>
    </row>
    <row r="59" spans="3:7">
      <c r="C59" s="282" t="s">
        <v>204</v>
      </c>
      <c r="D59" s="253">
        <v>0</v>
      </c>
      <c r="E59" s="253">
        <v>0</v>
      </c>
      <c r="F59" s="254">
        <f t="shared" si="2"/>
        <v>0</v>
      </c>
      <c r="G59" s="152" t="str">
        <f t="shared" si="3"/>
        <v>0.00%</v>
      </c>
    </row>
    <row r="60" spans="3:7">
      <c r="C60" s="282" t="s">
        <v>205</v>
      </c>
      <c r="D60" s="253">
        <v>0</v>
      </c>
      <c r="E60" s="253">
        <v>0</v>
      </c>
      <c r="F60" s="254">
        <f>E60-D60</f>
        <v>0</v>
      </c>
      <c r="G60" s="152" t="str">
        <f>IF(D60=E60,"0.00%",IF(D60=0,F60/E60,F60/D60))</f>
        <v>0.00%</v>
      </c>
    </row>
    <row r="61" spans="3:7">
      <c r="C61" s="282" t="s">
        <v>206</v>
      </c>
      <c r="D61" s="253">
        <v>0</v>
      </c>
      <c r="E61" s="253">
        <v>573.79999999999995</v>
      </c>
      <c r="F61" s="254">
        <f t="shared" si="2"/>
        <v>573.79999999999995</v>
      </c>
      <c r="G61" s="152">
        <f t="shared" si="3"/>
        <v>1</v>
      </c>
    </row>
    <row r="62" spans="3:7" ht="23.25" thickBot="1">
      <c r="C62" s="227" t="s">
        <v>59</v>
      </c>
      <c r="D62" s="274">
        <f>SUM(D56:D61)</f>
        <v>0</v>
      </c>
      <c r="E62" s="274">
        <f>SUM(E56:E61)</f>
        <v>573.79999999999995</v>
      </c>
      <c r="F62" s="274">
        <f>E62-D62</f>
        <v>573.79999999999995</v>
      </c>
      <c r="G62" s="329">
        <f t="shared" si="3"/>
        <v>1</v>
      </c>
    </row>
    <row r="63" spans="3:7" ht="23.25" thickTop="1">
      <c r="C63" s="235" t="s">
        <v>207</v>
      </c>
      <c r="D63" s="330"/>
      <c r="E63" s="330"/>
      <c r="F63" s="330"/>
      <c r="G63" s="331"/>
    </row>
    <row r="64" spans="3:7">
      <c r="C64" s="252" t="s">
        <v>208</v>
      </c>
      <c r="D64" s="253">
        <v>13807657.01</v>
      </c>
      <c r="E64" s="253">
        <v>14805317.99</v>
      </c>
      <c r="F64" s="254">
        <f t="shared" ref="F64:F69" si="4">E64-D64</f>
        <v>997660.98000000045</v>
      </c>
      <c r="G64" s="152">
        <f t="shared" ref="G64:G68" si="5">IF(D64=E64,"0.00%",IF(D64=0,F64/E64,F64/D64))</f>
        <v>7.2254183260596544E-2</v>
      </c>
    </row>
    <row r="65" spans="3:7">
      <c r="C65" s="252" t="s">
        <v>209</v>
      </c>
      <c r="D65" s="253">
        <v>8257663.0700000003</v>
      </c>
      <c r="E65" s="253">
        <v>7637471</v>
      </c>
      <c r="F65" s="254">
        <f t="shared" si="4"/>
        <v>-620192.0700000003</v>
      </c>
      <c r="G65" s="152">
        <f t="shared" si="5"/>
        <v>-7.5105034528854933E-2</v>
      </c>
    </row>
    <row r="66" spans="3:7">
      <c r="C66" s="252" t="s">
        <v>210</v>
      </c>
      <c r="D66" s="253">
        <v>38352.67</v>
      </c>
      <c r="E66" s="253">
        <v>42007.38</v>
      </c>
      <c r="F66" s="254">
        <f t="shared" si="4"/>
        <v>3654.7099999999991</v>
      </c>
      <c r="G66" s="152">
        <f t="shared" si="5"/>
        <v>9.5292192173321938E-2</v>
      </c>
    </row>
    <row r="67" spans="3:7">
      <c r="C67" s="252" t="s">
        <v>211</v>
      </c>
      <c r="D67" s="253">
        <v>5525.54</v>
      </c>
      <c r="E67" s="253">
        <v>5124.63</v>
      </c>
      <c r="F67" s="254">
        <f t="shared" si="4"/>
        <v>-400.90999999999985</v>
      </c>
      <c r="G67" s="152">
        <f t="shared" si="5"/>
        <v>-7.2555804500555571E-2</v>
      </c>
    </row>
    <row r="68" spans="3:7">
      <c r="C68" s="252" t="s">
        <v>212</v>
      </c>
      <c r="D68" s="253">
        <v>4017627.06</v>
      </c>
      <c r="E68" s="253">
        <v>4210098.9400000004</v>
      </c>
      <c r="F68" s="254">
        <f t="shared" si="4"/>
        <v>192471.88000000035</v>
      </c>
      <c r="G68" s="152">
        <f t="shared" si="5"/>
        <v>4.7906855744843664E-2</v>
      </c>
    </row>
    <row r="69" spans="3:7" ht="23.25" thickBot="1">
      <c r="C69" s="227" t="s">
        <v>59</v>
      </c>
      <c r="D69" s="274">
        <f>SUM(D64:D68)</f>
        <v>26126825.349999998</v>
      </c>
      <c r="E69" s="274">
        <f>SUM(E64:E68)</f>
        <v>26700019.940000001</v>
      </c>
      <c r="F69" s="274">
        <f t="shared" si="4"/>
        <v>573194.59000000358</v>
      </c>
      <c r="G69" s="329">
        <f>F69/D69</f>
        <v>2.1938929905236406E-2</v>
      </c>
    </row>
    <row r="70" spans="3:7" ht="23.25" thickTop="1">
      <c r="C70" s="230" t="s">
        <v>213</v>
      </c>
      <c r="D70" s="330"/>
      <c r="E70" s="330"/>
      <c r="F70" s="330"/>
      <c r="G70" s="331"/>
    </row>
    <row r="71" spans="3:7">
      <c r="C71" s="234" t="s">
        <v>214</v>
      </c>
      <c r="D71" s="253">
        <v>71876.710000000006</v>
      </c>
      <c r="E71" s="253">
        <v>54640</v>
      </c>
      <c r="F71" s="254">
        <f t="shared" ref="F71:F76" si="6">E71-D71</f>
        <v>-17236.710000000006</v>
      </c>
      <c r="G71" s="152">
        <f>IF(D71=E71,"0.00%",IF(D71=0,F71/E71,F71/D71))</f>
        <v>-0.23980939027398451</v>
      </c>
    </row>
    <row r="72" spans="3:7">
      <c r="C72" s="252" t="s">
        <v>215</v>
      </c>
      <c r="D72" s="253">
        <v>1192.75</v>
      </c>
      <c r="E72" s="253">
        <v>48279.98</v>
      </c>
      <c r="F72" s="254">
        <f t="shared" si="6"/>
        <v>47087.23</v>
      </c>
      <c r="G72" s="152">
        <f>IF(D72=E72,"0.00%",IF(D72=0,F72/E72,F72/D72))</f>
        <v>39.477870467407257</v>
      </c>
    </row>
    <row r="73" spans="3:7">
      <c r="C73" s="252" t="s">
        <v>216</v>
      </c>
      <c r="D73" s="253">
        <v>54000</v>
      </c>
      <c r="E73" s="253">
        <v>49440</v>
      </c>
      <c r="F73" s="254">
        <f t="shared" si="6"/>
        <v>-4560</v>
      </c>
      <c r="G73" s="152">
        <f>IF(D73=E73,"0.00%",IF(D73=0,F73/E73,F73/D73))</f>
        <v>-8.4444444444444447E-2</v>
      </c>
    </row>
    <row r="74" spans="3:7" ht="23.25" thickBot="1">
      <c r="C74" s="335" t="s">
        <v>59</v>
      </c>
      <c r="D74" s="274">
        <f>SUM(D71:D73)</f>
        <v>127069.46</v>
      </c>
      <c r="E74" s="274">
        <f>SUM(E71:E73)</f>
        <v>152359.98000000001</v>
      </c>
      <c r="F74" s="274">
        <f t="shared" si="6"/>
        <v>25290.520000000004</v>
      </c>
      <c r="G74" s="329">
        <f>F74/D74</f>
        <v>0.19902909794375456</v>
      </c>
    </row>
    <row r="75" spans="3:7" ht="24" thickTop="1" thickBot="1">
      <c r="C75" s="336" t="s">
        <v>217</v>
      </c>
      <c r="D75" s="285">
        <f>D62+D69+D74</f>
        <v>26253894.809999999</v>
      </c>
      <c r="E75" s="285">
        <f>E62+E69+E74</f>
        <v>26852953.720000003</v>
      </c>
      <c r="F75" s="285">
        <f t="shared" si="6"/>
        <v>599058.91000000387</v>
      </c>
      <c r="G75" s="337">
        <f>F75/D75</f>
        <v>2.281790623202409E-2</v>
      </c>
    </row>
    <row r="76" spans="3:7" ht="24" thickTop="1" thickBot="1">
      <c r="C76" s="336" t="s">
        <v>218</v>
      </c>
      <c r="D76" s="285">
        <v>5384814899.2199984</v>
      </c>
      <c r="E76" s="285">
        <v>5686077079.4400015</v>
      </c>
      <c r="F76" s="285">
        <f t="shared" si="6"/>
        <v>301262180.22000313</v>
      </c>
      <c r="G76" s="337">
        <f>F76/D76</f>
        <v>5.5946617638359598E-2</v>
      </c>
    </row>
    <row r="77" spans="3:7" ht="23.25" thickTop="1"/>
    <row r="82" spans="4:5">
      <c r="D82" s="286"/>
    </row>
    <row r="88" spans="4:5">
      <c r="D88" s="136"/>
    </row>
    <row r="89" spans="4:5">
      <c r="E89" s="222"/>
    </row>
    <row r="90" spans="4:5">
      <c r="E90" s="222"/>
    </row>
    <row r="91" spans="4:5">
      <c r="E91" s="222"/>
    </row>
    <row r="92" spans="4:5">
      <c r="E92" s="222"/>
    </row>
    <row r="93" spans="4:5">
      <c r="E93" s="222"/>
    </row>
    <row r="94" spans="4:5">
      <c r="E94" s="222"/>
    </row>
  </sheetData>
  <printOptions horizontalCentered="1"/>
  <pageMargins left="0.25" right="0.25" top="0.3" bottom="0.26" header="0.3" footer="0.3"/>
  <pageSetup scale="4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pageSetUpPr fitToPage="1"/>
  </sheetPr>
  <dimension ref="A1:J73"/>
  <sheetViews>
    <sheetView defaultGridColor="0" colorId="22" zoomScaleNormal="100" workbookViewId="0">
      <selection sqref="A1:XFD1048576"/>
    </sheetView>
  </sheetViews>
  <sheetFormatPr defaultColWidth="12.21875" defaultRowHeight="12.75"/>
  <cols>
    <col min="1" max="1" width="17.6640625" style="338" customWidth="1"/>
    <col min="2" max="2" width="23.109375" style="338" customWidth="1"/>
    <col min="3" max="3" width="18.109375" style="338" customWidth="1"/>
    <col min="4" max="4" width="17.6640625" style="338" customWidth="1"/>
    <col min="5" max="5" width="23.109375" style="338" customWidth="1"/>
    <col min="6" max="6" width="18.21875" style="338" customWidth="1"/>
    <col min="7" max="7" width="16.44140625" style="338" customWidth="1"/>
    <col min="8" max="8" width="17.109375" style="338" bestFit="1" customWidth="1"/>
    <col min="9" max="9" width="16.44140625" style="338" bestFit="1" customWidth="1"/>
    <col min="10" max="10" width="17.109375" style="338" customWidth="1"/>
    <col min="11" max="16384" width="12.21875" style="338"/>
  </cols>
  <sheetData>
    <row r="1" spans="1:9" ht="21">
      <c r="A1" s="549" t="s">
        <v>42</v>
      </c>
      <c r="B1" s="549"/>
      <c r="C1" s="549"/>
      <c r="D1" s="549"/>
      <c r="E1" s="549"/>
      <c r="F1" s="549"/>
    </row>
    <row r="2" spans="1:9" ht="21">
      <c r="A2" s="549" t="s">
        <v>232</v>
      </c>
      <c r="B2" s="549"/>
      <c r="C2" s="549"/>
      <c r="D2" s="549"/>
      <c r="E2" s="549"/>
      <c r="F2" s="549"/>
      <c r="G2" s="339"/>
    </row>
    <row r="3" spans="1:9" ht="21">
      <c r="A3" s="340" t="s">
        <v>233</v>
      </c>
      <c r="B3" s="341" t="s">
        <v>234</v>
      </c>
      <c r="C3" s="341" t="s">
        <v>41</v>
      </c>
      <c r="D3" s="341" t="s">
        <v>1</v>
      </c>
      <c r="E3" s="341"/>
      <c r="F3" s="342" t="s">
        <v>235</v>
      </c>
    </row>
    <row r="4" spans="1:9" ht="21">
      <c r="A4" s="343" t="s">
        <v>236</v>
      </c>
      <c r="B4" s="344" t="s">
        <v>237</v>
      </c>
      <c r="C4" s="345" t="s">
        <v>238</v>
      </c>
      <c r="D4" s="346" t="s">
        <v>236</v>
      </c>
      <c r="E4" s="344" t="s">
        <v>237</v>
      </c>
      <c r="F4" s="345" t="s">
        <v>238</v>
      </c>
      <c r="H4" s="347" t="s">
        <v>239</v>
      </c>
      <c r="I4" s="347" t="s">
        <v>239</v>
      </c>
    </row>
    <row r="5" spans="1:9" ht="21">
      <c r="A5" s="348" t="s">
        <v>240</v>
      </c>
      <c r="B5" s="349">
        <v>16235.79</v>
      </c>
      <c r="C5" s="349">
        <v>74959.98000000001</v>
      </c>
      <c r="D5" s="350" t="s">
        <v>241</v>
      </c>
      <c r="E5" s="349">
        <v>7707.33</v>
      </c>
      <c r="F5" s="349">
        <v>38787.730000000003</v>
      </c>
      <c r="G5" s="351"/>
      <c r="H5" s="349">
        <v>58724.19</v>
      </c>
      <c r="I5" s="349">
        <v>31080.400000000001</v>
      </c>
    </row>
    <row r="6" spans="1:9" ht="21">
      <c r="A6" s="348" t="s">
        <v>242</v>
      </c>
      <c r="B6" s="349">
        <v>4899.33</v>
      </c>
      <c r="C6" s="349">
        <v>102570.81</v>
      </c>
      <c r="D6" s="350" t="s">
        <v>243</v>
      </c>
      <c r="E6" s="349">
        <v>368.36</v>
      </c>
      <c r="F6" s="349">
        <v>3293.83</v>
      </c>
      <c r="G6" s="351"/>
      <c r="H6" s="349">
        <v>97671.48</v>
      </c>
      <c r="I6" s="349">
        <v>2925.47</v>
      </c>
    </row>
    <row r="7" spans="1:9" ht="21">
      <c r="A7" s="348" t="s">
        <v>244</v>
      </c>
      <c r="B7" s="349">
        <v>213</v>
      </c>
      <c r="C7" s="349">
        <v>8497.24</v>
      </c>
      <c r="D7" s="350" t="s">
        <v>245</v>
      </c>
      <c r="E7" s="349">
        <v>4968.01</v>
      </c>
      <c r="F7" s="349">
        <v>43144.25</v>
      </c>
      <c r="G7" s="351"/>
      <c r="H7" s="349">
        <v>8284.24</v>
      </c>
      <c r="I7" s="349">
        <v>38176.239999999998</v>
      </c>
    </row>
    <row r="8" spans="1:9" ht="21">
      <c r="A8" s="348" t="s">
        <v>246</v>
      </c>
      <c r="B8" s="349">
        <v>1792</v>
      </c>
      <c r="C8" s="349">
        <v>2408.81</v>
      </c>
      <c r="D8" s="350" t="s">
        <v>247</v>
      </c>
      <c r="E8" s="349">
        <v>24609.07</v>
      </c>
      <c r="F8" s="349">
        <v>153287.28</v>
      </c>
      <c r="G8" s="351"/>
      <c r="H8" s="349">
        <v>616.81000000000006</v>
      </c>
      <c r="I8" s="349">
        <v>128678.20999999999</v>
      </c>
    </row>
    <row r="9" spans="1:9" ht="21">
      <c r="A9" s="348" t="s">
        <v>248</v>
      </c>
      <c r="B9" s="349">
        <v>286495.03000000003</v>
      </c>
      <c r="C9" s="349">
        <v>8101590.9299999997</v>
      </c>
      <c r="D9" s="350" t="s">
        <v>249</v>
      </c>
      <c r="E9" s="349">
        <v>4351.08</v>
      </c>
      <c r="F9" s="349">
        <v>35254.99</v>
      </c>
      <c r="G9" s="351"/>
      <c r="H9" s="349">
        <v>7815095.8999999994</v>
      </c>
      <c r="I9" s="349">
        <v>30903.91</v>
      </c>
    </row>
    <row r="10" spans="1:9" ht="21">
      <c r="A10" s="348" t="s">
        <v>250</v>
      </c>
      <c r="B10" s="349">
        <v>30536.38</v>
      </c>
      <c r="C10" s="349">
        <v>115106.90000000001</v>
      </c>
      <c r="D10" s="350" t="s">
        <v>251</v>
      </c>
      <c r="E10" s="349">
        <v>4811.8599999999997</v>
      </c>
      <c r="F10" s="349">
        <v>11645.91</v>
      </c>
      <c r="G10" s="351"/>
      <c r="H10" s="349">
        <v>84570.52</v>
      </c>
      <c r="I10" s="349">
        <v>6834.05</v>
      </c>
    </row>
    <row r="11" spans="1:9" ht="21">
      <c r="A11" s="348" t="s">
        <v>252</v>
      </c>
      <c r="B11" s="349">
        <v>500.14</v>
      </c>
      <c r="C11" s="349">
        <v>26825.129999999997</v>
      </c>
      <c r="D11" s="350" t="s">
        <v>253</v>
      </c>
      <c r="E11" s="349">
        <v>321.08</v>
      </c>
      <c r="F11" s="349">
        <v>2228.5500000000002</v>
      </c>
      <c r="G11" s="351"/>
      <c r="H11" s="349">
        <v>26324.989999999998</v>
      </c>
      <c r="I11" s="349">
        <v>1907.47</v>
      </c>
    </row>
    <row r="12" spans="1:9" ht="21">
      <c r="A12" s="348" t="s">
        <v>254</v>
      </c>
      <c r="B12" s="349">
        <v>-519.98</v>
      </c>
      <c r="C12" s="349">
        <v>-16875.460000000003</v>
      </c>
      <c r="D12" s="350" t="s">
        <v>255</v>
      </c>
      <c r="E12" s="349">
        <v>12976.01</v>
      </c>
      <c r="F12" s="349">
        <v>112302.01999999999</v>
      </c>
      <c r="G12" s="351"/>
      <c r="H12" s="349">
        <v>-16355.480000000001</v>
      </c>
      <c r="I12" s="349">
        <v>99326.01</v>
      </c>
    </row>
    <row r="13" spans="1:9" ht="21">
      <c r="A13" s="348" t="s">
        <v>256</v>
      </c>
      <c r="B13" s="349">
        <v>441.92</v>
      </c>
      <c r="C13" s="349">
        <v>14579.67</v>
      </c>
      <c r="D13" s="350" t="s">
        <v>257</v>
      </c>
      <c r="E13" s="349">
        <v>4442.76</v>
      </c>
      <c r="F13" s="349">
        <v>34233.57</v>
      </c>
      <c r="G13" s="351"/>
      <c r="H13" s="349">
        <v>14137.75</v>
      </c>
      <c r="I13" s="349">
        <v>29790.809999999998</v>
      </c>
    </row>
    <row r="14" spans="1:9" ht="21">
      <c r="A14" s="348" t="s">
        <v>258</v>
      </c>
      <c r="B14" s="349">
        <v>7269.87</v>
      </c>
      <c r="C14" s="349">
        <v>34885.440000000002</v>
      </c>
      <c r="D14" s="350" t="s">
        <v>259</v>
      </c>
      <c r="E14" s="349">
        <v>7859.45</v>
      </c>
      <c r="F14" s="349">
        <v>50446.270000000004</v>
      </c>
      <c r="G14" s="351"/>
      <c r="H14" s="349">
        <v>27615.57</v>
      </c>
      <c r="I14" s="349">
        <v>42586.820000000007</v>
      </c>
    </row>
    <row r="15" spans="1:9" ht="21">
      <c r="A15" s="348" t="s">
        <v>260</v>
      </c>
      <c r="B15" s="349">
        <v>2947.27</v>
      </c>
      <c r="C15" s="349">
        <v>30012.62</v>
      </c>
      <c r="D15" s="350" t="s">
        <v>261</v>
      </c>
      <c r="E15" s="349">
        <v>-3170.86</v>
      </c>
      <c r="F15" s="349">
        <v>134113.37000000002</v>
      </c>
      <c r="G15" s="351"/>
      <c r="H15" s="349">
        <v>27065.35</v>
      </c>
      <c r="I15" s="349">
        <v>137284.23000000001</v>
      </c>
    </row>
    <row r="16" spans="1:9" ht="21">
      <c r="A16" s="348" t="s">
        <v>262</v>
      </c>
      <c r="B16" s="349">
        <v>95.3</v>
      </c>
      <c r="C16" s="349">
        <v>2030.62</v>
      </c>
      <c r="D16" s="350" t="s">
        <v>263</v>
      </c>
      <c r="E16" s="349">
        <v>255.95</v>
      </c>
      <c r="F16" s="349">
        <v>-9860.6299999999992</v>
      </c>
      <c r="G16" s="351"/>
      <c r="H16" s="349">
        <v>1935.32</v>
      </c>
      <c r="I16" s="349">
        <v>-10116.58</v>
      </c>
    </row>
    <row r="17" spans="1:9" ht="21">
      <c r="A17" s="348" t="s">
        <v>264</v>
      </c>
      <c r="B17" s="349">
        <v>1867.21</v>
      </c>
      <c r="C17" s="349">
        <v>27845.429999999997</v>
      </c>
      <c r="D17" s="350" t="s">
        <v>265</v>
      </c>
      <c r="E17" s="349">
        <v>6351.02</v>
      </c>
      <c r="F17" s="349">
        <v>37253.040000000001</v>
      </c>
      <c r="G17" s="351"/>
      <c r="H17" s="349">
        <v>25978.219999999998</v>
      </c>
      <c r="I17" s="349">
        <v>30902.02</v>
      </c>
    </row>
    <row r="18" spans="1:9" ht="21">
      <c r="A18" s="348" t="s">
        <v>266</v>
      </c>
      <c r="B18" s="349">
        <v>119.28</v>
      </c>
      <c r="C18" s="349">
        <v>2378.7400000000002</v>
      </c>
      <c r="D18" s="350" t="s">
        <v>267</v>
      </c>
      <c r="E18" s="349">
        <v>22198.41</v>
      </c>
      <c r="F18" s="349">
        <v>78265.84</v>
      </c>
      <c r="G18" s="351"/>
      <c r="H18" s="349">
        <v>2259.46</v>
      </c>
      <c r="I18" s="349">
        <v>56067.43</v>
      </c>
    </row>
    <row r="19" spans="1:9" ht="21">
      <c r="A19" s="348" t="s">
        <v>268</v>
      </c>
      <c r="B19" s="349">
        <v>1717.34</v>
      </c>
      <c r="C19" s="349">
        <v>16853.719999999998</v>
      </c>
      <c r="D19" s="350" t="s">
        <v>269</v>
      </c>
      <c r="E19" s="349">
        <v>861.83</v>
      </c>
      <c r="F19" s="349">
        <v>-2238.4700000000003</v>
      </c>
      <c r="G19" s="351"/>
      <c r="H19" s="349">
        <v>15136.38</v>
      </c>
      <c r="I19" s="349">
        <v>-3100.3</v>
      </c>
    </row>
    <row r="20" spans="1:9" ht="21">
      <c r="A20" s="348" t="s">
        <v>270</v>
      </c>
      <c r="B20" s="349">
        <v>8391.9</v>
      </c>
      <c r="C20" s="349">
        <v>99633.62</v>
      </c>
      <c r="D20" s="350" t="s">
        <v>271</v>
      </c>
      <c r="E20" s="349">
        <v>159.78</v>
      </c>
      <c r="F20" s="349">
        <v>7570.8</v>
      </c>
      <c r="G20" s="351"/>
      <c r="H20" s="349">
        <v>91241.72</v>
      </c>
      <c r="I20" s="349">
        <v>7411.02</v>
      </c>
    </row>
    <row r="21" spans="1:9" ht="21">
      <c r="A21" s="348" t="s">
        <v>272</v>
      </c>
      <c r="B21" s="349">
        <v>32.4</v>
      </c>
      <c r="C21" s="349">
        <v>-9661.4</v>
      </c>
      <c r="D21" s="350" t="s">
        <v>273</v>
      </c>
      <c r="E21" s="349">
        <v>22088.39</v>
      </c>
      <c r="F21" s="349">
        <v>66896.28</v>
      </c>
      <c r="G21" s="351"/>
      <c r="H21" s="349">
        <v>-9693.7999999999993</v>
      </c>
      <c r="I21" s="349">
        <v>44807.89</v>
      </c>
    </row>
    <row r="22" spans="1:9" ht="21">
      <c r="A22" s="348" t="s">
        <v>274</v>
      </c>
      <c r="B22" s="349">
        <v>10395.77</v>
      </c>
      <c r="C22" s="349">
        <v>110346.40000000001</v>
      </c>
      <c r="D22" s="350" t="s">
        <v>275</v>
      </c>
      <c r="E22" s="349">
        <v>99.02</v>
      </c>
      <c r="F22" s="349">
        <v>1206.68</v>
      </c>
      <c r="G22" s="351"/>
      <c r="H22" s="349">
        <v>99950.63</v>
      </c>
      <c r="I22" s="349">
        <v>1107.6600000000001</v>
      </c>
    </row>
    <row r="23" spans="1:9" ht="21">
      <c r="A23" s="348" t="s">
        <v>276</v>
      </c>
      <c r="B23" s="349">
        <v>479578.63</v>
      </c>
      <c r="C23" s="349">
        <v>4490973.4300000006</v>
      </c>
      <c r="D23" s="350" t="s">
        <v>277</v>
      </c>
      <c r="E23" s="349">
        <v>517.98</v>
      </c>
      <c r="F23" s="349">
        <v>22225.75</v>
      </c>
      <c r="G23" s="351"/>
      <c r="H23" s="349">
        <v>4011394.8000000003</v>
      </c>
      <c r="I23" s="349">
        <v>21707.77</v>
      </c>
    </row>
    <row r="24" spans="1:9" ht="21">
      <c r="A24" s="348" t="s">
        <v>278</v>
      </c>
      <c r="B24" s="349">
        <v>-610</v>
      </c>
      <c r="C24" s="349">
        <v>10520.09</v>
      </c>
      <c r="D24" s="350" t="s">
        <v>279</v>
      </c>
      <c r="E24" s="349">
        <v>2725</v>
      </c>
      <c r="F24" s="349">
        <v>15019.599999999999</v>
      </c>
      <c r="G24" s="351"/>
      <c r="H24" s="349">
        <v>11130.09</v>
      </c>
      <c r="I24" s="349">
        <v>12294.599999999999</v>
      </c>
    </row>
    <row r="25" spans="1:9" ht="21">
      <c r="A25" s="348" t="s">
        <v>280</v>
      </c>
      <c r="B25" s="349">
        <v>89.11</v>
      </c>
      <c r="C25" s="349">
        <v>10445.960000000001</v>
      </c>
      <c r="D25" s="350" t="s">
        <v>281</v>
      </c>
      <c r="E25" s="349">
        <v>1081.07</v>
      </c>
      <c r="F25" s="349">
        <v>389.78</v>
      </c>
      <c r="G25" s="351"/>
      <c r="H25" s="349">
        <v>10356.85</v>
      </c>
      <c r="I25" s="349">
        <v>-691.29</v>
      </c>
    </row>
    <row r="26" spans="1:9" ht="21">
      <c r="A26" s="348" t="s">
        <v>282</v>
      </c>
      <c r="B26" s="349">
        <v>7024.07</v>
      </c>
      <c r="C26" s="349">
        <v>12153.939999999999</v>
      </c>
      <c r="D26" s="350" t="s">
        <v>283</v>
      </c>
      <c r="E26" s="349">
        <v>43628.73</v>
      </c>
      <c r="F26" s="349">
        <v>157290.85</v>
      </c>
      <c r="G26" s="351"/>
      <c r="H26" s="349">
        <v>5129.87</v>
      </c>
      <c r="I26" s="349">
        <v>113662.12</v>
      </c>
    </row>
    <row r="27" spans="1:9" ht="21">
      <c r="A27" s="348" t="s">
        <v>284</v>
      </c>
      <c r="B27" s="349">
        <v>1830.22</v>
      </c>
      <c r="C27" s="349">
        <v>53924.130000000005</v>
      </c>
      <c r="D27" s="350" t="s">
        <v>285</v>
      </c>
      <c r="E27" s="349">
        <v>6602</v>
      </c>
      <c r="F27" s="349">
        <v>12930.5</v>
      </c>
      <c r="G27" s="351"/>
      <c r="H27" s="349">
        <v>52093.91</v>
      </c>
      <c r="I27" s="349">
        <v>6328.5</v>
      </c>
    </row>
    <row r="28" spans="1:9" ht="21">
      <c r="A28" s="348" t="s">
        <v>286</v>
      </c>
      <c r="B28" s="349">
        <v>4152.42</v>
      </c>
      <c r="C28" s="349">
        <v>-8170.8900000000012</v>
      </c>
      <c r="D28" s="350" t="s">
        <v>287</v>
      </c>
      <c r="E28" s="349">
        <v>5189.07</v>
      </c>
      <c r="F28" s="349">
        <v>50014.25</v>
      </c>
      <c r="G28" s="351"/>
      <c r="H28" s="349">
        <v>-12323.310000000001</v>
      </c>
      <c r="I28" s="349">
        <v>44825.18</v>
      </c>
    </row>
    <row r="29" spans="1:9" ht="21">
      <c r="A29" s="348" t="s">
        <v>288</v>
      </c>
      <c r="B29" s="349">
        <v>1568.99</v>
      </c>
      <c r="C29" s="349">
        <v>8350.99</v>
      </c>
      <c r="D29" s="350" t="s">
        <v>289</v>
      </c>
      <c r="E29" s="349">
        <v>-536.08000000000004</v>
      </c>
      <c r="F29" s="349">
        <v>53173.55</v>
      </c>
      <c r="G29" s="351"/>
      <c r="H29" s="349">
        <v>6782</v>
      </c>
      <c r="I29" s="349">
        <v>53709.630000000005</v>
      </c>
    </row>
    <row r="30" spans="1:9" ht="21">
      <c r="A30" s="348" t="s">
        <v>290</v>
      </c>
      <c r="B30" s="349">
        <v>27975.360000000001</v>
      </c>
      <c r="C30" s="349">
        <v>209583.95</v>
      </c>
      <c r="D30" s="350" t="s">
        <v>291</v>
      </c>
      <c r="E30" s="349">
        <v>42510.75</v>
      </c>
      <c r="F30" s="349">
        <v>322393.41000000003</v>
      </c>
      <c r="G30" s="351"/>
      <c r="H30" s="349">
        <v>181608.59</v>
      </c>
      <c r="I30" s="349">
        <v>279882.66000000003</v>
      </c>
    </row>
    <row r="31" spans="1:9" ht="21">
      <c r="A31" s="348" t="s">
        <v>292</v>
      </c>
      <c r="B31" s="349">
        <v>6478.28</v>
      </c>
      <c r="C31" s="349">
        <v>61599.229999999996</v>
      </c>
      <c r="D31" s="350" t="s">
        <v>293</v>
      </c>
      <c r="E31" s="349">
        <v>-1328.85</v>
      </c>
      <c r="F31" s="349">
        <v>7320.3899999999994</v>
      </c>
      <c r="G31" s="351"/>
      <c r="H31" s="349">
        <v>55120.95</v>
      </c>
      <c r="I31" s="349">
        <v>8649.24</v>
      </c>
    </row>
    <row r="32" spans="1:9" ht="21">
      <c r="A32" s="348" t="s">
        <v>294</v>
      </c>
      <c r="B32" s="349">
        <v>1435</v>
      </c>
      <c r="C32" s="349">
        <v>138374.60999999999</v>
      </c>
      <c r="D32" s="350" t="s">
        <v>295</v>
      </c>
      <c r="E32" s="349">
        <v>4344.6400000000003</v>
      </c>
      <c r="F32" s="349">
        <v>-2418.0399999999991</v>
      </c>
      <c r="G32" s="351"/>
      <c r="H32" s="349">
        <v>136939.60999999999</v>
      </c>
      <c r="I32" s="349">
        <v>-6762.6799999999994</v>
      </c>
    </row>
    <row r="33" spans="1:9" ht="21">
      <c r="A33" s="348" t="s">
        <v>296</v>
      </c>
      <c r="B33" s="349">
        <v>8804.5499999999993</v>
      </c>
      <c r="C33" s="349">
        <v>21906.690000000002</v>
      </c>
      <c r="D33" s="350" t="s">
        <v>297</v>
      </c>
      <c r="E33" s="349">
        <v>15106.34</v>
      </c>
      <c r="F33" s="349">
        <v>142968.44</v>
      </c>
      <c r="G33" s="351"/>
      <c r="H33" s="349">
        <v>13102.140000000001</v>
      </c>
      <c r="I33" s="349">
        <v>127862.1</v>
      </c>
    </row>
    <row r="34" spans="1:9" ht="21">
      <c r="A34" s="348" t="s">
        <v>298</v>
      </c>
      <c r="B34" s="349">
        <v>2323.6</v>
      </c>
      <c r="C34" s="349">
        <v>51154.54</v>
      </c>
      <c r="D34" s="350" t="s">
        <v>299</v>
      </c>
      <c r="E34" s="349">
        <v>591020.76</v>
      </c>
      <c r="F34" s="349">
        <v>1785104.06</v>
      </c>
      <c r="G34" s="351"/>
      <c r="H34" s="349">
        <v>48830.94</v>
      </c>
      <c r="I34" s="349">
        <v>1194083.3</v>
      </c>
    </row>
    <row r="35" spans="1:9" ht="21">
      <c r="A35" s="348" t="s">
        <v>300</v>
      </c>
      <c r="B35" s="349">
        <v>69.77</v>
      </c>
      <c r="C35" s="349">
        <v>4101.880000000001</v>
      </c>
      <c r="D35" s="350" t="s">
        <v>301</v>
      </c>
      <c r="E35" s="349">
        <v>272.33999999999997</v>
      </c>
      <c r="F35" s="349">
        <v>905.31999999999948</v>
      </c>
      <c r="G35" s="351"/>
      <c r="H35" s="349">
        <v>4032.1100000000006</v>
      </c>
      <c r="I35" s="349">
        <v>632.97999999999956</v>
      </c>
    </row>
    <row r="36" spans="1:9" ht="21">
      <c r="A36" s="348" t="s">
        <v>302</v>
      </c>
      <c r="B36" s="349">
        <v>8256.82</v>
      </c>
      <c r="C36" s="349">
        <v>66724.39</v>
      </c>
      <c r="D36" s="350" t="s">
        <v>303</v>
      </c>
      <c r="E36" s="349">
        <v>219.99</v>
      </c>
      <c r="F36" s="349">
        <v>-189.29999999999995</v>
      </c>
      <c r="G36" s="351"/>
      <c r="H36" s="349">
        <v>58467.57</v>
      </c>
      <c r="I36" s="349">
        <v>-409.28999999999996</v>
      </c>
    </row>
    <row r="37" spans="1:9" ht="21">
      <c r="A37" s="348" t="s">
        <v>304</v>
      </c>
      <c r="B37" s="349">
        <v>341097.22</v>
      </c>
      <c r="C37" s="349">
        <v>1010728.4700000001</v>
      </c>
      <c r="D37" s="350" t="s">
        <v>305</v>
      </c>
      <c r="E37" s="349">
        <v>22188.45</v>
      </c>
      <c r="F37" s="349">
        <v>252688.96000000002</v>
      </c>
      <c r="G37" s="351"/>
      <c r="H37" s="349">
        <v>669631.25000000012</v>
      </c>
      <c r="I37" s="349">
        <v>230500.51</v>
      </c>
    </row>
    <row r="38" spans="1:9" ht="21">
      <c r="A38" s="348" t="s">
        <v>306</v>
      </c>
      <c r="B38" s="349">
        <v>29.03</v>
      </c>
      <c r="C38" s="349">
        <v>-253.80999999999992</v>
      </c>
      <c r="D38" s="350" t="s">
        <v>307</v>
      </c>
      <c r="E38" s="349">
        <v>37479.58</v>
      </c>
      <c r="F38" s="349">
        <v>-383985.98</v>
      </c>
      <c r="G38" s="351"/>
      <c r="H38" s="349">
        <v>-282.83999999999992</v>
      </c>
      <c r="I38" s="349">
        <v>-421465.56</v>
      </c>
    </row>
    <row r="39" spans="1:9" ht="21">
      <c r="A39" s="348" t="s">
        <v>308</v>
      </c>
      <c r="B39" s="349">
        <v>0</v>
      </c>
      <c r="C39" s="349">
        <v>4061.72</v>
      </c>
      <c r="D39" s="350" t="s">
        <v>309</v>
      </c>
      <c r="E39" s="349">
        <v>7227.89</v>
      </c>
      <c r="F39" s="349">
        <v>12416.79</v>
      </c>
      <c r="G39" s="351"/>
      <c r="H39" s="349">
        <v>4061.72</v>
      </c>
      <c r="I39" s="349">
        <v>5188.9000000000015</v>
      </c>
    </row>
    <row r="40" spans="1:9" ht="21">
      <c r="A40" s="348" t="s">
        <v>310</v>
      </c>
      <c r="B40" s="349">
        <v>1738.22</v>
      </c>
      <c r="C40" s="349">
        <v>19145.07</v>
      </c>
      <c r="D40" s="350" t="s">
        <v>311</v>
      </c>
      <c r="E40" s="349">
        <v>117.4</v>
      </c>
      <c r="F40" s="349">
        <v>6774.1299999999992</v>
      </c>
      <c r="G40" s="351"/>
      <c r="H40" s="349">
        <v>17406.849999999999</v>
      </c>
      <c r="I40" s="349">
        <v>6656.73</v>
      </c>
    </row>
    <row r="41" spans="1:9" ht="21">
      <c r="A41" s="348" t="s">
        <v>312</v>
      </c>
      <c r="B41" s="349">
        <v>904.57</v>
      </c>
      <c r="C41" s="349">
        <v>55499.96</v>
      </c>
      <c r="D41" s="350" t="s">
        <v>313</v>
      </c>
      <c r="E41" s="349">
        <v>2581.4499999999998</v>
      </c>
      <c r="F41" s="349">
        <v>10927.43</v>
      </c>
      <c r="G41" s="351"/>
      <c r="H41" s="349">
        <v>54595.39</v>
      </c>
      <c r="I41" s="349">
        <v>8345.98</v>
      </c>
    </row>
    <row r="42" spans="1:9" ht="21">
      <c r="A42" s="348" t="s">
        <v>314</v>
      </c>
      <c r="B42" s="349">
        <v>65.95</v>
      </c>
      <c r="C42" s="349">
        <v>17125.160000000003</v>
      </c>
      <c r="D42" s="350" t="s">
        <v>315</v>
      </c>
      <c r="E42" s="349">
        <v>64.739999999999995</v>
      </c>
      <c r="F42" s="349">
        <v>3137.6</v>
      </c>
      <c r="G42" s="351"/>
      <c r="H42" s="349">
        <v>17059.210000000003</v>
      </c>
      <c r="I42" s="349">
        <v>3072.86</v>
      </c>
    </row>
    <row r="43" spans="1:9" ht="21">
      <c r="A43" s="348" t="s">
        <v>316</v>
      </c>
      <c r="B43" s="349">
        <v>1791.15</v>
      </c>
      <c r="C43" s="349">
        <v>24545.890000000003</v>
      </c>
      <c r="D43" s="350" t="s">
        <v>317</v>
      </c>
      <c r="E43" s="349">
        <v>0</v>
      </c>
      <c r="F43" s="349">
        <v>712</v>
      </c>
      <c r="G43" s="351"/>
      <c r="H43" s="349">
        <v>22754.74</v>
      </c>
      <c r="I43" s="349">
        <v>712</v>
      </c>
    </row>
    <row r="44" spans="1:9" ht="21">
      <c r="A44" s="348" t="s">
        <v>318</v>
      </c>
      <c r="B44" s="349">
        <v>2293.66</v>
      </c>
      <c r="C44" s="349">
        <v>20076.75</v>
      </c>
      <c r="D44" s="350" t="s">
        <v>319</v>
      </c>
      <c r="E44" s="349">
        <v>1789.51</v>
      </c>
      <c r="F44" s="349">
        <v>85637.61</v>
      </c>
      <c r="G44" s="351"/>
      <c r="H44" s="349">
        <v>17783.09</v>
      </c>
      <c r="I44" s="349">
        <v>83848.100000000006</v>
      </c>
    </row>
    <row r="45" spans="1:9" ht="21">
      <c r="A45" s="348" t="s">
        <v>320</v>
      </c>
      <c r="B45" s="349">
        <v>5057.42</v>
      </c>
      <c r="C45" s="349">
        <v>28265.65</v>
      </c>
      <c r="D45" s="350" t="s">
        <v>321</v>
      </c>
      <c r="E45" s="349">
        <v>37507.9</v>
      </c>
      <c r="F45" s="349">
        <v>164016.51999999999</v>
      </c>
      <c r="G45" s="351"/>
      <c r="H45" s="349">
        <v>23208.23</v>
      </c>
      <c r="I45" s="349">
        <v>126508.62</v>
      </c>
    </row>
    <row r="46" spans="1:9" ht="21">
      <c r="A46" s="348" t="s">
        <v>322</v>
      </c>
      <c r="B46" s="349">
        <v>327</v>
      </c>
      <c r="C46" s="349">
        <v>1301</v>
      </c>
      <c r="D46" s="350" t="s">
        <v>323</v>
      </c>
      <c r="E46" s="349">
        <v>0</v>
      </c>
      <c r="F46" s="349">
        <v>6353.72</v>
      </c>
      <c r="G46" s="351"/>
      <c r="H46" s="349">
        <v>974</v>
      </c>
      <c r="I46" s="349">
        <v>6353.72</v>
      </c>
    </row>
    <row r="47" spans="1:9" ht="21">
      <c r="A47" s="348" t="s">
        <v>324</v>
      </c>
      <c r="B47" s="349">
        <v>3452.7</v>
      </c>
      <c r="C47" s="349">
        <v>22381.84</v>
      </c>
      <c r="D47" s="350" t="s">
        <v>325</v>
      </c>
      <c r="E47" s="349">
        <v>2717.63</v>
      </c>
      <c r="F47" s="349">
        <v>3184.51</v>
      </c>
      <c r="G47" s="351"/>
      <c r="H47" s="349">
        <v>18929.14</v>
      </c>
      <c r="I47" s="349">
        <v>466.88000000000011</v>
      </c>
    </row>
    <row r="48" spans="1:9" ht="21">
      <c r="A48" s="348" t="s">
        <v>326</v>
      </c>
      <c r="B48" s="349">
        <v>149.86000000000001</v>
      </c>
      <c r="C48" s="349">
        <v>4441.3999999999996</v>
      </c>
      <c r="D48" s="350" t="s">
        <v>327</v>
      </c>
      <c r="E48" s="349">
        <v>710.23</v>
      </c>
      <c r="F48" s="349">
        <v>21845.23</v>
      </c>
      <c r="G48" s="351"/>
      <c r="H48" s="349">
        <v>4291.54</v>
      </c>
      <c r="I48" s="349">
        <v>21135</v>
      </c>
    </row>
    <row r="49" spans="1:10" ht="21">
      <c r="A49" s="348" t="s">
        <v>328</v>
      </c>
      <c r="B49" s="349">
        <v>-3372.06</v>
      </c>
      <c r="C49" s="349">
        <v>44645.570000000007</v>
      </c>
      <c r="D49" s="350" t="s">
        <v>329</v>
      </c>
      <c r="E49" s="349">
        <v>1261435.6499999999</v>
      </c>
      <c r="F49" s="349">
        <v>3347004.92</v>
      </c>
      <c r="G49" s="351"/>
      <c r="H49" s="349">
        <v>48017.630000000005</v>
      </c>
      <c r="I49" s="349">
        <v>2085569.27</v>
      </c>
    </row>
    <row r="50" spans="1:10" ht="21">
      <c r="A50" s="348" t="s">
        <v>330</v>
      </c>
      <c r="B50" s="349">
        <v>19743.07</v>
      </c>
      <c r="C50" s="349">
        <v>63749.5</v>
      </c>
      <c r="D50" s="350" t="s">
        <v>331</v>
      </c>
      <c r="E50" s="349">
        <v>30572.99</v>
      </c>
      <c r="F50" s="349">
        <v>262120.03</v>
      </c>
      <c r="G50" s="351"/>
      <c r="H50" s="349">
        <v>44006.43</v>
      </c>
      <c r="I50" s="349">
        <v>231547.04</v>
      </c>
    </row>
    <row r="51" spans="1:10" ht="21.75" thickBot="1">
      <c r="A51" s="348" t="s">
        <v>332</v>
      </c>
      <c r="B51" s="349">
        <v>107456.88</v>
      </c>
      <c r="C51" s="349">
        <v>-6265272.0200000005</v>
      </c>
      <c r="D51" s="350" t="s">
        <v>333</v>
      </c>
      <c r="E51" s="349">
        <v>-395687.33</v>
      </c>
      <c r="F51" s="352">
        <v>-11295145.09</v>
      </c>
      <c r="G51" s="351"/>
      <c r="H51" s="349">
        <v>-6372728.9000000004</v>
      </c>
      <c r="I51" s="352">
        <v>-10899457.76</v>
      </c>
    </row>
    <row r="52" spans="1:10" ht="21.75" thickTop="1">
      <c r="A52" s="348" t="s">
        <v>334</v>
      </c>
      <c r="B52" s="349">
        <v>85.89</v>
      </c>
      <c r="C52" s="349">
        <v>4165.8900000000003</v>
      </c>
      <c r="D52" s="350"/>
      <c r="E52" s="353"/>
      <c r="F52" s="354"/>
      <c r="G52" s="355"/>
      <c r="H52" s="349">
        <v>4080</v>
      </c>
      <c r="I52" s="356"/>
    </row>
    <row r="53" spans="1:10" ht="21">
      <c r="A53" s="357" t="s">
        <v>335</v>
      </c>
      <c r="B53" s="349">
        <v>12648.99</v>
      </c>
      <c r="C53" s="349">
        <v>18084.09</v>
      </c>
      <c r="D53" s="358" t="s">
        <v>336</v>
      </c>
      <c r="E53" s="359">
        <v>3257194.6999999997</v>
      </c>
      <c r="F53" s="359">
        <v>4810972.5200000033</v>
      </c>
      <c r="G53" s="355"/>
      <c r="H53" s="349">
        <v>5435.1</v>
      </c>
      <c r="I53" s="356"/>
    </row>
    <row r="54" spans="1:10" ht="18">
      <c r="A54" s="355"/>
      <c r="B54" s="360"/>
      <c r="C54" s="361"/>
      <c r="F54" s="338" t="s">
        <v>1</v>
      </c>
      <c r="G54" s="362"/>
      <c r="H54" s="361"/>
      <c r="I54" s="363"/>
    </row>
    <row r="55" spans="1:10">
      <c r="B55" s="339"/>
      <c r="E55" s="339"/>
      <c r="H55" s="364"/>
    </row>
    <row r="56" spans="1:10">
      <c r="D56" s="339"/>
      <c r="H56" s="364"/>
      <c r="I56" s="365"/>
    </row>
    <row r="57" spans="1:10">
      <c r="A57" s="338" t="s">
        <v>1</v>
      </c>
      <c r="D57" s="339"/>
      <c r="H57" s="364"/>
      <c r="I57" s="366"/>
    </row>
    <row r="58" spans="1:10">
      <c r="A58" s="338" t="s">
        <v>1</v>
      </c>
      <c r="H58" s="367"/>
      <c r="I58" s="365"/>
    </row>
    <row r="59" spans="1:10" ht="16.5">
      <c r="A59" s="338" t="s">
        <v>1</v>
      </c>
      <c r="E59" s="368"/>
      <c r="H59" s="367"/>
      <c r="I59" s="367"/>
    </row>
    <row r="60" spans="1:10">
      <c r="H60" s="369"/>
      <c r="I60" s="367"/>
    </row>
    <row r="61" spans="1:10" ht="18">
      <c r="A61" s="355"/>
      <c r="B61" s="355"/>
      <c r="C61" s="355"/>
      <c r="D61" s="355"/>
      <c r="E61" s="370"/>
      <c r="F61" s="355"/>
      <c r="G61" s="355"/>
      <c r="I61" s="369"/>
      <c r="J61" s="371"/>
    </row>
    <row r="62" spans="1:10" ht="16.5">
      <c r="H62" s="368"/>
    </row>
    <row r="63" spans="1:10" ht="16.5">
      <c r="G63" s="339"/>
      <c r="I63" s="368"/>
    </row>
    <row r="66" spans="7:8" ht="16.5">
      <c r="G66" s="368"/>
    </row>
    <row r="68" spans="7:8" ht="16.5">
      <c r="H68" s="368"/>
    </row>
    <row r="70" spans="7:8" ht="16.5">
      <c r="G70" s="368"/>
    </row>
    <row r="73" spans="7:8" ht="16.5">
      <c r="G73" s="368"/>
    </row>
  </sheetData>
  <mergeCells count="2">
    <mergeCell ref="A1:F1"/>
    <mergeCell ref="A2:F2"/>
  </mergeCells>
  <printOptions horizontalCentered="1"/>
  <pageMargins left="0.5" right="0.5" top="0.5" bottom="0.5" header="0.5" footer="0.5"/>
  <pageSetup scale="6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26</vt:i4>
      </vt:variant>
    </vt:vector>
  </HeadingPairs>
  <TitlesOfParts>
    <vt:vector size="44" baseType="lpstr">
      <vt:lpstr>Pg1</vt:lpstr>
      <vt:lpstr>Pg2</vt:lpstr>
      <vt:lpstr>Pg3</vt:lpstr>
      <vt:lpstr>Pg4</vt:lpstr>
      <vt:lpstr>Pg5</vt:lpstr>
      <vt:lpstr>Pg6</vt:lpstr>
      <vt:lpstr>Pg7</vt:lpstr>
      <vt:lpstr>Pg8</vt:lpstr>
      <vt:lpstr>Pg9</vt:lpstr>
      <vt:lpstr>Pg10</vt:lpstr>
      <vt:lpstr>Pg11</vt:lpstr>
      <vt:lpstr>Pg12</vt:lpstr>
      <vt:lpstr>Pg13</vt:lpstr>
      <vt:lpstr>Pg14</vt:lpstr>
      <vt:lpstr>Pg15</vt:lpstr>
      <vt:lpstr>Pg16</vt:lpstr>
      <vt:lpstr>Pg17</vt:lpstr>
      <vt:lpstr>Pg18</vt:lpstr>
      <vt:lpstr>'Pg10'!\Z</vt:lpstr>
      <vt:lpstr>'Pg11'!\Z</vt:lpstr>
      <vt:lpstr>'Pg12'!\Z</vt:lpstr>
      <vt:lpstr>'Pg13'!\Z</vt:lpstr>
      <vt:lpstr>'Pg14'!\Z</vt:lpstr>
      <vt:lpstr>'Pg2'!\Z</vt:lpstr>
      <vt:lpstr>'Pg9'!\Z</vt:lpstr>
      <vt:lpstr>\Z</vt:lpstr>
      <vt:lpstr>'Pg1'!Print_Area</vt:lpstr>
      <vt:lpstr>'Pg10'!Print_Area</vt:lpstr>
      <vt:lpstr>'Pg11'!Print_Area</vt:lpstr>
      <vt:lpstr>'Pg12'!Print_Area</vt:lpstr>
      <vt:lpstr>'Pg13'!Print_Area</vt:lpstr>
      <vt:lpstr>'Pg14'!Print_Area</vt:lpstr>
      <vt:lpstr>'Pg15'!Print_Area</vt:lpstr>
      <vt:lpstr>'Pg16'!Print_Area</vt:lpstr>
      <vt:lpstr>'Pg17'!Print_Area</vt:lpstr>
      <vt:lpstr>'Pg18'!Print_Area</vt:lpstr>
      <vt:lpstr>'Pg2'!Print_Area</vt:lpstr>
      <vt:lpstr>'Pg3'!Print_Area</vt:lpstr>
      <vt:lpstr>'Pg4'!Print_Area</vt:lpstr>
      <vt:lpstr>'Pg5'!Print_Area</vt:lpstr>
      <vt:lpstr>'Pg6'!Print_Area</vt:lpstr>
      <vt:lpstr>'Pg7'!Print_Area</vt:lpstr>
      <vt:lpstr>'Pg8'!Print_Area</vt:lpstr>
      <vt:lpstr>'Pg9'!Print_Area</vt:lpstr>
    </vt:vector>
  </TitlesOfParts>
  <Company>Department of General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Shadix</dc:creator>
  <cp:lastModifiedBy>TempAcct</cp:lastModifiedBy>
  <dcterms:created xsi:type="dcterms:W3CDTF">2018-12-17T17:11:13Z</dcterms:created>
  <dcterms:modified xsi:type="dcterms:W3CDTF">2018-12-17T20:18:42Z</dcterms:modified>
</cp:coreProperties>
</file>