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01-0703" sheetId="1" r:id="rId1"/>
    <sheet name="P03-0703" sheetId="2" r:id="rId2"/>
    <sheet name="P09-0703" sheetId="3" r:id="rId3"/>
    <sheet name="P10-0703" sheetId="4" r:id="rId4"/>
    <sheet name="P11-0703" sheetId="5" r:id="rId5"/>
    <sheet name="P12-0703" sheetId="6" r:id="rId6"/>
    <sheet name="P13-0703" sheetId="7" r:id="rId7"/>
    <sheet name="P14-0703" sheetId="8" r:id="rId8"/>
    <sheet name="P15-0703" sheetId="9" r:id="rId9"/>
    <sheet name="P16-0703" sheetId="10" r:id="rId10"/>
  </sheets>
  <definedNames>
    <definedName name="\Z" localSheetId="0">'P01-0703'!$A$48:$A$55</definedName>
    <definedName name="\Z" localSheetId="2">'P09-0703'!$A$58:$A$59</definedName>
    <definedName name="\Z" localSheetId="3">'P10-0703'!$A$61:$A$64</definedName>
    <definedName name="\Z" localSheetId="4">'P11-0703'!$A$62:$A$65</definedName>
    <definedName name="\Z" localSheetId="5">'P12-0703'!$A$61:$A$67</definedName>
    <definedName name="\Z" localSheetId="6">'P13-0703'!$A$62:$A$65</definedName>
    <definedName name="\Z">'P14-0703'!$A$62:$A$65</definedName>
    <definedName name="_xlnm.Print_Area" localSheetId="1">'P03-0703'!$A$1:$E$191</definedName>
    <definedName name="_xlnm.Print_Area" localSheetId="2">'P09-0703'!$A$1:$F$53</definedName>
    <definedName name="_xlnm.Print_Area" localSheetId="3">'P10-0703'!$A$1:$F$53</definedName>
    <definedName name="_xlnm.Print_Area" localSheetId="4">'P11-0703'!$A$1:$F$53</definedName>
    <definedName name="_xlnm.Print_Area" localSheetId="5">'P12-0703'!$A$1:$F$53</definedName>
    <definedName name="_xlnm.Print_Area" localSheetId="6">'P13-0703'!$A$1:$F$53</definedName>
    <definedName name="_xlnm.Print_Area" localSheetId="7">'P14-0703'!$A$1:$F$53</definedName>
    <definedName name="_xlnm.Print_Area" localSheetId="8">'P15-0703'!$A$1:$E$59</definedName>
    <definedName name="_xlnm.Print_Area" localSheetId="9">'P16-0703'!$A$1:$E$56</definedName>
  </definedNames>
  <calcPr fullCalcOnLoad="1"/>
</workbook>
</file>

<file path=xl/sharedStrings.xml><?xml version="1.0" encoding="utf-8"?>
<sst xmlns="http://schemas.openxmlformats.org/spreadsheetml/2006/main" count="1764" uniqueCount="499">
  <si>
    <t>TENNESSEE DEPARTMENT OF REVENUE</t>
  </si>
  <si>
    <t>SALES AND USE  TAX BY CLASSIFICATION</t>
  </si>
  <si>
    <t>FISCAL YEAR 2003-2004</t>
  </si>
  <si>
    <t>Page # 12</t>
  </si>
  <si>
    <t>July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</si>
  <si>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</si>
  <si>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</si>
  <si>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</si>
  <si>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</si>
  <si>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</si>
  <si>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</si>
  <si>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</si>
  <si>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</si>
  <si>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</si>
  <si>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</si>
  <si>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</si>
  <si>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</si>
  <si>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</si>
  <si>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</si>
  <si>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</si>
  <si>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</si>
  <si>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</si>
  <si>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</si>
  <si>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</si>
  <si>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</si>
  <si>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</si>
  <si>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</si>
  <si>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</si>
  <si>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</si>
  <si>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</si>
  <si>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</si>
  <si>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</si>
  <si>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</si>
  <si>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</si>
  <si>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</si>
  <si>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</si>
  <si>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</si>
  <si>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</si>
  <si>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</si>
  <si>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</si>
  <si>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</si>
  <si>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</si>
  <si>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</si>
  <si>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</si>
  <si>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</si>
  <si>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</si>
  <si>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</si>
  <si>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</si>
  <si>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</si>
  <si>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</si>
  <si>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</si>
  <si>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</si>
  <si>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</si>
  <si>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</si>
  <si>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</si>
  <si>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</si>
  <si>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11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</si>
  <si>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</si>
  <si>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</si>
  <si>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</si>
  <si>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</si>
  <si>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</si>
  <si>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</si>
  <si>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</si>
  <si>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</si>
  <si>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</si>
  <si>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</si>
  <si>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</si>
  <si>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</si>
  <si>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</si>
  <si>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</si>
  <si>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</si>
  <si>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</si>
  <si>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</si>
  <si>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</si>
  <si>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</si>
  <si>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</si>
  <si>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</si>
  <si>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</si>
  <si>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</si>
  <si>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</si>
  <si>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</si>
  <si>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</si>
  <si>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</si>
  <si>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</si>
  <si>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</si>
  <si>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</si>
  <si>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</si>
  <si>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</si>
  <si>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</si>
  <si>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</si>
  <si>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</si>
  <si>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</si>
  <si>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</si>
  <si>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</si>
  <si>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</si>
  <si>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</si>
  <si>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</si>
  <si>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</si>
  <si>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</si>
  <si>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</si>
  <si>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</si>
  <si>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</si>
  <si>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</si>
  <si>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</si>
  <si>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</si>
  <si>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10</t>
  </si>
  <si>
    <t>COUNTIES</t>
  </si>
  <si>
    <t>Jul-03</t>
  </si>
  <si>
    <t>Jul 03 - Jul 03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</si>
  <si>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</si>
  <si>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</si>
  <si>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</si>
  <si>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</si>
  <si>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</si>
  <si>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</si>
  <si>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</si>
  <si>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</si>
  <si>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</si>
  <si>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</si>
  <si>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</si>
  <si>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</si>
  <si>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</si>
  <si>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</si>
  <si>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</si>
  <si>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</si>
  <si>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</si>
  <si>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</si>
  <si>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</si>
  <si>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</si>
  <si>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</si>
  <si>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</si>
  <si>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</si>
  <si>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</si>
  <si>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</si>
  <si>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</si>
  <si>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</si>
  <si>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</si>
  <si>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</si>
  <si>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</si>
  <si>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</si>
  <si>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</si>
  <si>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</si>
  <si>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</si>
  <si>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</si>
  <si>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</si>
  <si>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</si>
  <si>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</si>
  <si>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</si>
  <si>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</si>
  <si>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</si>
  <si>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</si>
  <si>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</si>
  <si>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</si>
  <si>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</si>
  <si>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</si>
  <si>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</si>
  <si>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</si>
  <si>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</si>
  <si>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</si>
  <si>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</si>
  <si>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</si>
  <si>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</si>
  <si>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</si>
  <si>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</si>
  <si>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</si>
  <si>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</si>
  <si>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</si>
  <si>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</si>
  <si>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</si>
  <si>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</si>
  <si>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</si>
  <si>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</si>
  <si>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</si>
  <si>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</si>
  <si>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</si>
  <si>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</si>
  <si>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</si>
  <si>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</si>
  <si>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</si>
  <si>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</si>
  <si>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</si>
  <si>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</si>
  <si>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</si>
  <si>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</si>
  <si>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</si>
  <si>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</si>
  <si>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</si>
  <si>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</si>
  <si>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</si>
  <si>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</si>
  <si>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</si>
  <si>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</si>
  <si>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</si>
  <si>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</si>
  <si>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</si>
  <si>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</si>
  <si>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</si>
  <si>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</si>
  <si>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</si>
  <si>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</si>
  <si>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</si>
  <si>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</si>
  <si>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</si>
  <si>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</si>
  <si>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</si>
  <si>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</si>
  <si>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</si>
  <si>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</si>
  <si>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</si>
  <si>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</si>
  <si>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</si>
  <si>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</si>
  <si>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</si>
  <si>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9</t>
  </si>
  <si>
    <t>Jul - 03</t>
  </si>
  <si>
    <t>19.DAVIDSON</t>
  </si>
  <si>
    <t>87.UNION</t>
  </si>
  <si>
    <t>TOTAL</t>
  </si>
  <si>
    <t>2.BEDFORD</t>
  </si>
  <si>
    <t>REALTY TRANSFER &amp; MORTGAGE</t>
  </si>
  <si>
    <t>PAGE # 8</t>
  </si>
  <si>
    <t xml:space="preserve">69.PICKETT         </t>
  </si>
  <si>
    <t>Class of Tax   MOTOR VEHICLE</t>
  </si>
  <si>
    <t>PAGE #  7</t>
  </si>
  <si>
    <t xml:space="preserve">CLASS OF TAX   </t>
  </si>
  <si>
    <t>INHERITANCE,</t>
  </si>
  <si>
    <t>GIFT &amp; ESTATE</t>
  </si>
  <si>
    <t>PAGE # 6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</si>
  <si>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</si>
  <si>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</si>
  <si>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</si>
  <si>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</si>
  <si>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</si>
  <si>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</si>
  <si>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</si>
  <si>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5</t>
  </si>
  <si>
    <t xml:space="preserve">          SUMMARY OF COLLECTIONS </t>
  </si>
  <si>
    <t>July 2003</t>
  </si>
  <si>
    <t>PAGE # 2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</si>
  <si>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</si>
  <si>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</si>
  <si>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</si>
  <si>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</si>
  <si>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</si>
  <si>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</si>
  <si>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</si>
  <si>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</si>
  <si>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</si>
  <si>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</si>
  <si>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</si>
  <si>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</si>
  <si>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</si>
  <si>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</si>
  <si>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</si>
  <si>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</si>
  <si>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</si>
  <si>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</si>
  <si>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</si>
  <si>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</si>
  <si>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</si>
  <si>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</si>
  <si>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</si>
  <si>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</si>
  <si>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</si>
  <si>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</si>
  <si>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</si>
  <si>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</si>
  <si>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</si>
  <si>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</si>
  <si>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</si>
  <si>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</si>
  <si>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</si>
  <si>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</si>
  <si>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</si>
  <si>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</si>
  <si>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</si>
  <si>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</si>
  <si>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</si>
  <si>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</si>
  <si>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</si>
  <si>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3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</si>
  <si>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</si>
  <si>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</si>
  <si>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</si>
  <si>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</si>
  <si>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</si>
  <si>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</si>
  <si>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</si>
  <si>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</si>
  <si>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</si>
  <si>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</si>
  <si>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</si>
  <si>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</si>
  <si>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</si>
  <si>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</si>
  <si>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</si>
  <si>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</si>
  <si>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</si>
  <si>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</si>
  <si>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</si>
  <si>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</si>
  <si>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</si>
  <si>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</si>
  <si>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</si>
  <si>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</si>
  <si>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</si>
  <si>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</si>
  <si>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</si>
  <si>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</si>
  <si>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</si>
  <si>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</si>
  <si>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</si>
  <si>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</si>
  <si>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</si>
  <si>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</si>
  <si>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</si>
  <si>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</si>
  <si>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</si>
  <si>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</si>
  <si>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</si>
  <si>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</si>
  <si>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</si>
  <si>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</si>
  <si>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</si>
  <si>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</si>
  <si>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</si>
  <si>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</si>
  <si>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</si>
  <si>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</si>
  <si>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</si>
  <si>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</si>
  <si>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</si>
  <si>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</si>
  <si>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</si>
  <si>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</si>
  <si>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</si>
  <si>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</si>
  <si>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</si>
  <si>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</si>
  <si>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</si>
  <si>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</si>
  <si>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</si>
  <si>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</si>
  <si>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</si>
  <si>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</si>
  <si>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</si>
  <si>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PAGE # 4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</si>
  <si>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</si>
  <si>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</si>
  <si>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</si>
  <si>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</si>
  <si>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</si>
  <si>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</si>
  <si>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</si>
  <si>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</si>
  <si>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</si>
  <si>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</si>
  <si>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</si>
  <si>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</si>
  <si>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</si>
  <si>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</si>
  <si>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</si>
  <si>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</si>
  <si>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</si>
  <si>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</si>
  <si>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</si>
  <si>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</si>
  <si>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</si>
  <si>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</si>
  <si>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</si>
  <si>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</si>
  <si>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</si>
  <si>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</si>
  <si>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</si>
  <si>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</si>
  <si>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</si>
  <si>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</si>
  <si>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</si>
  <si>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</si>
  <si>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</si>
  <si>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</si>
  <si>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</si>
  <si>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</si>
  <si>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</si>
  <si>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</si>
  <si>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</si>
  <si>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</si>
  <si>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</si>
  <si>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</si>
  <si>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</si>
  <si>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</si>
  <si>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</si>
  <si>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</si>
  <si>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</si>
  <si>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</si>
  <si>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</si>
  <si>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</si>
  <si>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</si>
  <si>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</si>
  <si>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</si>
  <si>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</si>
  <si>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</si>
  <si>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</si>
  <si>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</si>
  <si>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</si>
  <si>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</si>
  <si>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</si>
  <si>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</si>
  <si>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</si>
  <si>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</si>
  <si>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</si>
  <si>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</si>
  <si>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</si>
  <si>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</si>
  <si>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</si>
  <si>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</si>
  <si>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</si>
  <si>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</si>
  <si>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</si>
  <si>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</si>
  <si>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</si>
  <si>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</si>
  <si>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</si>
  <si>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</si>
  <si>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</si>
  <si>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</si>
  <si>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</si>
  <si>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</si>
  <si>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</si>
  <si>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</si>
  <si>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</si>
  <si>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</si>
  <si>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</si>
  <si>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</si>
  <si>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</si>
  <si>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</si>
  <si>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</si>
  <si>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</si>
  <si>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</si>
  <si>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</si>
  <si>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</si>
  <si>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</si>
  <si>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</si>
  <si>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</si>
  <si>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</si>
  <si>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</si>
  <si>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</si>
  <si>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</si>
  <si>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</si>
  <si>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</si>
  <si>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</si>
  <si>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July, 2003</t>
  </si>
  <si>
    <t xml:space="preserve">   </t>
  </si>
  <si>
    <t>PAGE # 1</t>
  </si>
  <si>
    <t>DO NOT INCLUDE start 07/00</t>
  </si>
  <si>
    <t>Monthly</t>
  </si>
  <si>
    <t>2001 CHANGE 2002</t>
  </si>
  <si>
    <t>%</t>
  </si>
  <si>
    <t>2002 CHANGE 2003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</si>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</sst>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</numFmts>
  <fonts count="19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Arial"/>
      <family val="0"/>
    </font>
    <font>
      <sz val="11"/>
      <name val="Helvetica-Narrow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>
      <alignment/>
      <protection/>
    </xf>
    <xf numFmtId="39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25" applyNumberFormat="1" applyFont="1" applyAlignment="1">
      <alignment horizontal="centerContinuous"/>
      <protection/>
    </xf>
    <xf numFmtId="0" fontId="1" fillId="0" borderId="0" xfId="25" applyNumberFormat="1" applyFont="1" applyAlignment="1">
      <alignment horizontal="centerContinuous"/>
      <protection/>
    </xf>
    <xf numFmtId="0" fontId="1" fillId="0" borderId="0" xfId="25" applyAlignment="1">
      <alignment/>
      <protection/>
    </xf>
    <xf numFmtId="0" fontId="3" fillId="0" borderId="0" xfId="25" applyNumberFormat="1" applyFont="1" applyAlignment="1">
      <alignment horizontal="centerContinuous"/>
      <protection/>
    </xf>
    <xf numFmtId="0" fontId="4" fillId="0" borderId="0" xfId="25" applyNumberFormat="1" applyFont="1" applyAlignment="1">
      <alignment horizontal="centerContinuous"/>
      <protection/>
    </xf>
    <xf numFmtId="0" fontId="5" fillId="0" borderId="0" xfId="25" applyNumberFormat="1" applyFont="1" applyAlignment="1">
      <alignment/>
      <protection locked="0"/>
    </xf>
    <xf numFmtId="0" fontId="6" fillId="0" borderId="0" xfId="25" applyNumberFormat="1" applyFont="1" applyAlignment="1">
      <alignment/>
      <protection/>
    </xf>
    <xf numFmtId="0" fontId="4" fillId="0" borderId="0" xfId="25" applyNumberFormat="1" applyFont="1" applyAlignment="1">
      <alignment/>
      <protection/>
    </xf>
    <xf numFmtId="0" fontId="5" fillId="0" borderId="1" xfId="25" applyNumberFormat="1" applyFont="1" applyAlignment="1">
      <alignment/>
      <protection/>
    </xf>
    <xf numFmtId="0" fontId="5" fillId="0" borderId="1" xfId="25" applyNumberFormat="1" applyFont="1" applyAlignment="1">
      <alignment horizontal="centerContinuous" vertical="center"/>
      <protection/>
    </xf>
    <xf numFmtId="0" fontId="5" fillId="0" borderId="2" xfId="25" applyNumberFormat="1" applyFont="1" applyBorder="1" applyAlignment="1">
      <alignment horizontal="centerContinuous" vertical="center"/>
      <protection/>
    </xf>
    <xf numFmtId="0" fontId="5" fillId="0" borderId="3" xfId="25" applyNumberFormat="1" applyFont="1" applyBorder="1" applyAlignment="1">
      <alignment horizontal="center"/>
      <protection/>
    </xf>
    <xf numFmtId="0" fontId="5" fillId="0" borderId="4" xfId="25" applyNumberFormat="1" applyFont="1" applyAlignment="1">
      <alignment/>
      <protection/>
    </xf>
    <xf numFmtId="0" fontId="5" fillId="0" borderId="4" xfId="25" applyNumberFormat="1" applyFont="1" applyAlignment="1">
      <alignment horizontal="center"/>
      <protection/>
    </xf>
    <xf numFmtId="0" fontId="5" fillId="0" borderId="5" xfId="25" applyNumberFormat="1" applyFont="1" applyBorder="1" applyAlignment="1">
      <alignment horizontal="center"/>
      <protection/>
    </xf>
    <xf numFmtId="3" fontId="1" fillId="0" borderId="1" xfId="25" applyNumberFormat="1" applyFont="1" applyAlignment="1">
      <alignment/>
      <protection/>
    </xf>
    <xf numFmtId="3" fontId="1" fillId="0" borderId="3" xfId="25" applyNumberFormat="1" applyFont="1" applyBorder="1" applyAlignment="1">
      <alignment/>
      <protection/>
    </xf>
    <xf numFmtId="3" fontId="1" fillId="0" borderId="4" xfId="25" applyNumberFormat="1" applyFont="1" applyAlignment="1">
      <alignment/>
      <protection/>
    </xf>
    <xf numFmtId="10" fontId="1" fillId="0" borderId="5" xfId="25" applyNumberFormat="1" applyFont="1" applyBorder="1" applyAlignment="1">
      <alignment/>
      <protection/>
    </xf>
    <xf numFmtId="3" fontId="1" fillId="0" borderId="6" xfId="25" applyNumberFormat="1" applyFont="1" applyBorder="1" applyAlignment="1">
      <alignment/>
      <protection/>
    </xf>
    <xf numFmtId="10" fontId="1" fillId="0" borderId="7" xfId="25" applyNumberFormat="1" applyFont="1" applyBorder="1" applyAlignment="1">
      <alignment/>
      <protection/>
    </xf>
    <xf numFmtId="10" fontId="1" fillId="0" borderId="3" xfId="25" applyNumberFormat="1" applyFont="1" applyBorder="1" applyAlignment="1">
      <alignment/>
      <protection/>
    </xf>
    <xf numFmtId="3" fontId="1" fillId="0" borderId="8" xfId="25" applyNumberFormat="1" applyFont="1" applyBorder="1" applyAlignment="1">
      <alignment/>
      <protection/>
    </xf>
    <xf numFmtId="0" fontId="5" fillId="0" borderId="8" xfId="25" applyNumberFormat="1" applyFont="1" applyBorder="1" applyAlignment="1">
      <alignment/>
      <protection/>
    </xf>
    <xf numFmtId="3" fontId="1" fillId="0" borderId="9" xfId="25" applyNumberFormat="1" applyFont="1" applyBorder="1" applyAlignment="1">
      <alignment/>
      <protection/>
    </xf>
    <xf numFmtId="0" fontId="2" fillId="0" borderId="0" xfId="24" applyNumberFormat="1" applyFont="1" applyAlignment="1">
      <alignment horizontal="centerContinuous"/>
      <protection/>
    </xf>
    <xf numFmtId="0" fontId="1" fillId="0" borderId="0" xfId="24" applyNumberFormat="1" applyFont="1" applyAlignment="1">
      <alignment horizontal="centerContinuous"/>
      <protection/>
    </xf>
    <xf numFmtId="0" fontId="1" fillId="0" borderId="0" xfId="24" applyAlignment="1">
      <alignment/>
      <protection/>
    </xf>
    <xf numFmtId="0" fontId="3" fillId="0" borderId="0" xfId="24" applyNumberFormat="1" applyFont="1" applyAlignment="1">
      <alignment horizontal="centerContinuous"/>
      <protection/>
    </xf>
    <xf numFmtId="0" fontId="4" fillId="0" borderId="0" xfId="24" applyNumberFormat="1" applyFont="1" applyAlignment="1">
      <alignment horizontal="centerContinuous"/>
      <protection/>
    </xf>
    <xf numFmtId="0" fontId="1" fillId="0" borderId="0" xfId="24" applyNumberFormat="1" applyFont="1" applyAlignment="1">
      <alignment/>
      <protection locked="0"/>
    </xf>
    <xf numFmtId="0" fontId="6" fillId="0" borderId="0" xfId="24" applyNumberFormat="1" applyFont="1" applyAlignment="1">
      <alignment/>
      <protection/>
    </xf>
    <xf numFmtId="0" fontId="4" fillId="0" borderId="0" xfId="24" applyNumberFormat="1" applyFont="1" applyAlignment="1">
      <alignment/>
      <protection/>
    </xf>
    <xf numFmtId="0" fontId="5" fillId="0" borderId="1" xfId="24" applyNumberFormat="1" applyFont="1" applyAlignment="1">
      <alignment/>
      <protection/>
    </xf>
    <xf numFmtId="0" fontId="5" fillId="0" borderId="1" xfId="24" applyNumberFormat="1" applyFont="1" applyAlignment="1">
      <alignment horizontal="centerContinuous" vertical="center"/>
      <protection/>
    </xf>
    <xf numFmtId="0" fontId="5" fillId="0" borderId="2" xfId="24" applyNumberFormat="1" applyFont="1" applyBorder="1" applyAlignment="1">
      <alignment horizontal="centerContinuous" vertical="center"/>
      <protection/>
    </xf>
    <xf numFmtId="0" fontId="5" fillId="0" borderId="3" xfId="24" applyNumberFormat="1" applyFont="1" applyBorder="1" applyAlignment="1">
      <alignment horizontal="center"/>
      <protection/>
    </xf>
    <xf numFmtId="0" fontId="5" fillId="0" borderId="4" xfId="24" applyNumberFormat="1" applyFont="1" applyAlignment="1">
      <alignment/>
      <protection/>
    </xf>
    <xf numFmtId="0" fontId="5" fillId="0" borderId="4" xfId="24" applyNumberFormat="1" applyFont="1" applyAlignment="1">
      <alignment horizontal="center"/>
      <protection/>
    </xf>
    <xf numFmtId="0" fontId="5" fillId="0" borderId="5" xfId="24" applyNumberFormat="1" applyFont="1" applyBorder="1" applyAlignment="1">
      <alignment horizontal="center"/>
      <protection/>
    </xf>
    <xf numFmtId="0" fontId="1" fillId="0" borderId="1" xfId="24" applyNumberFormat="1" applyFont="1" applyAlignment="1">
      <alignment/>
      <protection/>
    </xf>
    <xf numFmtId="0" fontId="1" fillId="0" borderId="3" xfId="24" applyNumberFormat="1" applyFont="1" applyBorder="1" applyAlignment="1">
      <alignment/>
      <protection/>
    </xf>
    <xf numFmtId="0" fontId="1" fillId="0" borderId="4" xfId="24" applyNumberFormat="1" applyFont="1" applyAlignment="1">
      <alignment/>
      <protection/>
    </xf>
    <xf numFmtId="0" fontId="1" fillId="0" borderId="5" xfId="24" applyNumberFormat="1" applyFont="1" applyBorder="1" applyAlignment="1">
      <alignment/>
      <protection/>
    </xf>
    <xf numFmtId="3" fontId="1" fillId="0" borderId="4" xfId="24" applyNumberFormat="1" applyFont="1" applyAlignment="1">
      <alignment/>
      <protection/>
    </xf>
    <xf numFmtId="10" fontId="1" fillId="0" borderId="5" xfId="24" applyNumberFormat="1" applyFont="1" applyBorder="1" applyAlignment="1">
      <alignment/>
      <protection/>
    </xf>
    <xf numFmtId="3" fontId="1" fillId="0" borderId="0" xfId="24" applyNumberFormat="1" applyAlignment="1">
      <alignment/>
      <protection/>
    </xf>
    <xf numFmtId="3" fontId="1" fillId="0" borderId="1" xfId="24" applyNumberFormat="1" applyFont="1" applyAlignment="1">
      <alignment/>
      <protection/>
    </xf>
    <xf numFmtId="10" fontId="1" fillId="0" borderId="3" xfId="24" applyNumberFormat="1" applyFont="1" applyBorder="1" applyAlignment="1">
      <alignment/>
      <protection/>
    </xf>
    <xf numFmtId="0" fontId="5" fillId="0" borderId="6" xfId="24" applyNumberFormat="1" applyFont="1" applyBorder="1" applyAlignment="1">
      <alignment/>
      <protection/>
    </xf>
    <xf numFmtId="3" fontId="1" fillId="0" borderId="6" xfId="24" applyNumberFormat="1" applyFont="1" applyBorder="1" applyAlignment="1">
      <alignment/>
      <protection/>
    </xf>
    <xf numFmtId="10" fontId="1" fillId="0" borderId="7" xfId="24" applyNumberFormat="1" applyFont="1" applyBorder="1" applyAlignment="1">
      <alignment/>
      <protection/>
    </xf>
    <xf numFmtId="164" fontId="0" fillId="0" borderId="0" xfId="24" applyNumberFormat="1" applyFont="1" applyAlignment="1">
      <alignment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 quotePrefix="1">
      <alignment horizontal="right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 quotePrefix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/>
      <protection locked="0"/>
    </xf>
    <xf numFmtId="39" fontId="9" fillId="0" borderId="10" xfId="0" applyNumberFormat="1" applyFont="1" applyBorder="1" applyAlignment="1" applyProtection="1">
      <alignment/>
      <protection locked="0"/>
    </xf>
    <xf numFmtId="39" fontId="11" fillId="0" borderId="10" xfId="0" applyNumberFormat="1" applyFont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39" fontId="9" fillId="0" borderId="11" xfId="0" applyNumberFormat="1" applyFont="1" applyBorder="1" applyAlignment="1" applyProtection="1">
      <alignment/>
      <protection/>
    </xf>
    <xf numFmtId="39" fontId="11" fillId="0" borderId="12" xfId="0" applyNumberFormat="1" applyFont="1" applyBorder="1" applyAlignment="1" applyProtection="1">
      <alignment/>
      <protection/>
    </xf>
    <xf numFmtId="0" fontId="9" fillId="3" borderId="13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9" fillId="0" borderId="14" xfId="0" applyNumberFormat="1" applyFont="1" applyBorder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0" fontId="9" fillId="3" borderId="9" xfId="0" applyFont="1" applyFill="1" applyBorder="1" applyAlignment="1" applyProtection="1">
      <alignment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39" fontId="9" fillId="0" borderId="16" xfId="0" applyNumberFormat="1" applyFont="1" applyBorder="1" applyAlignment="1" applyProtection="1">
      <alignment/>
      <protection locked="0"/>
    </xf>
    <xf numFmtId="39" fontId="11" fillId="0" borderId="16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1" fillId="3" borderId="10" xfId="0" applyFont="1" applyFill="1" applyBorder="1" applyAlignment="1">
      <alignment horizontal="center"/>
    </xf>
    <xf numFmtId="170" fontId="9" fillId="0" borderId="10" xfId="0" applyNumberFormat="1" applyFont="1" applyBorder="1" applyAlignment="1" applyProtection="1" quotePrefix="1">
      <alignment horizontal="center"/>
      <protection locked="0"/>
    </xf>
    <xf numFmtId="0" fontId="11" fillId="3" borderId="4" xfId="0" applyFont="1" applyFill="1" applyBorder="1" applyAlignment="1">
      <alignment/>
    </xf>
    <xf numFmtId="0" fontId="11" fillId="3" borderId="0" xfId="0" applyFont="1" applyFill="1" applyAlignment="1">
      <alignment/>
    </xf>
    <xf numFmtId="39" fontId="9" fillId="0" borderId="11" xfId="0" applyNumberFormat="1" applyFont="1" applyBorder="1" applyAlignment="1" applyProtection="1">
      <alignment/>
      <protection locked="0"/>
    </xf>
    <xf numFmtId="39" fontId="12" fillId="4" borderId="11" xfId="0" applyNumberFormat="1" applyFont="1" applyFill="1" applyBorder="1" applyAlignment="1" applyProtection="1">
      <alignment/>
      <protection/>
    </xf>
    <xf numFmtId="39" fontId="11" fillId="0" borderId="14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1" fillId="3" borderId="9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39" fontId="14" fillId="0" borderId="18" xfId="0" applyNumberFormat="1" applyFont="1" applyBorder="1" applyAlignment="1" applyProtection="1">
      <alignment/>
      <protection locked="0"/>
    </xf>
    <xf numFmtId="39" fontId="13" fillId="0" borderId="18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9" xfId="0" applyFont="1" applyBorder="1" applyAlignment="1" quotePrefix="1">
      <alignment horizontal="left"/>
    </xf>
    <xf numFmtId="0" fontId="11" fillId="0" borderId="10" xfId="0" applyFont="1" applyBorder="1" applyAlignment="1" quotePrefix="1">
      <alignment horizontal="left"/>
    </xf>
    <xf numFmtId="39" fontId="13" fillId="0" borderId="18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39" fontId="14" fillId="0" borderId="13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1" fillId="3" borderId="9" xfId="0" applyFont="1" applyFill="1" applyBorder="1" applyAlignment="1" applyProtection="1">
      <alignment/>
      <protection/>
    </xf>
    <xf numFmtId="0" fontId="11" fillId="3" borderId="18" xfId="0" applyFont="1" applyFill="1" applyBorder="1" applyAlignment="1" applyProtection="1">
      <alignment horizontal="center"/>
      <protection/>
    </xf>
    <xf numFmtId="39" fontId="11" fillId="0" borderId="1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/>
      <protection/>
    </xf>
    <xf numFmtId="39" fontId="9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39" fontId="11" fillId="0" borderId="10" xfId="0" applyNumberFormat="1" applyFont="1" applyBorder="1" applyAlignment="1" applyProtection="1" quotePrefix="1">
      <alignment/>
      <protection/>
    </xf>
    <xf numFmtId="39" fontId="13" fillId="0" borderId="21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39" fontId="9" fillId="0" borderId="22" xfId="0" applyNumberFormat="1" applyFont="1" applyFill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0" fontId="9" fillId="0" borderId="0" xfId="23" applyFont="1" applyProtection="1">
      <alignment/>
      <protection locked="0"/>
    </xf>
    <xf numFmtId="0" fontId="11" fillId="0" borderId="0" xfId="23" applyFont="1" applyProtection="1">
      <alignment/>
      <protection/>
    </xf>
    <xf numFmtId="0" fontId="9" fillId="0" borderId="0" xfId="23" applyFont="1" applyAlignment="1" applyProtection="1" quotePrefix="1">
      <alignment horizontal="right"/>
      <protection locked="0"/>
    </xf>
    <xf numFmtId="0" fontId="9" fillId="3" borderId="10" xfId="23" applyFont="1" applyFill="1" applyBorder="1" applyAlignment="1" applyProtection="1">
      <alignment horizontal="center"/>
      <protection locked="0"/>
    </xf>
    <xf numFmtId="170" fontId="9" fillId="0" borderId="10" xfId="23" applyNumberFormat="1" applyFont="1" applyBorder="1" applyAlignment="1" applyProtection="1" quotePrefix="1">
      <alignment horizontal="center"/>
      <protection locked="0"/>
    </xf>
    <xf numFmtId="0" fontId="9" fillId="0" borderId="10" xfId="23" applyFont="1" applyBorder="1" applyAlignment="1" applyProtection="1" quotePrefix="1">
      <alignment horizontal="center"/>
      <protection locked="0"/>
    </xf>
    <xf numFmtId="0" fontId="9" fillId="0" borderId="0" xfId="23" applyFont="1" applyAlignment="1" applyProtection="1">
      <alignment horizontal="center"/>
      <protection locked="0"/>
    </xf>
    <xf numFmtId="0" fontId="9" fillId="3" borderId="22" xfId="23" applyFont="1" applyFill="1" applyBorder="1" applyProtection="1">
      <alignment/>
      <protection locked="0"/>
    </xf>
    <xf numFmtId="39" fontId="9" fillId="0" borderId="10" xfId="23" applyNumberFormat="1" applyFont="1" applyBorder="1" applyProtection="1">
      <alignment/>
      <protection locked="0"/>
    </xf>
    <xf numFmtId="39" fontId="11" fillId="0" borderId="10" xfId="23" applyNumberFormat="1" applyFont="1" applyBorder="1" applyProtection="1">
      <alignment/>
      <protection/>
    </xf>
    <xf numFmtId="0" fontId="9" fillId="3" borderId="4" xfId="23" applyFont="1" applyFill="1" applyBorder="1" applyProtection="1">
      <alignment/>
      <protection locked="0"/>
    </xf>
    <xf numFmtId="39" fontId="11" fillId="0" borderId="11" xfId="23" applyNumberFormat="1" applyFont="1" applyBorder="1" applyProtection="1">
      <alignment/>
      <protection/>
    </xf>
    <xf numFmtId="39" fontId="11" fillId="0" borderId="23" xfId="23" applyNumberFormat="1" applyFont="1" applyBorder="1" applyProtection="1">
      <alignment/>
      <protection/>
    </xf>
    <xf numFmtId="0" fontId="9" fillId="0" borderId="22" xfId="23" applyFont="1" applyBorder="1" applyProtection="1">
      <alignment/>
      <protection locked="0"/>
    </xf>
    <xf numFmtId="0" fontId="11" fillId="0" borderId="22" xfId="23" applyFont="1" applyBorder="1" applyProtection="1">
      <alignment/>
      <protection/>
    </xf>
    <xf numFmtId="39" fontId="9" fillId="0" borderId="0" xfId="23" applyNumberFormat="1" applyFont="1" applyProtection="1">
      <alignment/>
      <protection locked="0"/>
    </xf>
    <xf numFmtId="0" fontId="9" fillId="3" borderId="16" xfId="23" applyFont="1" applyFill="1" applyBorder="1" applyProtection="1">
      <alignment/>
      <protection locked="0"/>
    </xf>
    <xf numFmtId="0" fontId="9" fillId="3" borderId="16" xfId="23" applyFont="1" applyFill="1" applyBorder="1" applyAlignment="1" applyProtection="1">
      <alignment horizontal="center"/>
      <protection locked="0"/>
    </xf>
    <xf numFmtId="39" fontId="12" fillId="4" borderId="16" xfId="23" applyNumberFormat="1" applyFont="1" applyFill="1" applyBorder="1" applyProtection="1">
      <alignment/>
      <protection locked="0"/>
    </xf>
    <xf numFmtId="39" fontId="12" fillId="4" borderId="16" xfId="23" applyNumberFormat="1" applyFont="1" applyFill="1" applyBorder="1" applyProtection="1">
      <alignment/>
      <protection/>
    </xf>
    <xf numFmtId="39" fontId="11" fillId="0" borderId="0" xfId="23" applyNumberFormat="1" applyFont="1" applyProtection="1">
      <alignment/>
      <protection/>
    </xf>
    <xf numFmtId="39" fontId="11" fillId="0" borderId="0" xfId="23" applyNumberFormat="1" applyFont="1" applyAlignment="1" applyProtection="1">
      <alignment horizontal="center"/>
      <protection/>
    </xf>
    <xf numFmtId="0" fontId="11" fillId="0" borderId="0" xfId="23" applyFont="1" applyAlignment="1" applyProtection="1">
      <alignment horizontal="center"/>
      <protection/>
    </xf>
    <xf numFmtId="39" fontId="11" fillId="0" borderId="11" xfId="0" applyNumberFormat="1" applyFont="1" applyBorder="1" applyAlignment="1" applyProtection="1">
      <alignment/>
      <protection/>
    </xf>
    <xf numFmtId="39" fontId="9" fillId="0" borderId="22" xfId="0" applyNumberFormat="1" applyFont="1" applyBorder="1" applyAlignment="1" applyProtection="1">
      <alignment/>
      <protection locked="0"/>
    </xf>
    <xf numFmtId="0" fontId="11" fillId="3" borderId="10" xfId="0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3" borderId="15" xfId="0" applyFont="1" applyFill="1" applyBorder="1" applyAlignment="1" applyProtection="1">
      <alignment horizontal="center"/>
      <protection/>
    </xf>
    <xf numFmtId="39" fontId="0" fillId="2" borderId="0" xfId="22" applyNumberFormat="1">
      <alignment/>
      <protection/>
    </xf>
    <xf numFmtId="39" fontId="15" fillId="2" borderId="0" xfId="22" applyNumberFormat="1" applyFont="1">
      <alignment/>
      <protection/>
    </xf>
    <xf numFmtId="39" fontId="12" fillId="2" borderId="0" xfId="22" applyNumberFormat="1" applyFont="1">
      <alignment/>
      <protection/>
    </xf>
    <xf numFmtId="39" fontId="16" fillId="2" borderId="0" xfId="22" applyNumberFormat="1" applyFont="1">
      <alignment/>
      <protection/>
    </xf>
    <xf numFmtId="17" fontId="15" fillId="2" borderId="0" xfId="22" applyNumberFormat="1" applyFont="1" applyAlignment="1" quotePrefix="1">
      <alignment horizontal="left"/>
      <protection locked="0"/>
    </xf>
    <xf numFmtId="39" fontId="15" fillId="2" borderId="0" xfId="22" applyNumberFormat="1" applyFont="1" applyAlignment="1" quotePrefix="1">
      <alignment horizontal="left"/>
      <protection locked="0"/>
    </xf>
    <xf numFmtId="7" fontId="15" fillId="2" borderId="10" xfId="22" applyNumberFormat="1" applyFont="1" applyBorder="1" applyAlignment="1">
      <alignment horizontal="center"/>
      <protection/>
    </xf>
    <xf numFmtId="0" fontId="15" fillId="2" borderId="10" xfId="22" applyNumberFormat="1" applyFont="1" applyBorder="1" applyAlignment="1">
      <alignment horizontal="center"/>
      <protection/>
    </xf>
    <xf numFmtId="0" fontId="15" fillId="2" borderId="10" xfId="22" applyNumberFormat="1" applyFont="1" applyFill="1" applyBorder="1" applyAlignment="1">
      <alignment horizontal="center"/>
      <protection/>
    </xf>
    <xf numFmtId="7" fontId="16" fillId="2" borderId="0" xfId="22" applyNumberFormat="1" applyFont="1">
      <alignment/>
      <protection/>
    </xf>
    <xf numFmtId="39" fontId="15" fillId="2" borderId="4" xfId="22" applyNumberFormat="1" applyFont="1" applyBorder="1">
      <alignment/>
      <protection/>
    </xf>
    <xf numFmtId="39" fontId="12" fillId="2" borderId="4" xfId="22" applyNumberFormat="1" applyFont="1" applyBorder="1">
      <alignment/>
      <protection/>
    </xf>
    <xf numFmtId="39" fontId="12" fillId="2" borderId="22" xfId="22" applyNumberFormat="1" applyFont="1" applyBorder="1">
      <alignment/>
      <protection/>
    </xf>
    <xf numFmtId="39" fontId="12" fillId="2" borderId="4" xfId="22" applyNumberFormat="1" applyFont="1" applyBorder="1">
      <alignment/>
      <protection locked="0"/>
    </xf>
    <xf numFmtId="39" fontId="12" fillId="2" borderId="24" xfId="22" applyNumberFormat="1" applyFont="1" applyBorder="1" applyAlignment="1">
      <alignment horizontal="center"/>
      <protection/>
    </xf>
    <xf numFmtId="39" fontId="12" fillId="2" borderId="11" xfId="22" applyNumberFormat="1" applyFont="1" applyBorder="1">
      <alignment/>
      <protection/>
    </xf>
    <xf numFmtId="10" fontId="12" fillId="2" borderId="11" xfId="22" applyNumberFormat="1" applyFont="1" applyBorder="1">
      <alignment/>
      <protection/>
    </xf>
    <xf numFmtId="10" fontId="12" fillId="2" borderId="22" xfId="22" applyNumberFormat="1" applyFont="1" applyBorder="1">
      <alignment/>
      <protection/>
    </xf>
    <xf numFmtId="39" fontId="12" fillId="2" borderId="9" xfId="22" applyNumberFormat="1" applyFont="1" applyBorder="1">
      <alignment/>
      <protection locked="0"/>
    </xf>
    <xf numFmtId="39" fontId="12" fillId="2" borderId="10" xfId="22" applyNumberFormat="1" applyFont="1" applyBorder="1">
      <alignment/>
      <protection/>
    </xf>
    <xf numFmtId="10" fontId="12" fillId="2" borderId="10" xfId="22" applyNumberFormat="1" applyFont="1" applyBorder="1">
      <alignment/>
      <protection/>
    </xf>
    <xf numFmtId="39" fontId="15" fillId="2" borderId="0" xfId="22" applyNumberFormat="1" applyFont="1" applyFill="1">
      <alignment/>
      <protection/>
    </xf>
    <xf numFmtId="39" fontId="15" fillId="2" borderId="0" xfId="22" applyNumberFormat="1" applyFont="1">
      <alignment/>
      <protection locked="0"/>
    </xf>
    <xf numFmtId="39" fontId="12" fillId="2" borderId="9" xfId="22" applyNumberFormat="1" applyFont="1" applyBorder="1">
      <alignment/>
      <protection/>
    </xf>
    <xf numFmtId="39" fontId="12" fillId="2" borderId="16" xfId="22" applyNumberFormat="1" applyFont="1" applyBorder="1">
      <alignment/>
      <protection/>
    </xf>
    <xf numFmtId="39" fontId="12" fillId="2" borderId="24" xfId="22" applyNumberFormat="1" applyFont="1" applyBorder="1">
      <alignment/>
      <protection/>
    </xf>
    <xf numFmtId="10" fontId="12" fillId="2" borderId="25" xfId="22" applyNumberFormat="1" applyFont="1" applyBorder="1">
      <alignment/>
      <protection/>
    </xf>
    <xf numFmtId="39" fontId="12" fillId="2" borderId="24" xfId="22" applyNumberFormat="1" applyFont="1" applyFill="1" applyBorder="1">
      <alignment/>
      <protection/>
    </xf>
    <xf numFmtId="10" fontId="12" fillId="2" borderId="16" xfId="22" applyNumberFormat="1" applyFont="1" applyBorder="1">
      <alignment/>
      <protection/>
    </xf>
    <xf numFmtId="39" fontId="12" fillId="2" borderId="25" xfId="22" applyNumberFormat="1" applyFont="1" applyBorder="1">
      <alignment/>
      <protection/>
    </xf>
    <xf numFmtId="10" fontId="12" fillId="2" borderId="23" xfId="22" applyNumberFormat="1" applyFont="1" applyBorder="1">
      <alignment/>
      <protection/>
    </xf>
    <xf numFmtId="39" fontId="12" fillId="2" borderId="26" xfId="22" applyNumberFormat="1" applyFont="1" applyBorder="1">
      <alignment/>
      <protection/>
    </xf>
    <xf numFmtId="10" fontId="12" fillId="2" borderId="27" xfId="22" applyNumberFormat="1" applyFont="1" applyBorder="1">
      <alignment/>
      <protection/>
    </xf>
    <xf numFmtId="39" fontId="15" fillId="2" borderId="4" xfId="22" applyNumberFormat="1" applyFont="1" applyBorder="1">
      <alignment/>
      <protection/>
    </xf>
    <xf numFmtId="39" fontId="12" fillId="2" borderId="4" xfId="22" applyNumberFormat="1" applyFont="1" applyBorder="1" applyAlignment="1">
      <alignment horizontal="center"/>
      <protection/>
    </xf>
    <xf numFmtId="39" fontId="12" fillId="2" borderId="27" xfId="22" applyNumberFormat="1" applyFont="1" applyBorder="1">
      <alignment/>
      <protection/>
    </xf>
    <xf numFmtId="39" fontId="15" fillId="2" borderId="4" xfId="22" applyNumberFormat="1" applyFont="1" applyBorder="1" applyAlignment="1" quotePrefix="1">
      <alignment horizontal="left"/>
      <protection/>
    </xf>
    <xf numFmtId="39" fontId="12" fillId="2" borderId="28" xfId="22" applyNumberFormat="1" applyFont="1" applyBorder="1">
      <alignment/>
      <protection/>
    </xf>
    <xf numFmtId="39" fontId="15" fillId="2" borderId="11" xfId="22" applyNumberFormat="1" applyFont="1" applyBorder="1">
      <alignment/>
      <protection/>
    </xf>
    <xf numFmtId="10" fontId="15" fillId="2" borderId="11" xfId="22" applyNumberFormat="1" applyFont="1" applyBorder="1">
      <alignment/>
      <protection/>
    </xf>
    <xf numFmtId="39" fontId="0" fillId="2" borderId="0" xfId="22" applyNumberFormat="1" applyFill="1">
      <alignment/>
      <protection/>
    </xf>
    <xf numFmtId="39" fontId="0" fillId="2" borderId="0" xfId="22" applyNumberFormat="1">
      <alignment/>
      <protection locked="0"/>
    </xf>
    <xf numFmtId="0" fontId="0" fillId="2" borderId="0" xfId="21" applyNumberFormat="1">
      <alignment/>
      <protection/>
    </xf>
    <xf numFmtId="0" fontId="17" fillId="2" borderId="0" xfId="21" applyNumberFormat="1" applyFont="1">
      <alignment/>
      <protection/>
    </xf>
    <xf numFmtId="0" fontId="12" fillId="2" borderId="0" xfId="21" applyNumberFormat="1" applyFont="1">
      <alignment/>
      <protection/>
    </xf>
    <xf numFmtId="0" fontId="15" fillId="2" borderId="0" xfId="21" applyNumberFormat="1" applyFont="1">
      <alignment/>
      <protection/>
    </xf>
    <xf numFmtId="0" fontId="16" fillId="2" borderId="0" xfId="21" applyNumberFormat="1" applyFont="1">
      <alignment/>
      <protection/>
    </xf>
    <xf numFmtId="0" fontId="15" fillId="2" borderId="0" xfId="21" applyNumberFormat="1" applyFont="1" applyAlignment="1" quotePrefix="1">
      <alignment horizontal="left"/>
      <protection locked="0"/>
    </xf>
    <xf numFmtId="0" fontId="12" fillId="2" borderId="0" xfId="21" applyNumberFormat="1" applyFont="1" applyAlignment="1" quotePrefix="1">
      <alignment horizontal="left"/>
      <protection locked="0"/>
    </xf>
    <xf numFmtId="0" fontId="18" fillId="2" borderId="0" xfId="21" applyNumberFormat="1" applyFont="1">
      <alignment/>
      <protection locked="0"/>
    </xf>
    <xf numFmtId="0" fontId="12" fillId="2" borderId="0" xfId="21" applyNumberFormat="1" applyFont="1" applyFill="1">
      <alignment/>
      <protection/>
    </xf>
    <xf numFmtId="0" fontId="18" fillId="2" borderId="0" xfId="21" applyNumberFormat="1" applyFont="1" applyAlignment="1">
      <alignment horizontal="center"/>
      <protection/>
    </xf>
    <xf numFmtId="0" fontId="15" fillId="2" borderId="10" xfId="21" applyNumberFormat="1" applyFont="1" applyBorder="1">
      <alignment/>
      <protection/>
    </xf>
    <xf numFmtId="0" fontId="15" fillId="2" borderId="10" xfId="21" applyNumberFormat="1" applyFont="1" applyBorder="1" applyAlignment="1">
      <alignment horizontal="center"/>
      <protection locked="0"/>
    </xf>
    <xf numFmtId="0" fontId="15" fillId="2" borderId="10" xfId="21" applyNumberFormat="1" applyFont="1" applyFill="1" applyBorder="1" applyAlignment="1">
      <alignment horizontal="center"/>
      <protection locked="0"/>
    </xf>
    <xf numFmtId="0" fontId="12" fillId="2" borderId="10" xfId="21" applyNumberFormat="1" applyFont="1" applyBorder="1">
      <alignment/>
      <protection/>
    </xf>
    <xf numFmtId="0" fontId="12" fillId="2" borderId="10" xfId="21" applyNumberFormat="1" applyFont="1" applyBorder="1" applyAlignment="1">
      <alignment horizontal="center"/>
      <protection/>
    </xf>
    <xf numFmtId="0" fontId="12" fillId="2" borderId="10" xfId="21" applyNumberFormat="1" applyFont="1" applyFill="1" applyBorder="1" applyAlignment="1">
      <alignment horizontal="center"/>
      <protection/>
    </xf>
    <xf numFmtId="0" fontId="12" fillId="2" borderId="9" xfId="21" applyNumberFormat="1" applyFont="1" applyBorder="1">
      <alignment/>
      <protection/>
    </xf>
    <xf numFmtId="39" fontId="12" fillId="2" borderId="10" xfId="21" applyNumberFormat="1" applyFont="1" applyFill="1" applyBorder="1">
      <alignment/>
      <protection/>
    </xf>
    <xf numFmtId="39" fontId="12" fillId="2" borderId="10" xfId="21" applyNumberFormat="1" applyFont="1" applyBorder="1">
      <alignment/>
      <protection/>
    </xf>
    <xf numFmtId="10" fontId="12" fillId="2" borderId="10" xfId="21" applyNumberFormat="1" applyFont="1" applyBorder="1">
      <alignment/>
      <protection/>
    </xf>
    <xf numFmtId="10" fontId="12" fillId="2" borderId="10" xfId="21" applyNumberFormat="1" applyFont="1" applyFill="1" applyBorder="1">
      <alignment/>
      <protection/>
    </xf>
    <xf numFmtId="39" fontId="12" fillId="2" borderId="10" xfId="21" applyNumberFormat="1" applyFont="1" applyBorder="1">
      <alignment/>
      <protection locked="0"/>
    </xf>
    <xf numFmtId="0" fontId="12" fillId="2" borderId="29" xfId="21" applyNumberFormat="1" applyFont="1" applyBorder="1">
      <alignment/>
      <protection/>
    </xf>
    <xf numFmtId="39" fontId="15" fillId="2" borderId="24" xfId="21" applyNumberFormat="1" applyFont="1" applyBorder="1">
      <alignment/>
      <protection/>
    </xf>
    <xf numFmtId="39" fontId="15" fillId="2" borderId="11" xfId="21" applyNumberFormat="1" applyFont="1" applyBorder="1">
      <alignment/>
      <protection/>
    </xf>
    <xf numFmtId="10" fontId="15" fillId="2" borderId="11" xfId="21" applyNumberFormat="1" applyFont="1" applyBorder="1">
      <alignment/>
      <protection/>
    </xf>
    <xf numFmtId="10" fontId="15" fillId="2" borderId="11" xfId="21" applyNumberFormat="1" applyFont="1" applyFill="1" applyBorder="1">
      <alignment/>
      <protection/>
    </xf>
    <xf numFmtId="0" fontId="12" fillId="2" borderId="11" xfId="21" applyNumberFormat="1" applyFont="1" applyBorder="1">
      <alignment/>
      <protection/>
    </xf>
    <xf numFmtId="39" fontId="12" fillId="2" borderId="11" xfId="21" applyNumberFormat="1" applyFont="1" applyFill="1" applyBorder="1">
      <alignment/>
      <protection/>
    </xf>
    <xf numFmtId="0" fontId="12" fillId="2" borderId="0" xfId="21" applyNumberFormat="1" applyFont="1">
      <alignment/>
      <protection locked="0"/>
    </xf>
    <xf numFmtId="39" fontId="12" fillId="2" borderId="0" xfId="21" applyNumberFormat="1" applyFont="1">
      <alignment/>
      <protection/>
    </xf>
    <xf numFmtId="39" fontId="16" fillId="2" borderId="0" xfId="21" applyNumberFormat="1" applyFont="1">
      <alignment/>
      <protection/>
    </xf>
    <xf numFmtId="0" fontId="16" fillId="2" borderId="0" xfId="21" applyNumberFormat="1" applyFont="1">
      <alignment/>
      <protection locked="0"/>
    </xf>
    <xf numFmtId="0" fontId="0" fillId="2" borderId="0" xfId="21" applyNumberFormat="1">
      <alignment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703" xfId="21"/>
    <cellStyle name="Normal_P03-0703" xfId="22"/>
    <cellStyle name="Normal_P11-0703" xfId="23"/>
    <cellStyle name="Normal_p15-0703" xfId="24"/>
    <cellStyle name="Normal_p16-070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D12" sqref="D12"/>
    </sheetView>
  </sheetViews>
  <sheetFormatPr defaultColWidth="15.7109375" defaultRowHeight="19.5" customHeight="1"/>
  <cols>
    <col min="1" max="1" width="29.140625" style="192" customWidth="1"/>
    <col min="2" max="5" width="25.7109375" style="192" customWidth="1"/>
    <col min="6" max="6" width="15.7109375" style="192" customWidth="1"/>
    <col min="7" max="7" width="25.7109375" style="192" customWidth="1"/>
    <col min="8" max="8" width="15.7109375" style="192" customWidth="1"/>
    <col min="9" max="16384" width="25.7109375" style="192" customWidth="1"/>
  </cols>
  <sheetData>
    <row r="1" ht="19.5" customHeight="1">
      <c r="A1" s="192" t="s">
        <v>447</v>
      </c>
    </row>
    <row r="2" ht="19.5" customHeight="1">
      <c r="C2" s="192" t="s">
        <v>105</v>
      </c>
    </row>
    <row r="3" spans="3:4" ht="19.5" customHeight="1">
      <c r="C3" s="192" t="s">
        <v>105</v>
      </c>
      <c r="D3" s="192" t="s">
        <v>105</v>
      </c>
    </row>
    <row r="4" ht="19.5" customHeight="1">
      <c r="C4" s="192" t="s">
        <v>105</v>
      </c>
    </row>
    <row r="7" spans="1:13" ht="19.5" customHeight="1">
      <c r="A7" s="193" t="s">
        <v>447</v>
      </c>
      <c r="B7" s="194" t="s">
        <v>447</v>
      </c>
      <c r="C7" s="195" t="s">
        <v>448</v>
      </c>
      <c r="D7" s="195"/>
      <c r="E7" s="195"/>
      <c r="F7" s="194"/>
      <c r="G7" s="194"/>
      <c r="H7" s="194"/>
      <c r="I7" s="196"/>
      <c r="J7" s="194"/>
      <c r="K7" s="195" t="s">
        <v>449</v>
      </c>
      <c r="L7" s="195"/>
      <c r="M7" s="194"/>
    </row>
    <row r="8" spans="1:13" ht="19.5" customHeight="1">
      <c r="A8" s="192" t="s">
        <v>447</v>
      </c>
      <c r="B8" s="194"/>
      <c r="C8" s="195" t="s">
        <v>450</v>
      </c>
      <c r="D8" s="195"/>
      <c r="E8" s="195"/>
      <c r="F8" s="194"/>
      <c r="G8" s="194"/>
      <c r="H8" s="194"/>
      <c r="I8" s="196"/>
      <c r="J8" s="194"/>
      <c r="K8" s="195" t="s">
        <v>451</v>
      </c>
      <c r="L8" s="195"/>
      <c r="M8" s="194"/>
    </row>
    <row r="9" spans="1:14" ht="19.5" customHeight="1">
      <c r="A9" s="197" t="s">
        <v>452</v>
      </c>
      <c r="B9" s="194" t="s">
        <v>447</v>
      </c>
      <c r="C9" s="195"/>
      <c r="D9" s="195" t="s">
        <v>453</v>
      </c>
      <c r="E9" s="195"/>
      <c r="F9" s="194"/>
      <c r="G9" s="194"/>
      <c r="H9" s="195" t="s">
        <v>454</v>
      </c>
      <c r="I9" s="196"/>
      <c r="J9" s="198" t="s">
        <v>238</v>
      </c>
      <c r="K9" s="194" t="s">
        <v>104</v>
      </c>
      <c r="L9" s="194" t="s">
        <v>105</v>
      </c>
      <c r="M9" s="199" t="s">
        <v>455</v>
      </c>
      <c r="N9" s="192" t="s">
        <v>105</v>
      </c>
    </row>
    <row r="10" spans="1:13" ht="19.5" customHeight="1">
      <c r="A10" s="194" t="s">
        <v>447</v>
      </c>
      <c r="B10" s="194"/>
      <c r="C10" s="194"/>
      <c r="D10" s="200"/>
      <c r="E10" s="194"/>
      <c r="F10" s="194"/>
      <c r="G10" s="194"/>
      <c r="H10" s="194"/>
      <c r="I10" s="196"/>
      <c r="J10" s="194"/>
      <c r="K10" s="194"/>
      <c r="L10" s="194"/>
      <c r="M10" s="201" t="s">
        <v>456</v>
      </c>
    </row>
    <row r="11" spans="1:13" ht="19.5" customHeight="1">
      <c r="A11" s="202" t="s">
        <v>240</v>
      </c>
      <c r="B11" s="203">
        <v>2001</v>
      </c>
      <c r="C11" s="203">
        <v>2002</v>
      </c>
      <c r="D11" s="204">
        <v>2003</v>
      </c>
      <c r="E11" s="203" t="s">
        <v>457</v>
      </c>
      <c r="F11" s="203" t="s">
        <v>458</v>
      </c>
      <c r="G11" s="204" t="s">
        <v>459</v>
      </c>
      <c r="H11" s="204" t="s">
        <v>458</v>
      </c>
      <c r="I11" s="196"/>
      <c r="J11" s="205"/>
      <c r="K11" s="206" t="s">
        <v>460</v>
      </c>
      <c r="L11" s="206" t="s">
        <v>461</v>
      </c>
      <c r="M11" s="207" t="s">
        <v>462</v>
      </c>
    </row>
    <row r="12" spans="1:13" ht="19.5" customHeight="1">
      <c r="A12" s="208" t="s">
        <v>463</v>
      </c>
      <c r="B12" s="209">
        <v>18963482</v>
      </c>
      <c r="C12" s="209">
        <v>29470014.18</v>
      </c>
      <c r="D12" s="209">
        <f aca="true" t="shared" si="0" ref="D12:D32">M13</f>
        <v>24666370.89</v>
      </c>
      <c r="E12" s="210">
        <f aca="true" t="shared" si="1" ref="E12:E32">-B12+C12</f>
        <v>10506532.18</v>
      </c>
      <c r="F12" s="211">
        <f>E12/B12</f>
        <v>0.5540402432422484</v>
      </c>
      <c r="G12" s="209">
        <f aca="true" t="shared" si="2" ref="G12:G32">-C12+D12</f>
        <v>-4803643.289999999</v>
      </c>
      <c r="H12" s="212">
        <f aca="true" t="shared" si="3" ref="H12:H33">G12/C12</f>
        <v>-0.16300105119257188</v>
      </c>
      <c r="I12" s="196"/>
      <c r="J12" s="205" t="s">
        <v>240</v>
      </c>
      <c r="K12" s="206" t="s">
        <v>464</v>
      </c>
      <c r="L12" s="206" t="s">
        <v>464</v>
      </c>
      <c r="M12" s="207" t="s">
        <v>464</v>
      </c>
    </row>
    <row r="13" spans="1:13" ht="19.5" customHeight="1">
      <c r="A13" s="208" t="s">
        <v>465</v>
      </c>
      <c r="B13" s="209">
        <v>6159875.21</v>
      </c>
      <c r="C13" s="209">
        <v>40320598.29</v>
      </c>
      <c r="D13" s="209">
        <f t="shared" si="0"/>
        <v>27575175.34</v>
      </c>
      <c r="E13" s="210">
        <f t="shared" si="1"/>
        <v>34160723.08</v>
      </c>
      <c r="F13" s="211">
        <f>E13/B13</f>
        <v>5.545684273691641</v>
      </c>
      <c r="G13" s="209">
        <f t="shared" si="2"/>
        <v>-12745422.95</v>
      </c>
      <c r="H13" s="212">
        <f t="shared" si="3"/>
        <v>-0.31610202949694377</v>
      </c>
      <c r="I13" s="196"/>
      <c r="J13" s="205" t="s">
        <v>463</v>
      </c>
      <c r="K13" s="213">
        <v>24666370.89</v>
      </c>
      <c r="L13" s="213"/>
      <c r="M13" s="209">
        <f aca="true" t="shared" si="4" ref="M13:M33">K13+L13</f>
        <v>24666370.89</v>
      </c>
    </row>
    <row r="14" spans="1:13" ht="19.5" customHeight="1">
      <c r="A14" s="208" t="s">
        <v>466</v>
      </c>
      <c r="B14" s="209">
        <v>1547951.94</v>
      </c>
      <c r="C14" s="209">
        <v>-212644.15</v>
      </c>
      <c r="D14" s="209">
        <f t="shared" si="0"/>
        <v>968179.34</v>
      </c>
      <c r="E14" s="210">
        <f t="shared" si="1"/>
        <v>-1760596.0899999999</v>
      </c>
      <c r="F14" s="211">
        <f>E14/B14</f>
        <v>-1.1373712868630792</v>
      </c>
      <c r="G14" s="209">
        <f t="shared" si="2"/>
        <v>1180823.49</v>
      </c>
      <c r="H14" s="212">
        <f>G14/-C14</f>
        <v>5.553049496071253</v>
      </c>
      <c r="I14" s="196"/>
      <c r="J14" s="205" t="s">
        <v>465</v>
      </c>
      <c r="K14" s="213">
        <v>27575175.34</v>
      </c>
      <c r="L14" s="213"/>
      <c r="M14" s="209">
        <f t="shared" si="4"/>
        <v>27575175.34</v>
      </c>
    </row>
    <row r="15" spans="1:13" ht="19.5" customHeight="1">
      <c r="A15" s="208" t="s">
        <v>467</v>
      </c>
      <c r="B15" s="209">
        <v>9522631</v>
      </c>
      <c r="C15" s="209">
        <v>6898711.78</v>
      </c>
      <c r="D15" s="209">
        <f t="shared" si="0"/>
        <v>3245369.05</v>
      </c>
      <c r="E15" s="210">
        <f t="shared" si="1"/>
        <v>-2623919.2199999997</v>
      </c>
      <c r="F15" s="211">
        <f aca="true" t="shared" si="5" ref="F15:F33">E15/B15</f>
        <v>-0.27554561549218903</v>
      </c>
      <c r="G15" s="209">
        <f t="shared" si="2"/>
        <v>-3653342.7300000004</v>
      </c>
      <c r="H15" s="212">
        <f t="shared" si="3"/>
        <v>-0.5295688306027477</v>
      </c>
      <c r="I15" s="196"/>
      <c r="J15" s="205" t="s">
        <v>468</v>
      </c>
      <c r="K15" s="213">
        <v>968179.34</v>
      </c>
      <c r="L15" s="213"/>
      <c r="M15" s="209">
        <f t="shared" si="4"/>
        <v>968179.34</v>
      </c>
    </row>
    <row r="16" spans="1:13" ht="19.5" customHeight="1">
      <c r="A16" s="208" t="s">
        <v>469</v>
      </c>
      <c r="B16" s="209">
        <v>52594634.92</v>
      </c>
      <c r="C16" s="209">
        <v>50299054.95</v>
      </c>
      <c r="D16" s="209">
        <f t="shared" si="0"/>
        <v>52517255.24</v>
      </c>
      <c r="E16" s="210">
        <f t="shared" si="1"/>
        <v>-2295579.969999999</v>
      </c>
      <c r="F16" s="211">
        <f t="shared" si="5"/>
        <v>-0.04364665661225201</v>
      </c>
      <c r="G16" s="209">
        <f t="shared" si="2"/>
        <v>2218200.289999999</v>
      </c>
      <c r="H16" s="212">
        <f t="shared" si="3"/>
        <v>0.04410023791112996</v>
      </c>
      <c r="I16" s="196"/>
      <c r="J16" s="205" t="s">
        <v>470</v>
      </c>
      <c r="K16" s="213">
        <v>3245369.05</v>
      </c>
      <c r="L16" s="213"/>
      <c r="M16" s="209">
        <f t="shared" si="4"/>
        <v>3245369.05</v>
      </c>
    </row>
    <row r="17" spans="1:13" ht="19.5" customHeight="1">
      <c r="A17" s="208" t="s">
        <v>471</v>
      </c>
      <c r="B17" s="209">
        <v>4963534.62</v>
      </c>
      <c r="C17" s="209">
        <v>5357491.72</v>
      </c>
      <c r="D17" s="209">
        <f t="shared" si="0"/>
        <v>5248164.85</v>
      </c>
      <c r="E17" s="210">
        <f t="shared" si="1"/>
        <v>393957.0999999996</v>
      </c>
      <c r="F17" s="211">
        <f t="shared" si="5"/>
        <v>0.07937027343631173</v>
      </c>
      <c r="G17" s="209">
        <f t="shared" si="2"/>
        <v>-109326.87000000011</v>
      </c>
      <c r="H17" s="212">
        <f t="shared" si="3"/>
        <v>-0.02040635351649225</v>
      </c>
      <c r="I17" s="196"/>
      <c r="J17" s="205" t="s">
        <v>469</v>
      </c>
      <c r="K17" s="213">
        <v>52517255.24</v>
      </c>
      <c r="L17" s="213"/>
      <c r="M17" s="209">
        <f t="shared" si="4"/>
        <v>52517255.24</v>
      </c>
    </row>
    <row r="18" spans="1:13" ht="19.5" customHeight="1">
      <c r="A18" s="208" t="s">
        <v>472</v>
      </c>
      <c r="B18" s="209">
        <v>7559250.39</v>
      </c>
      <c r="C18" s="209">
        <v>9757065.79</v>
      </c>
      <c r="D18" s="209">
        <f t="shared" si="0"/>
        <v>10299321.55</v>
      </c>
      <c r="E18" s="210">
        <f t="shared" si="1"/>
        <v>2197815.3999999994</v>
      </c>
      <c r="F18" s="211">
        <f t="shared" si="5"/>
        <v>0.2907451515175964</v>
      </c>
      <c r="G18" s="209">
        <f t="shared" si="2"/>
        <v>542255.7600000016</v>
      </c>
      <c r="H18" s="212">
        <f t="shared" si="3"/>
        <v>0.05557569987441908</v>
      </c>
      <c r="I18" s="196"/>
      <c r="J18" s="205" t="s">
        <v>471</v>
      </c>
      <c r="K18" s="213">
        <v>5248164.85</v>
      </c>
      <c r="L18" s="213"/>
      <c r="M18" s="209">
        <f t="shared" si="4"/>
        <v>5248164.85</v>
      </c>
    </row>
    <row r="19" spans="1:13" ht="19.5" customHeight="1">
      <c r="A19" s="208" t="s">
        <v>473</v>
      </c>
      <c r="B19" s="209">
        <v>1407215</v>
      </c>
      <c r="C19" s="209">
        <v>1210867.61</v>
      </c>
      <c r="D19" s="209">
        <f t="shared" si="0"/>
        <v>1431344.57</v>
      </c>
      <c r="E19" s="210">
        <f t="shared" si="1"/>
        <v>-196347.3899999999</v>
      </c>
      <c r="F19" s="211">
        <f t="shared" si="5"/>
        <v>-0.1395290627231801</v>
      </c>
      <c r="G19" s="209">
        <f t="shared" si="2"/>
        <v>220476.95999999996</v>
      </c>
      <c r="H19" s="212">
        <f t="shared" si="3"/>
        <v>0.1820818049629719</v>
      </c>
      <c r="I19" s="196"/>
      <c r="J19" s="205" t="s">
        <v>472</v>
      </c>
      <c r="K19" s="213">
        <v>10299321.55</v>
      </c>
      <c r="L19" s="213"/>
      <c r="M19" s="209">
        <f t="shared" si="4"/>
        <v>10299321.55</v>
      </c>
    </row>
    <row r="20" spans="1:13" ht="19.5" customHeight="1">
      <c r="A20" s="205" t="s">
        <v>474</v>
      </c>
      <c r="B20" s="209">
        <v>16995085.77</v>
      </c>
      <c r="C20" s="209">
        <v>16798189.99</v>
      </c>
      <c r="D20" s="209">
        <f t="shared" si="0"/>
        <v>17307053.21</v>
      </c>
      <c r="E20" s="210">
        <f t="shared" si="1"/>
        <v>-196895.7800000012</v>
      </c>
      <c r="F20" s="211">
        <f t="shared" si="5"/>
        <v>-0.01158545374025501</v>
      </c>
      <c r="G20" s="209">
        <f t="shared" si="2"/>
        <v>508863.22000000253</v>
      </c>
      <c r="H20" s="212">
        <f t="shared" si="3"/>
        <v>0.03029274108120756</v>
      </c>
      <c r="I20" s="196"/>
      <c r="J20" s="205" t="s">
        <v>473</v>
      </c>
      <c r="K20" s="213">
        <v>1431344.57</v>
      </c>
      <c r="L20" s="213"/>
      <c r="M20" s="209">
        <f t="shared" si="4"/>
        <v>1431344.57</v>
      </c>
    </row>
    <row r="21" spans="1:13" ht="19.5" customHeight="1">
      <c r="A21" s="208" t="s">
        <v>475</v>
      </c>
      <c r="B21" s="209">
        <v>922943.25</v>
      </c>
      <c r="C21" s="209">
        <v>928961.83</v>
      </c>
      <c r="D21" s="209">
        <f t="shared" si="0"/>
        <v>1041118.93</v>
      </c>
      <c r="E21" s="210">
        <f t="shared" si="1"/>
        <v>6018.579999999958</v>
      </c>
      <c r="F21" s="211">
        <f t="shared" si="5"/>
        <v>0.0065210726661687575</v>
      </c>
      <c r="G21" s="209">
        <f t="shared" si="2"/>
        <v>112157.1000000001</v>
      </c>
      <c r="H21" s="212">
        <f t="shared" si="3"/>
        <v>0.12073380883690356</v>
      </c>
      <c r="I21" s="196"/>
      <c r="J21" s="205" t="s">
        <v>474</v>
      </c>
      <c r="K21" s="213">
        <v>17307053.21</v>
      </c>
      <c r="L21" s="213"/>
      <c r="M21" s="209">
        <f t="shared" si="4"/>
        <v>17307053.21</v>
      </c>
    </row>
    <row r="22" spans="1:13" ht="19.5" customHeight="1">
      <c r="A22" s="205" t="s">
        <v>476</v>
      </c>
      <c r="B22" s="209">
        <v>2896042.79</v>
      </c>
      <c r="C22" s="209">
        <v>2921934.39</v>
      </c>
      <c r="D22" s="209">
        <f t="shared" si="0"/>
        <v>3206781.82</v>
      </c>
      <c r="E22" s="210">
        <f t="shared" si="1"/>
        <v>25891.600000000093</v>
      </c>
      <c r="F22" s="211">
        <f t="shared" si="5"/>
        <v>0.008940337514833505</v>
      </c>
      <c r="G22" s="209">
        <f t="shared" si="2"/>
        <v>284847.4299999997</v>
      </c>
      <c r="H22" s="212">
        <f t="shared" si="3"/>
        <v>0.09748590898373995</v>
      </c>
      <c r="I22" s="196"/>
      <c r="J22" s="205" t="s">
        <v>475</v>
      </c>
      <c r="K22" s="213">
        <v>1041118.93</v>
      </c>
      <c r="L22" s="213"/>
      <c r="M22" s="209">
        <f t="shared" si="4"/>
        <v>1041118.93</v>
      </c>
    </row>
    <row r="23" spans="1:13" ht="19.5" customHeight="1">
      <c r="A23" s="208" t="s">
        <v>477</v>
      </c>
      <c r="B23" s="209">
        <v>629143.96</v>
      </c>
      <c r="C23" s="209">
        <v>483667.87</v>
      </c>
      <c r="D23" s="209">
        <f t="shared" si="0"/>
        <v>2016173.53</v>
      </c>
      <c r="E23" s="210">
        <f t="shared" si="1"/>
        <v>-145476.08999999997</v>
      </c>
      <c r="F23" s="211">
        <f t="shared" si="5"/>
        <v>-0.23122862055291762</v>
      </c>
      <c r="G23" s="209">
        <f t="shared" si="2"/>
        <v>1532505.6600000001</v>
      </c>
      <c r="H23" s="212">
        <f t="shared" si="3"/>
        <v>3.1685082988870032</v>
      </c>
      <c r="I23" s="196"/>
      <c r="J23" s="205" t="s">
        <v>476</v>
      </c>
      <c r="K23" s="213">
        <v>3206781.82</v>
      </c>
      <c r="L23" s="213"/>
      <c r="M23" s="209">
        <f t="shared" si="4"/>
        <v>3206781.82</v>
      </c>
    </row>
    <row r="24" spans="1:13" ht="19.5" customHeight="1">
      <c r="A24" s="208" t="s">
        <v>478</v>
      </c>
      <c r="B24" s="209">
        <v>19420851.73</v>
      </c>
      <c r="C24" s="209">
        <v>18433502.74</v>
      </c>
      <c r="D24" s="209">
        <f t="shared" si="0"/>
        <v>22637113.54</v>
      </c>
      <c r="E24" s="210">
        <f t="shared" si="1"/>
        <v>-987348.9900000021</v>
      </c>
      <c r="F24" s="211">
        <f t="shared" si="5"/>
        <v>-0.050839633798079674</v>
      </c>
      <c r="G24" s="209">
        <f t="shared" si="2"/>
        <v>4203610.800000001</v>
      </c>
      <c r="H24" s="212">
        <f t="shared" si="3"/>
        <v>0.22804188977487852</v>
      </c>
      <c r="I24" s="196"/>
      <c r="J24" s="205" t="s">
        <v>477</v>
      </c>
      <c r="K24" s="213">
        <v>2016173.53</v>
      </c>
      <c r="L24" s="213"/>
      <c r="M24" s="209">
        <f t="shared" si="4"/>
        <v>2016173.53</v>
      </c>
    </row>
    <row r="25" spans="1:13" ht="19.5" customHeight="1">
      <c r="A25" s="208" t="s">
        <v>479</v>
      </c>
      <c r="B25" s="209">
        <v>5103985.87</v>
      </c>
      <c r="C25" s="209">
        <v>7533445.37</v>
      </c>
      <c r="D25" s="209">
        <f t="shared" si="0"/>
        <v>6730167.18</v>
      </c>
      <c r="E25" s="210">
        <f t="shared" si="1"/>
        <v>2429459.5</v>
      </c>
      <c r="F25" s="211">
        <f t="shared" si="5"/>
        <v>0.47599259909393127</v>
      </c>
      <c r="G25" s="209">
        <f t="shared" si="2"/>
        <v>-803278.1900000004</v>
      </c>
      <c r="H25" s="212">
        <f t="shared" si="3"/>
        <v>-0.10662826244135894</v>
      </c>
      <c r="I25" s="196"/>
      <c r="J25" s="205" t="s">
        <v>478</v>
      </c>
      <c r="K25" s="213">
        <v>22637113.54</v>
      </c>
      <c r="L25" s="213"/>
      <c r="M25" s="209">
        <f t="shared" si="4"/>
        <v>22637113.54</v>
      </c>
    </row>
    <row r="26" spans="1:13" ht="19.5" customHeight="1">
      <c r="A26" s="214" t="s">
        <v>480</v>
      </c>
      <c r="B26" s="209">
        <v>16130346.5</v>
      </c>
      <c r="C26" s="209">
        <v>16543634</v>
      </c>
      <c r="D26" s="209">
        <f t="shared" si="0"/>
        <v>16407251.3</v>
      </c>
      <c r="E26" s="210">
        <f t="shared" si="1"/>
        <v>413287.5</v>
      </c>
      <c r="F26" s="211">
        <f t="shared" si="5"/>
        <v>0.02562173726398252</v>
      </c>
      <c r="G26" s="209">
        <f t="shared" si="2"/>
        <v>-136382.69999999925</v>
      </c>
      <c r="H26" s="212">
        <f t="shared" si="3"/>
        <v>-0.008243817531263038</v>
      </c>
      <c r="I26" s="196"/>
      <c r="J26" s="205" t="s">
        <v>479</v>
      </c>
      <c r="K26" s="213">
        <v>6730167.18</v>
      </c>
      <c r="L26" s="213"/>
      <c r="M26" s="209">
        <f t="shared" si="4"/>
        <v>6730167.18</v>
      </c>
    </row>
    <row r="27" spans="1:13" ht="19.5" customHeight="1">
      <c r="A27" s="208" t="s">
        <v>481</v>
      </c>
      <c r="B27" s="209">
        <v>2890848.7</v>
      </c>
      <c r="C27" s="209">
        <v>2549756.13</v>
      </c>
      <c r="D27" s="209">
        <f t="shared" si="0"/>
        <v>3030144.81</v>
      </c>
      <c r="E27" s="210">
        <f t="shared" si="1"/>
        <v>-341092.5700000003</v>
      </c>
      <c r="F27" s="211">
        <f t="shared" si="5"/>
        <v>-0.11799046072525354</v>
      </c>
      <c r="G27" s="209">
        <f t="shared" si="2"/>
        <v>480388.68000000017</v>
      </c>
      <c r="H27" s="212">
        <f t="shared" si="3"/>
        <v>0.1884057358850237</v>
      </c>
      <c r="I27" s="196"/>
      <c r="J27" s="205" t="s">
        <v>482</v>
      </c>
      <c r="K27" s="213">
        <v>16407251.3</v>
      </c>
      <c r="L27" s="213"/>
      <c r="M27" s="209">
        <f t="shared" si="4"/>
        <v>16407251.3</v>
      </c>
    </row>
    <row r="28" spans="1:13" ht="19.5" customHeight="1">
      <c r="A28" s="208" t="s">
        <v>483</v>
      </c>
      <c r="B28" s="209">
        <v>402784423.26</v>
      </c>
      <c r="C28" s="209">
        <v>411117470.79</v>
      </c>
      <c r="D28" s="209">
        <f t="shared" si="0"/>
        <v>487050621.2</v>
      </c>
      <c r="E28" s="210">
        <f t="shared" si="1"/>
        <v>8333047.530000031</v>
      </c>
      <c r="F28" s="211">
        <f t="shared" si="5"/>
        <v>0.020688604247788882</v>
      </c>
      <c r="G28" s="209">
        <f t="shared" si="2"/>
        <v>75933150.40999997</v>
      </c>
      <c r="H28" s="212">
        <f t="shared" si="3"/>
        <v>0.18469940054867393</v>
      </c>
      <c r="I28" s="196"/>
      <c r="J28" s="205" t="s">
        <v>481</v>
      </c>
      <c r="K28" s="213">
        <v>3030144.81</v>
      </c>
      <c r="L28" s="213"/>
      <c r="M28" s="209">
        <f t="shared" si="4"/>
        <v>3030144.81</v>
      </c>
    </row>
    <row r="29" spans="1:13" ht="19.5" customHeight="1">
      <c r="A29" s="208" t="s">
        <v>484</v>
      </c>
      <c r="B29" s="209">
        <v>11559240.11</v>
      </c>
      <c r="C29" s="209">
        <v>15286401.22</v>
      </c>
      <c r="D29" s="209">
        <f t="shared" si="0"/>
        <v>14361329.85</v>
      </c>
      <c r="E29" s="210">
        <f t="shared" si="1"/>
        <v>3727161.1100000013</v>
      </c>
      <c r="F29" s="211">
        <f t="shared" si="5"/>
        <v>0.3224399765496351</v>
      </c>
      <c r="G29" s="209">
        <f t="shared" si="2"/>
        <v>-925071.370000001</v>
      </c>
      <c r="H29" s="212">
        <f t="shared" si="3"/>
        <v>-0.06051596819202165</v>
      </c>
      <c r="I29" s="196"/>
      <c r="J29" s="205" t="s">
        <v>483</v>
      </c>
      <c r="K29" s="213">
        <v>487050621.2</v>
      </c>
      <c r="L29" s="213"/>
      <c r="M29" s="209">
        <f t="shared" si="4"/>
        <v>487050621.2</v>
      </c>
    </row>
    <row r="30" spans="1:13" ht="19.5" customHeight="1">
      <c r="A30" s="208" t="s">
        <v>485</v>
      </c>
      <c r="B30" s="209">
        <v>62270</v>
      </c>
      <c r="C30" s="209">
        <v>51953</v>
      </c>
      <c r="D30" s="209">
        <f t="shared" si="0"/>
        <v>22091</v>
      </c>
      <c r="E30" s="210">
        <f t="shared" si="1"/>
        <v>-10317</v>
      </c>
      <c r="F30" s="211">
        <f t="shared" si="5"/>
        <v>-0.16568170868797175</v>
      </c>
      <c r="G30" s="209">
        <f t="shared" si="2"/>
        <v>-29862</v>
      </c>
      <c r="H30" s="212">
        <f t="shared" si="3"/>
        <v>-0.5747887513714318</v>
      </c>
      <c r="I30" s="196"/>
      <c r="J30" s="205" t="s">
        <v>484</v>
      </c>
      <c r="K30" s="213">
        <v>14361329.85</v>
      </c>
      <c r="L30" s="213"/>
      <c r="M30" s="209">
        <f t="shared" si="4"/>
        <v>14361329.85</v>
      </c>
    </row>
    <row r="31" spans="1:13" ht="19.5" customHeight="1">
      <c r="A31" s="205" t="s">
        <v>486</v>
      </c>
      <c r="B31" s="209">
        <v>44232.35</v>
      </c>
      <c r="C31" s="209">
        <v>49094.75</v>
      </c>
      <c r="D31" s="209">
        <f t="shared" si="0"/>
        <v>37099.14</v>
      </c>
      <c r="E31" s="210">
        <f t="shared" si="1"/>
        <v>4862.4000000000015</v>
      </c>
      <c r="F31" s="211">
        <f t="shared" si="5"/>
        <v>0.1099285929868072</v>
      </c>
      <c r="G31" s="209">
        <f t="shared" si="2"/>
        <v>-11995.61</v>
      </c>
      <c r="H31" s="212">
        <f t="shared" si="3"/>
        <v>-0.24433590149659587</v>
      </c>
      <c r="I31" s="196"/>
      <c r="J31" s="205" t="s">
        <v>485</v>
      </c>
      <c r="K31" s="213">
        <v>22091</v>
      </c>
      <c r="L31" s="213"/>
      <c r="M31" s="209">
        <f t="shared" si="4"/>
        <v>22091</v>
      </c>
    </row>
    <row r="32" spans="1:13" ht="19.5" customHeight="1">
      <c r="A32" s="208" t="s">
        <v>487</v>
      </c>
      <c r="B32" s="209">
        <v>17850</v>
      </c>
      <c r="C32" s="209">
        <v>0</v>
      </c>
      <c r="D32" s="209">
        <f t="shared" si="0"/>
        <v>334380</v>
      </c>
      <c r="E32" s="210">
        <f t="shared" si="1"/>
        <v>-17850</v>
      </c>
      <c r="F32" s="211">
        <f t="shared" si="5"/>
        <v>-1</v>
      </c>
      <c r="G32" s="209">
        <f t="shared" si="2"/>
        <v>334380</v>
      </c>
      <c r="H32" s="212">
        <v>1</v>
      </c>
      <c r="I32" s="196"/>
      <c r="J32" s="205" t="s">
        <v>486</v>
      </c>
      <c r="K32" s="213">
        <v>37099.14</v>
      </c>
      <c r="L32" s="213"/>
      <c r="M32" s="209">
        <f t="shared" si="4"/>
        <v>37099.14</v>
      </c>
    </row>
    <row r="33" spans="1:13" ht="19.5" customHeight="1">
      <c r="A33" s="215" t="s">
        <v>218</v>
      </c>
      <c r="B33" s="216">
        <f>SUM(B12:B32)</f>
        <v>582175839.37</v>
      </c>
      <c r="C33" s="216">
        <f>SUM(C12:C32)</f>
        <v>635799172.2500001</v>
      </c>
      <c r="D33" s="216">
        <f>SUM(D12:D32)</f>
        <v>700132506.34</v>
      </c>
      <c r="E33" s="216">
        <f>SUM(E12:E32)</f>
        <v>53623332.880000025</v>
      </c>
      <c r="F33" s="217">
        <f t="shared" si="5"/>
        <v>0.09210848210057698</v>
      </c>
      <c r="G33" s="216">
        <f>SUM(G12:G32)</f>
        <v>64333334.089999974</v>
      </c>
      <c r="H33" s="218">
        <f t="shared" si="3"/>
        <v>0.1011849918934838</v>
      </c>
      <c r="I33" s="196"/>
      <c r="J33" s="205" t="s">
        <v>487</v>
      </c>
      <c r="K33" s="213">
        <v>334380</v>
      </c>
      <c r="L33" s="213"/>
      <c r="M33" s="209">
        <f t="shared" si="4"/>
        <v>334380</v>
      </c>
    </row>
    <row r="34" spans="1:13" ht="19.5" customHeight="1">
      <c r="A34" s="208" t="s">
        <v>488</v>
      </c>
      <c r="B34" s="210"/>
      <c r="C34" s="209"/>
      <c r="D34" s="209"/>
      <c r="E34" s="210" t="s">
        <v>105</v>
      </c>
      <c r="F34" s="211" t="s">
        <v>453</v>
      </c>
      <c r="G34" s="209" t="s">
        <v>105</v>
      </c>
      <c r="H34" s="212" t="s">
        <v>105</v>
      </c>
      <c r="I34" s="196"/>
      <c r="J34" s="219" t="s">
        <v>218</v>
      </c>
      <c r="K34" s="220">
        <f>SUM(K12:K33)</f>
        <v>700132506.34</v>
      </c>
      <c r="L34" s="220">
        <f>SUM(L12:L33)</f>
        <v>0</v>
      </c>
      <c r="M34" s="220">
        <f>SUM(M12:M33)</f>
        <v>700132506.34</v>
      </c>
    </row>
    <row r="35" spans="1:13" ht="19.5" customHeight="1">
      <c r="A35" s="208" t="s">
        <v>489</v>
      </c>
      <c r="B35" s="209">
        <v>128987050.8</v>
      </c>
      <c r="C35" s="209">
        <v>131266177.75</v>
      </c>
      <c r="D35" s="209">
        <f>M36</f>
        <v>133433237.27</v>
      </c>
      <c r="E35" s="210">
        <f>-B35+C35</f>
        <v>2279126.950000003</v>
      </c>
      <c r="F35" s="211">
        <f>E35/B35</f>
        <v>0.017669424456675794</v>
      </c>
      <c r="G35" s="209">
        <f>-C35+D35</f>
        <v>2167059.519999996</v>
      </c>
      <c r="H35" s="212">
        <f>G35/B35</f>
        <v>0.016800597475169158</v>
      </c>
      <c r="I35" s="196"/>
      <c r="J35" s="205" t="s">
        <v>488</v>
      </c>
      <c r="K35" s="210"/>
      <c r="L35" s="210"/>
      <c r="M35" s="209" t="s">
        <v>105</v>
      </c>
    </row>
    <row r="36" spans="1:13" ht="19.5" customHeight="1">
      <c r="A36" s="208" t="s">
        <v>490</v>
      </c>
      <c r="B36" s="209">
        <v>524920.86</v>
      </c>
      <c r="C36" s="209">
        <v>553978.64</v>
      </c>
      <c r="D36" s="209">
        <f>M37</f>
        <v>547999.62</v>
      </c>
      <c r="E36" s="210">
        <f>-B36+C36</f>
        <v>29057.780000000028</v>
      </c>
      <c r="F36" s="211">
        <f>E36/B36</f>
        <v>0.055356496977468236</v>
      </c>
      <c r="G36" s="209">
        <f>-C36+D36</f>
        <v>-5979.020000000019</v>
      </c>
      <c r="H36" s="212">
        <f>G36/B36</f>
        <v>-0.011390326534175111</v>
      </c>
      <c r="I36" s="196"/>
      <c r="J36" s="205" t="s">
        <v>489</v>
      </c>
      <c r="K36" s="213">
        <v>133433237.27</v>
      </c>
      <c r="L36" s="213"/>
      <c r="M36" s="209">
        <f>K36+L36</f>
        <v>133433237.27</v>
      </c>
    </row>
    <row r="37" spans="1:13" ht="19.5" customHeight="1">
      <c r="A37" s="208" t="s">
        <v>105</v>
      </c>
      <c r="B37" s="213"/>
      <c r="C37" s="209"/>
      <c r="D37" s="209" t="s">
        <v>105</v>
      </c>
      <c r="E37" s="210" t="s">
        <v>105</v>
      </c>
      <c r="F37" s="211" t="s">
        <v>105</v>
      </c>
      <c r="G37" s="209" t="s">
        <v>105</v>
      </c>
      <c r="H37" s="212" t="s">
        <v>105</v>
      </c>
      <c r="I37" s="196"/>
      <c r="J37" s="205" t="s">
        <v>490</v>
      </c>
      <c r="K37" s="213">
        <v>547999.62</v>
      </c>
      <c r="L37" s="213"/>
      <c r="M37" s="209">
        <f>K37+L37</f>
        <v>547999.62</v>
      </c>
    </row>
    <row r="38" spans="4:9" ht="19.5" customHeight="1">
      <c r="D38" s="192" t="s">
        <v>447</v>
      </c>
      <c r="I38" s="196"/>
    </row>
    <row r="39" spans="1:9" ht="19.5" customHeight="1">
      <c r="A39" s="221" t="s">
        <v>447</v>
      </c>
      <c r="B39" s="221"/>
      <c r="C39" s="221"/>
      <c r="D39" s="194"/>
      <c r="E39" s="194"/>
      <c r="F39" s="194"/>
      <c r="G39" s="194"/>
      <c r="H39" s="194"/>
      <c r="I39" s="196"/>
    </row>
    <row r="40" spans="1:13" ht="19.5" customHeight="1">
      <c r="A40" s="221" t="s">
        <v>105</v>
      </c>
      <c r="B40" s="221"/>
      <c r="C40" s="221"/>
      <c r="D40" s="194"/>
      <c r="E40" s="222" t="s">
        <v>105</v>
      </c>
      <c r="F40" s="194"/>
      <c r="G40" s="194"/>
      <c r="H40" s="194"/>
      <c r="I40" s="196"/>
      <c r="J40" s="196"/>
      <c r="K40" s="196"/>
      <c r="L40" s="196"/>
      <c r="M40" s="196"/>
    </row>
    <row r="41" spans="1:13" ht="19.5" customHeight="1">
      <c r="A41" s="196" t="s">
        <v>105</v>
      </c>
      <c r="B41" s="196"/>
      <c r="C41" s="196"/>
      <c r="D41" s="196"/>
      <c r="E41" s="223" t="s">
        <v>105</v>
      </c>
      <c r="F41" s="196"/>
      <c r="G41" s="196"/>
      <c r="H41" s="196"/>
      <c r="I41" s="196"/>
      <c r="J41" s="196"/>
      <c r="K41" s="196"/>
      <c r="L41" s="196"/>
      <c r="M41" s="196"/>
    </row>
    <row r="42" spans="1:13" ht="19.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</row>
    <row r="43" spans="1:13" ht="19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1:13" ht="19.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</row>
    <row r="45" spans="1:13" ht="19.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</row>
    <row r="46" spans="2:13" ht="19.5" customHeight="1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47" spans="1:9" ht="19.5" customHeight="1">
      <c r="A47" s="224" t="s">
        <v>208</v>
      </c>
      <c r="B47" s="196"/>
      <c r="C47" s="196"/>
      <c r="D47" s="196"/>
      <c r="E47" s="196"/>
      <c r="F47" s="196"/>
      <c r="G47" s="196"/>
      <c r="H47" s="196"/>
      <c r="I47" s="196"/>
    </row>
    <row r="48" spans="1:8" ht="19.5" customHeight="1">
      <c r="A48" s="224" t="s">
        <v>491</v>
      </c>
      <c r="B48" s="196"/>
      <c r="C48" s="196"/>
      <c r="D48" s="196"/>
      <c r="E48" s="196"/>
      <c r="F48" s="196"/>
      <c r="G48" s="196"/>
      <c r="H48" s="196"/>
    </row>
    <row r="49" ht="19.5" customHeight="1">
      <c r="A49" s="224" t="s">
        <v>492</v>
      </c>
    </row>
    <row r="50" ht="19.5" customHeight="1">
      <c r="A50" s="224" t="s">
        <v>493</v>
      </c>
    </row>
    <row r="51" spans="1:2" ht="19.5" customHeight="1">
      <c r="A51" s="224" t="s">
        <v>494</v>
      </c>
      <c r="B51" s="192" t="s">
        <v>447</v>
      </c>
    </row>
    <row r="52" ht="19.5" customHeight="1">
      <c r="A52" s="224" t="s">
        <v>495</v>
      </c>
    </row>
    <row r="53" ht="19.5" customHeight="1">
      <c r="A53" s="224" t="s">
        <v>496</v>
      </c>
    </row>
    <row r="54" ht="19.5" customHeight="1">
      <c r="A54" s="224" t="s">
        <v>497</v>
      </c>
    </row>
    <row r="55" ht="19.5" customHeight="1">
      <c r="A55" s="224" t="s">
        <v>498</v>
      </c>
    </row>
    <row r="56" ht="19.5" customHeight="1">
      <c r="A56" s="225" t="s">
        <v>105</v>
      </c>
    </row>
    <row r="57" ht="19.5" customHeight="1">
      <c r="A57" s="225" t="s">
        <v>105</v>
      </c>
    </row>
    <row r="58" ht="19.5" customHeight="1">
      <c r="A58" s="225" t="s">
        <v>105</v>
      </c>
    </row>
    <row r="59" ht="19.5" customHeight="1">
      <c r="A59" s="225" t="s">
        <v>105</v>
      </c>
    </row>
    <row r="60" ht="19.5" customHeight="1">
      <c r="A60" s="225" t="s">
        <v>105</v>
      </c>
    </row>
    <row r="61" ht="19.5" customHeight="1">
      <c r="A61" s="225" t="s">
        <v>105</v>
      </c>
    </row>
    <row r="62" ht="19.5" customHeight="1">
      <c r="A62" s="225" t="s">
        <v>105</v>
      </c>
    </row>
    <row r="63" ht="19.5" customHeight="1">
      <c r="A63" s="225" t="s">
        <v>105</v>
      </c>
    </row>
    <row r="64" ht="19.5" customHeight="1">
      <c r="A64" s="225" t="s">
        <v>105</v>
      </c>
    </row>
    <row r="65" ht="19.5" customHeight="1">
      <c r="A65" s="225" t="s">
        <v>105</v>
      </c>
    </row>
    <row r="66" ht="19.5" customHeight="1">
      <c r="A66" s="225" t="s">
        <v>105</v>
      </c>
    </row>
    <row r="67" ht="19.5" customHeight="1">
      <c r="A67" s="225" t="s">
        <v>105</v>
      </c>
    </row>
    <row r="68" ht="19.5" customHeight="1">
      <c r="A68" s="225" t="s">
        <v>104</v>
      </c>
    </row>
    <row r="69" ht="19.5" customHeight="1">
      <c r="A69" s="225" t="s">
        <v>105</v>
      </c>
    </row>
    <row r="70" ht="19.5" customHeight="1">
      <c r="A70" s="225" t="s">
        <v>105</v>
      </c>
    </row>
    <row r="71" ht="19.5" customHeight="1">
      <c r="A71" s="225" t="s">
        <v>105</v>
      </c>
    </row>
    <row r="72" ht="19.5" customHeight="1">
      <c r="A72" s="225" t="s">
        <v>105</v>
      </c>
    </row>
    <row r="73" ht="19.5" customHeight="1">
      <c r="A73" s="225" t="s">
        <v>105</v>
      </c>
    </row>
    <row r="74" ht="19.5" customHeight="1">
      <c r="A74" s="225" t="s">
        <v>105</v>
      </c>
    </row>
    <row r="75" ht="19.5" customHeight="1">
      <c r="A75" s="225" t="s">
        <v>105</v>
      </c>
    </row>
    <row r="76" ht="19.5" customHeight="1">
      <c r="A76" s="225" t="s">
        <v>105</v>
      </c>
    </row>
    <row r="77" ht="19.5" customHeight="1">
      <c r="A77" s="225" t="s">
        <v>104</v>
      </c>
    </row>
    <row r="78" ht="19.5" customHeight="1">
      <c r="A78" s="225" t="s">
        <v>105</v>
      </c>
    </row>
    <row r="79" ht="19.5" customHeight="1">
      <c r="A79" s="225" t="s">
        <v>105</v>
      </c>
    </row>
    <row r="80" ht="19.5" customHeight="1">
      <c r="A80" s="225" t="s">
        <v>105</v>
      </c>
    </row>
    <row r="81" ht="19.5" customHeight="1">
      <c r="A81" s="225" t="s">
        <v>105</v>
      </c>
    </row>
    <row r="82" ht="19.5" customHeight="1">
      <c r="A82" s="225" t="s">
        <v>105</v>
      </c>
    </row>
    <row r="83" ht="19.5" customHeight="1">
      <c r="A83" s="225" t="s">
        <v>105</v>
      </c>
    </row>
    <row r="84" ht="19.5" customHeight="1">
      <c r="A84" s="225" t="s">
        <v>105</v>
      </c>
    </row>
    <row r="85" ht="19.5" customHeight="1">
      <c r="A85" s="225" t="s">
        <v>105</v>
      </c>
    </row>
    <row r="86" ht="19.5" customHeight="1">
      <c r="A86" s="225" t="s">
        <v>105</v>
      </c>
    </row>
    <row r="87" ht="19.5" customHeight="1">
      <c r="A87" s="225" t="s">
        <v>105</v>
      </c>
    </row>
    <row r="88" ht="19.5" customHeight="1">
      <c r="A88" s="225" t="s">
        <v>105</v>
      </c>
    </row>
    <row r="89" ht="19.5" customHeight="1">
      <c r="A89" s="225" t="s">
        <v>105</v>
      </c>
    </row>
    <row r="90" ht="19.5" customHeight="1">
      <c r="A90" s="225" t="s">
        <v>105</v>
      </c>
    </row>
    <row r="91" ht="19.5" customHeight="1">
      <c r="A91" s="225" t="s">
        <v>105</v>
      </c>
    </row>
    <row r="92" ht="19.5" customHeight="1">
      <c r="A92" s="225" t="s">
        <v>105</v>
      </c>
    </row>
    <row r="93" ht="19.5" customHeight="1">
      <c r="A93" s="225" t="s">
        <v>105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87" zoomScaleNormal="87" workbookViewId="0" topLeftCell="A1">
      <selection activeCell="B10" sqref="B10"/>
    </sheetView>
  </sheetViews>
  <sheetFormatPr defaultColWidth="9.140625" defaultRowHeight="12.75"/>
  <cols>
    <col min="1" max="1" width="47.28125" style="3" customWidth="1"/>
    <col min="2" max="2" width="16.421875" style="3" customWidth="1"/>
    <col min="3" max="3" width="12.57421875" style="3" customWidth="1"/>
    <col min="4" max="4" width="16.421875" style="3" customWidth="1"/>
    <col min="5" max="5" width="12.57421875" style="3" customWidth="1"/>
    <col min="6" max="16384" width="11.421875" style="3" customWidth="1"/>
  </cols>
  <sheetData>
    <row r="1" spans="1:3" ht="15.75">
      <c r="A1" s="1" t="s">
        <v>0</v>
      </c>
      <c r="B1" s="2"/>
      <c r="C1" s="2"/>
    </row>
    <row r="2" spans="1:3" ht="15.75">
      <c r="A2" s="4" t="s">
        <v>1</v>
      </c>
      <c r="B2" s="2"/>
      <c r="C2" s="2"/>
    </row>
    <row r="3" spans="1:3" ht="15.75">
      <c r="A3" s="4" t="s">
        <v>2</v>
      </c>
      <c r="B3" s="2"/>
      <c r="C3" s="5"/>
    </row>
    <row r="4" spans="1:3" ht="15">
      <c r="A4" s="6"/>
      <c r="B4" s="7"/>
      <c r="C4" s="8"/>
    </row>
    <row r="5" spans="1:3" ht="15">
      <c r="A5" s="6"/>
      <c r="B5" s="7"/>
      <c r="C5" s="8" t="s">
        <v>3</v>
      </c>
    </row>
    <row r="6" spans="1:3" ht="15">
      <c r="A6" s="9"/>
      <c r="B6" s="10" t="s">
        <v>4</v>
      </c>
      <c r="C6" s="11"/>
    </row>
    <row r="7" spans="1:3" ht="15">
      <c r="A7" s="9" t="s">
        <v>5</v>
      </c>
      <c r="B7" s="9"/>
      <c r="C7" s="12" t="s">
        <v>6</v>
      </c>
    </row>
    <row r="8" spans="1:3" ht="15">
      <c r="A8" s="13"/>
      <c r="B8" s="14" t="s">
        <v>7</v>
      </c>
      <c r="C8" s="15" t="s">
        <v>8</v>
      </c>
    </row>
    <row r="9" spans="1:3" ht="15">
      <c r="A9" s="9" t="s">
        <v>9</v>
      </c>
      <c r="B9" s="16"/>
      <c r="C9" s="17"/>
    </row>
    <row r="10" spans="1:3" ht="15">
      <c r="A10" s="13" t="s">
        <v>10</v>
      </c>
      <c r="B10" s="18">
        <v>3716629</v>
      </c>
      <c r="C10" s="19">
        <f aca="true" t="shared" si="0" ref="C10:C32">B10/B$56</f>
        <v>0.007661537146161565</v>
      </c>
    </row>
    <row r="11" spans="1:3" ht="15">
      <c r="A11" s="13" t="s">
        <v>11</v>
      </c>
      <c r="B11" s="18">
        <v>2242426</v>
      </c>
      <c r="C11" s="19">
        <f t="shared" si="0"/>
        <v>0.004622584093413277</v>
      </c>
    </row>
    <row r="12" spans="1:3" ht="15">
      <c r="A12" s="13" t="s">
        <v>12</v>
      </c>
      <c r="B12" s="18">
        <v>1323430</v>
      </c>
      <c r="C12" s="19">
        <f t="shared" si="0"/>
        <v>0.0027281464212178834</v>
      </c>
    </row>
    <row r="13" spans="1:3" ht="15">
      <c r="A13" s="13" t="s">
        <v>13</v>
      </c>
      <c r="B13" s="18">
        <v>2597607</v>
      </c>
      <c r="C13" s="19">
        <f t="shared" si="0"/>
        <v>0.0053547616729109375</v>
      </c>
    </row>
    <row r="14" spans="1:3" ht="15">
      <c r="A14" s="13" t="s">
        <v>14</v>
      </c>
      <c r="B14" s="18">
        <v>1448996</v>
      </c>
      <c r="C14" s="19">
        <f t="shared" si="0"/>
        <v>0.0029869908130834484</v>
      </c>
    </row>
    <row r="15" spans="1:3" ht="15">
      <c r="A15" s="13" t="s">
        <v>15</v>
      </c>
      <c r="B15" s="18">
        <v>1622243</v>
      </c>
      <c r="C15" s="19">
        <f t="shared" si="0"/>
        <v>0.003344125820629548</v>
      </c>
    </row>
    <row r="16" spans="1:3" ht="15">
      <c r="A16" s="13" t="s">
        <v>16</v>
      </c>
      <c r="B16" s="18">
        <v>1564102</v>
      </c>
      <c r="C16" s="19">
        <f t="shared" si="0"/>
        <v>0.0032242727410741285</v>
      </c>
    </row>
    <row r="17" spans="1:3" ht="15">
      <c r="A17" s="13" t="s">
        <v>17</v>
      </c>
      <c r="B17" s="18">
        <v>1528772</v>
      </c>
      <c r="C17" s="19">
        <f t="shared" si="0"/>
        <v>0.0031514427364183265</v>
      </c>
    </row>
    <row r="18" spans="1:3" ht="15">
      <c r="A18" s="13" t="s">
        <v>18</v>
      </c>
      <c r="B18" s="18">
        <v>228963</v>
      </c>
      <c r="C18" s="19">
        <f t="shared" si="0"/>
        <v>0.0004719891411267012</v>
      </c>
    </row>
    <row r="19" spans="1:3" ht="15">
      <c r="A19" s="13" t="s">
        <v>19</v>
      </c>
      <c r="B19" s="18">
        <v>2837061</v>
      </c>
      <c r="C19" s="19">
        <f t="shared" si="0"/>
        <v>0.005848377181964161</v>
      </c>
    </row>
    <row r="20" spans="1:3" ht="15">
      <c r="A20" s="13" t="s">
        <v>20</v>
      </c>
      <c r="B20" s="18">
        <v>105060</v>
      </c>
      <c r="C20" s="19">
        <f t="shared" si="0"/>
        <v>0.00021657289241830004</v>
      </c>
    </row>
    <row r="21" spans="1:3" ht="15">
      <c r="A21" s="13" t="s">
        <v>21</v>
      </c>
      <c r="B21" s="18">
        <v>388845</v>
      </c>
      <c r="C21" s="19">
        <f t="shared" si="0"/>
        <v>0.000801573256733237</v>
      </c>
    </row>
    <row r="22" spans="1:3" ht="15">
      <c r="A22" s="13" t="s">
        <v>22</v>
      </c>
      <c r="B22" s="18">
        <v>1632712</v>
      </c>
      <c r="C22" s="19">
        <f t="shared" si="0"/>
        <v>0.003365706837293618</v>
      </c>
    </row>
    <row r="23" spans="1:3" ht="15">
      <c r="A23" s="13" t="s">
        <v>23</v>
      </c>
      <c r="B23" s="18">
        <v>4406567</v>
      </c>
      <c r="C23" s="19">
        <f t="shared" si="0"/>
        <v>0.009083789842233306</v>
      </c>
    </row>
    <row r="24" spans="1:3" ht="15">
      <c r="A24" s="13" t="s">
        <v>24</v>
      </c>
      <c r="B24" s="18">
        <v>1946122</v>
      </c>
      <c r="C24" s="19">
        <f t="shared" si="0"/>
        <v>0.004011776799342156</v>
      </c>
    </row>
    <row r="25" spans="1:3" ht="15">
      <c r="A25" s="13" t="s">
        <v>25</v>
      </c>
      <c r="B25" s="18">
        <v>547448</v>
      </c>
      <c r="C25" s="19">
        <f t="shared" si="0"/>
        <v>0.0011285208148544977</v>
      </c>
    </row>
    <row r="26" spans="1:3" ht="15">
      <c r="A26" s="13" t="s">
        <v>26</v>
      </c>
      <c r="B26" s="18">
        <v>653629</v>
      </c>
      <c r="C26" s="19">
        <f t="shared" si="0"/>
        <v>0.001347404560236827</v>
      </c>
    </row>
    <row r="27" spans="1:3" ht="15">
      <c r="A27" s="13" t="s">
        <v>27</v>
      </c>
      <c r="B27" s="18">
        <v>1162875</v>
      </c>
      <c r="C27" s="19">
        <f t="shared" si="0"/>
        <v>0.0023971749692645217</v>
      </c>
    </row>
    <row r="28" spans="1:3" ht="15">
      <c r="A28" s="13" t="s">
        <v>28</v>
      </c>
      <c r="B28" s="18">
        <v>7294</v>
      </c>
      <c r="C28" s="19">
        <f t="shared" si="0"/>
        <v>1.5036004923844284E-05</v>
      </c>
    </row>
    <row r="29" spans="1:3" ht="15">
      <c r="A29" s="13" t="s">
        <v>29</v>
      </c>
      <c r="B29" s="18">
        <v>8798</v>
      </c>
      <c r="C29" s="19">
        <f t="shared" si="0"/>
        <v>1.813638213874171E-05</v>
      </c>
    </row>
    <row r="30" spans="1:3" ht="15">
      <c r="A30" s="13" t="s">
        <v>30</v>
      </c>
      <c r="B30" s="18">
        <v>11376218</v>
      </c>
      <c r="C30" s="19">
        <f t="shared" si="0"/>
        <v>0.023451174919485326</v>
      </c>
    </row>
    <row r="31" spans="1:3" ht="15">
      <c r="A31" s="13" t="s">
        <v>31</v>
      </c>
      <c r="B31" s="20">
        <v>41345797</v>
      </c>
      <c r="C31" s="21">
        <f t="shared" si="0"/>
        <v>0.08523109504692436</v>
      </c>
    </row>
    <row r="32" spans="1:3" ht="15">
      <c r="A32" s="9" t="s">
        <v>32</v>
      </c>
      <c r="B32" s="18">
        <v>313985766</v>
      </c>
      <c r="C32" s="19">
        <f t="shared" si="0"/>
        <v>0.6472568581838524</v>
      </c>
    </row>
    <row r="33" spans="1:3" ht="15">
      <c r="A33" s="9" t="s">
        <v>33</v>
      </c>
      <c r="B33" s="16"/>
      <c r="C33" s="22"/>
    </row>
    <row r="34" spans="1:3" ht="15">
      <c r="A34" s="13" t="s">
        <v>34</v>
      </c>
      <c r="B34" s="18">
        <v>12020137</v>
      </c>
      <c r="C34" s="19">
        <f aca="true" t="shared" si="1" ref="C34:C43">B34/B$56</f>
        <v>0.024778563081612675</v>
      </c>
    </row>
    <row r="35" spans="1:3" ht="15">
      <c r="A35" s="13" t="s">
        <v>35</v>
      </c>
      <c r="B35" s="18">
        <v>4669040</v>
      </c>
      <c r="C35" s="19">
        <f t="shared" si="1"/>
        <v>0.00962485720175842</v>
      </c>
    </row>
    <row r="36" spans="1:3" ht="15">
      <c r="A36" s="13" t="s">
        <v>36</v>
      </c>
      <c r="B36" s="18">
        <v>16646382</v>
      </c>
      <c r="C36" s="19">
        <f t="shared" si="1"/>
        <v>0.03431520177079694</v>
      </c>
    </row>
    <row r="37" spans="1:3" ht="15">
      <c r="A37" s="13" t="s">
        <v>37</v>
      </c>
      <c r="B37" s="18">
        <v>14851100</v>
      </c>
      <c r="C37" s="19">
        <f t="shared" si="1"/>
        <v>0.030614369718193563</v>
      </c>
    </row>
    <row r="38" spans="1:3" ht="15">
      <c r="A38" s="13" t="s">
        <v>38</v>
      </c>
      <c r="B38" s="18">
        <v>2258534</v>
      </c>
      <c r="C38" s="19">
        <f t="shared" si="1"/>
        <v>0.004655789463212192</v>
      </c>
    </row>
    <row r="39" spans="1:3" ht="15">
      <c r="A39" s="13" t="s">
        <v>39</v>
      </c>
      <c r="B39" s="18">
        <v>2239500</v>
      </c>
      <c r="C39" s="19">
        <f t="shared" si="1"/>
        <v>0.0046165523755071665</v>
      </c>
    </row>
    <row r="40" spans="1:3" ht="15">
      <c r="A40" s="13" t="s">
        <v>40</v>
      </c>
      <c r="B40" s="18">
        <v>5048503</v>
      </c>
      <c r="C40" s="19">
        <f t="shared" si="1"/>
        <v>0.010407090206476918</v>
      </c>
    </row>
    <row r="41" spans="1:3" ht="15">
      <c r="A41" s="13" t="s">
        <v>41</v>
      </c>
      <c r="B41" s="18">
        <v>829749</v>
      </c>
      <c r="C41" s="19">
        <f t="shared" si="1"/>
        <v>0.001710462030374948</v>
      </c>
    </row>
    <row r="42" spans="1:3" ht="15">
      <c r="A42" s="13" t="s">
        <v>42</v>
      </c>
      <c r="B42" s="18">
        <v>2113930</v>
      </c>
      <c r="C42" s="19">
        <f t="shared" si="1"/>
        <v>0.004357699737957519</v>
      </c>
    </row>
    <row r="43" spans="1:3" ht="15">
      <c r="A43" s="13" t="s">
        <v>43</v>
      </c>
      <c r="B43" s="18">
        <v>60676875</v>
      </c>
      <c r="C43" s="19">
        <f t="shared" si="1"/>
        <v>0.12508058558589033</v>
      </c>
    </row>
    <row r="44" spans="1:3" ht="15">
      <c r="A44" s="9"/>
      <c r="B44" s="16"/>
      <c r="C44" s="22"/>
    </row>
    <row r="45" spans="1:3" ht="15">
      <c r="A45" s="13" t="s">
        <v>44</v>
      </c>
      <c r="B45" s="18">
        <v>581624</v>
      </c>
      <c r="C45" s="19">
        <f aca="true" t="shared" si="2" ref="C45:C56">B45/B$56</f>
        <v>0.0011989719396525923</v>
      </c>
    </row>
    <row r="46" spans="1:3" ht="15">
      <c r="A46" s="13" t="s">
        <v>45</v>
      </c>
      <c r="B46" s="18">
        <v>570659</v>
      </c>
      <c r="C46" s="19">
        <f t="shared" si="2"/>
        <v>0.0011763684581623328</v>
      </c>
    </row>
    <row r="47" spans="1:3" ht="15">
      <c r="A47" s="13" t="s">
        <v>46</v>
      </c>
      <c r="B47" s="18">
        <v>3978759</v>
      </c>
      <c r="C47" s="19">
        <f t="shared" si="2"/>
        <v>0.008201897438276633</v>
      </c>
    </row>
    <row r="48" spans="1:3" ht="15">
      <c r="A48" s="13" t="s">
        <v>47</v>
      </c>
      <c r="B48" s="18">
        <v>21401464</v>
      </c>
      <c r="C48" s="19">
        <f t="shared" si="2"/>
        <v>0.04411742776000496</v>
      </c>
    </row>
    <row r="49" spans="1:3" ht="15">
      <c r="A49" s="13" t="s">
        <v>48</v>
      </c>
      <c r="B49" s="18">
        <v>1690796</v>
      </c>
      <c r="C49" s="19">
        <f t="shared" si="2"/>
        <v>0.0034854424158508664</v>
      </c>
    </row>
    <row r="50" spans="1:3" ht="15">
      <c r="A50" s="13" t="s">
        <v>49</v>
      </c>
      <c r="B50" s="18">
        <v>32184671</v>
      </c>
      <c r="C50" s="19">
        <f t="shared" si="2"/>
        <v>0.06634615733867677</v>
      </c>
    </row>
    <row r="51" spans="1:3" ht="15">
      <c r="A51" s="13" t="s">
        <v>50</v>
      </c>
      <c r="B51" s="18">
        <v>12608952</v>
      </c>
      <c r="C51" s="19">
        <f t="shared" si="2"/>
        <v>0.025992358699823997</v>
      </c>
    </row>
    <row r="52" spans="1:3" ht="15">
      <c r="A52" s="13" t="s">
        <v>51</v>
      </c>
      <c r="B52" s="18">
        <v>26559459</v>
      </c>
      <c r="C52" s="19">
        <f t="shared" si="2"/>
        <v>0.05475022707686323</v>
      </c>
    </row>
    <row r="53" spans="1:3" ht="15">
      <c r="A53" s="13" t="s">
        <v>52</v>
      </c>
      <c r="B53" s="18">
        <v>1140992</v>
      </c>
      <c r="C53" s="19">
        <f t="shared" si="2"/>
        <v>0.0023520648930719684</v>
      </c>
    </row>
    <row r="54" spans="1:3" ht="15">
      <c r="A54" s="13" t="s">
        <v>53</v>
      </c>
      <c r="B54" s="18">
        <v>100717376</v>
      </c>
      <c r="C54" s="21">
        <f t="shared" si="2"/>
        <v>0.20762091602038335</v>
      </c>
    </row>
    <row r="55" spans="1:3" ht="15">
      <c r="A55" s="9" t="s">
        <v>54</v>
      </c>
      <c r="B55" s="23">
        <v>9722245</v>
      </c>
      <c r="C55" s="21">
        <f t="shared" si="2"/>
        <v>0.020041640209873934</v>
      </c>
    </row>
    <row r="56" spans="1:3" ht="15">
      <c r="A56" s="24" t="s">
        <v>55</v>
      </c>
      <c r="B56" s="25">
        <v>485102262</v>
      </c>
      <c r="C56" s="21">
        <f t="shared" si="2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view="pageBreakPreview" zoomScale="87" zoomScaleNormal="87" zoomScaleSheetLayoutView="87" workbookViewId="0" topLeftCell="A1">
      <selection activeCell="C7" sqref="C7"/>
    </sheetView>
  </sheetViews>
  <sheetFormatPr defaultColWidth="15.7109375" defaultRowHeight="12.75"/>
  <cols>
    <col min="1" max="1" width="49.421875" style="150" customWidth="1"/>
    <col min="2" max="3" width="27.140625" style="150" customWidth="1"/>
    <col min="4" max="4" width="21.28125" style="150" customWidth="1"/>
    <col min="5" max="5" width="15.421875" style="150" customWidth="1"/>
    <col min="6" max="16384" width="15.7109375" style="150" customWidth="1"/>
  </cols>
  <sheetData>
    <row r="1" spans="2:256" ht="18">
      <c r="B1" s="151" t="s">
        <v>0</v>
      </c>
      <c r="C1" s="151"/>
      <c r="D1" s="151"/>
      <c r="E1" s="152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56" ht="18">
      <c r="A2" s="152"/>
      <c r="B2" s="151" t="s">
        <v>237</v>
      </c>
      <c r="C2" s="151"/>
      <c r="D2" s="151"/>
      <c r="E2" s="152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</row>
    <row r="3" spans="1:256" ht="18">
      <c r="A3" s="154" t="s">
        <v>238</v>
      </c>
      <c r="B3" s="151" t="s">
        <v>104</v>
      </c>
      <c r="C3" s="151"/>
      <c r="D3" s="151"/>
      <c r="E3" s="155" t="s">
        <v>239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ht="18">
      <c r="A4" s="156" t="s">
        <v>240</v>
      </c>
      <c r="B4" s="157">
        <v>2002</v>
      </c>
      <c r="C4" s="158">
        <v>2003</v>
      </c>
      <c r="D4" s="156" t="s">
        <v>241</v>
      </c>
      <c r="E4" s="156" t="s">
        <v>242</v>
      </c>
      <c r="F4" s="159"/>
      <c r="G4" s="159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ht="18">
      <c r="A5" s="160" t="s">
        <v>243</v>
      </c>
      <c r="B5" s="161"/>
      <c r="C5" s="161"/>
      <c r="D5" s="161"/>
      <c r="E5" s="16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ht="18">
      <c r="A6" s="161" t="s">
        <v>244</v>
      </c>
      <c r="B6" s="163">
        <v>29470014.18</v>
      </c>
      <c r="C6" s="163">
        <v>24666370.89</v>
      </c>
      <c r="D6" s="161"/>
      <c r="E6" s="16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1:256" ht="18">
      <c r="A7" s="164" t="s">
        <v>218</v>
      </c>
      <c r="B7" s="165">
        <f>B6</f>
        <v>29470014.18</v>
      </c>
      <c r="C7" s="165">
        <f>C6</f>
        <v>24666370.89</v>
      </c>
      <c r="D7" s="165">
        <f>C7-B7</f>
        <v>-4803643.289999999</v>
      </c>
      <c r="E7" s="166">
        <f>D7/B7</f>
        <v>-0.16300105119257188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ht="18">
      <c r="A8" s="160" t="s">
        <v>245</v>
      </c>
      <c r="B8" s="161"/>
      <c r="C8" s="161"/>
      <c r="D8" s="161"/>
      <c r="E8" s="167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18">
      <c r="A9" s="161" t="s">
        <v>246</v>
      </c>
      <c r="B9" s="163">
        <v>40320598.29</v>
      </c>
      <c r="C9" s="163">
        <v>27575175.34</v>
      </c>
      <c r="D9" s="161"/>
      <c r="E9" s="167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1:256" ht="18">
      <c r="A10" s="164" t="s">
        <v>218</v>
      </c>
      <c r="B10" s="165">
        <f>SUM(B8:B9)</f>
        <v>40320598.29</v>
      </c>
      <c r="C10" s="165">
        <f>SUM(C8:C9)</f>
        <v>27575175.34</v>
      </c>
      <c r="D10" s="165">
        <f>C10-B10</f>
        <v>-12745422.95</v>
      </c>
      <c r="E10" s="166">
        <f>D10/B10</f>
        <v>-0.31610202949694377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256" ht="18">
      <c r="A11" s="160" t="s">
        <v>247</v>
      </c>
      <c r="B11" s="161"/>
      <c r="C11" s="161"/>
      <c r="D11" s="161"/>
      <c r="E11" s="167" t="s">
        <v>105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1:256" ht="18">
      <c r="A12" s="161" t="s">
        <v>248</v>
      </c>
      <c r="B12" s="168">
        <v>-2520688.46</v>
      </c>
      <c r="C12" s="168">
        <v>-1607366.23</v>
      </c>
      <c r="D12" s="161"/>
      <c r="E12" s="167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ht="18">
      <c r="A13" s="161" t="s">
        <v>249</v>
      </c>
      <c r="B13" s="168">
        <v>2240370.9</v>
      </c>
      <c r="C13" s="168">
        <v>2479218.55</v>
      </c>
      <c r="D13" s="169"/>
      <c r="E13" s="170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1:256" ht="18">
      <c r="A14" s="161" t="s">
        <v>250</v>
      </c>
      <c r="B14" s="163">
        <v>67673.41</v>
      </c>
      <c r="C14" s="163">
        <v>96327.02</v>
      </c>
      <c r="D14" s="169"/>
      <c r="E14" s="170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1:256" ht="18">
      <c r="A15" s="164" t="s">
        <v>218</v>
      </c>
      <c r="B15" s="165">
        <f>SUM(B12:B14)</f>
        <v>-212644.15000000005</v>
      </c>
      <c r="C15" s="165">
        <f>SUM(C12:C14)</f>
        <v>968179.3399999999</v>
      </c>
      <c r="D15" s="165">
        <f>C15-B15</f>
        <v>1180823.49</v>
      </c>
      <c r="E15" s="166">
        <f>D15/-B15</f>
        <v>5.553049496071252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</row>
    <row r="16" spans="1:256" ht="18">
      <c r="A16" s="160" t="s">
        <v>251</v>
      </c>
      <c r="B16" s="161"/>
      <c r="C16" s="161"/>
      <c r="D16" s="161"/>
      <c r="E16" s="167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ht="18">
      <c r="A17" s="161" t="s">
        <v>252</v>
      </c>
      <c r="B17" s="168">
        <v>6166611.93</v>
      </c>
      <c r="C17" s="168">
        <v>3593416.66</v>
      </c>
      <c r="D17" s="161"/>
      <c r="E17" s="167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ht="18">
      <c r="A18" s="161" t="s">
        <v>253</v>
      </c>
      <c r="B18" s="168">
        <v>337827.21</v>
      </c>
      <c r="C18" s="168">
        <v>1231978.92</v>
      </c>
      <c r="D18" s="169"/>
      <c r="E18" s="170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ht="18">
      <c r="A19" s="161" t="s">
        <v>254</v>
      </c>
      <c r="B19" s="168">
        <v>1111420.83</v>
      </c>
      <c r="C19" s="168">
        <v>111752.05</v>
      </c>
      <c r="D19" s="169"/>
      <c r="E19" s="170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ht="18">
      <c r="A20" s="161" t="s">
        <v>255</v>
      </c>
      <c r="B20" s="168">
        <v>30.06</v>
      </c>
      <c r="C20" s="168">
        <v>356.65</v>
      </c>
      <c r="D20" s="169"/>
      <c r="E20" s="170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8">
      <c r="A21" s="161" t="s">
        <v>256</v>
      </c>
      <c r="B21" s="168">
        <v>4681.89</v>
      </c>
      <c r="C21" s="168">
        <v>-1573849</v>
      </c>
      <c r="D21" s="169"/>
      <c r="E21" s="170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ht="18">
      <c r="A22" s="161" t="s">
        <v>257</v>
      </c>
      <c r="B22" s="168">
        <v>-103053.07</v>
      </c>
      <c r="C22" s="168">
        <v>-186223.43</v>
      </c>
      <c r="D22" s="169"/>
      <c r="E22" s="170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ht="18">
      <c r="A23" s="161" t="s">
        <v>258</v>
      </c>
      <c r="B23" s="168">
        <v>-618807.07</v>
      </c>
      <c r="C23" s="168">
        <v>67937.2</v>
      </c>
      <c r="D23" s="169"/>
      <c r="E23" s="170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ht="18">
      <c r="A24" s="164" t="s">
        <v>218</v>
      </c>
      <c r="B24" s="165">
        <f>SUM(B17:B23)</f>
        <v>6898711.779999998</v>
      </c>
      <c r="C24" s="165">
        <f>SUM(C17:C23)</f>
        <v>3245369.0500000003</v>
      </c>
      <c r="D24" s="165">
        <f>C24-B24</f>
        <v>-3653342.729999998</v>
      </c>
      <c r="E24" s="166">
        <f>D24/B24</f>
        <v>-0.5295688306027475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ht="18">
      <c r="A25" s="160" t="s">
        <v>259</v>
      </c>
      <c r="B25" s="161"/>
      <c r="C25" s="161"/>
      <c r="D25" s="161"/>
      <c r="E25" s="167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ht="18">
      <c r="A26" s="161" t="s">
        <v>260</v>
      </c>
      <c r="B26" s="168">
        <v>50279510.79</v>
      </c>
      <c r="C26" s="168">
        <v>52492093.6</v>
      </c>
      <c r="D26" s="161"/>
      <c r="E26" s="167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ht="18">
      <c r="A27" s="161" t="s">
        <v>261</v>
      </c>
      <c r="B27" s="168">
        <v>0</v>
      </c>
      <c r="C27" s="168">
        <v>0</v>
      </c>
      <c r="D27" s="169"/>
      <c r="E27" s="170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ht="18">
      <c r="A28" s="161" t="s">
        <v>262</v>
      </c>
      <c r="B28" s="168">
        <v>6000</v>
      </c>
      <c r="C28" s="168">
        <v>15000</v>
      </c>
      <c r="D28" s="169"/>
      <c r="E28" s="170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ht="18">
      <c r="A29" s="161" t="s">
        <v>263</v>
      </c>
      <c r="B29" s="168">
        <v>0</v>
      </c>
      <c r="C29" s="168">
        <v>0</v>
      </c>
      <c r="D29" s="169"/>
      <c r="E29" s="170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ht="18">
      <c r="A30" s="161" t="s">
        <v>264</v>
      </c>
      <c r="B30" s="168">
        <v>13544.16</v>
      </c>
      <c r="C30" s="168">
        <v>10161.64</v>
      </c>
      <c r="D30" s="169"/>
      <c r="E30" s="170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ht="18">
      <c r="A31" s="161" t="s">
        <v>265</v>
      </c>
      <c r="B31" s="168">
        <v>0</v>
      </c>
      <c r="C31" s="168">
        <v>0</v>
      </c>
      <c r="D31" s="169"/>
      <c r="E31" s="170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ht="18">
      <c r="A32" s="161" t="s">
        <v>266</v>
      </c>
      <c r="B32" s="168">
        <v>0</v>
      </c>
      <c r="C32" s="168">
        <v>0</v>
      </c>
      <c r="D32" s="169"/>
      <c r="E32" s="170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ht="18">
      <c r="A33" s="164" t="s">
        <v>218</v>
      </c>
      <c r="B33" s="165">
        <f>SUM(B26:B32)</f>
        <v>50299054.949999996</v>
      </c>
      <c r="C33" s="165">
        <f>SUM(C26:C32)</f>
        <v>52517255.24</v>
      </c>
      <c r="D33" s="165">
        <f>C33-B33</f>
        <v>2218200.2900000066</v>
      </c>
      <c r="E33" s="166">
        <f>D33/B33</f>
        <v>0.04410023791113011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ht="18">
      <c r="A34" s="160" t="s">
        <v>267</v>
      </c>
      <c r="B34" s="161"/>
      <c r="C34" s="161"/>
      <c r="D34" s="161"/>
      <c r="E34" s="167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ht="18">
      <c r="A35" s="161" t="s">
        <v>268</v>
      </c>
      <c r="B35" s="168">
        <v>3855337.42</v>
      </c>
      <c r="C35" s="168">
        <v>3776675.55</v>
      </c>
      <c r="D35" s="161"/>
      <c r="E35" s="167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ht="18">
      <c r="A36" s="161" t="s">
        <v>269</v>
      </c>
      <c r="B36" s="168">
        <v>1523.6</v>
      </c>
      <c r="C36" s="168">
        <v>3146.23</v>
      </c>
      <c r="D36" s="169"/>
      <c r="E36" s="170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18">
      <c r="A37" s="161" t="s">
        <v>270</v>
      </c>
      <c r="B37" s="168">
        <v>1500630.7</v>
      </c>
      <c r="C37" s="168">
        <v>1468343.07</v>
      </c>
      <c r="D37" s="169"/>
      <c r="E37" s="170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18">
      <c r="A38" s="164" t="s">
        <v>218</v>
      </c>
      <c r="B38" s="165">
        <f>SUM(B35:B37)</f>
        <v>5357491.72</v>
      </c>
      <c r="C38" s="165">
        <f>SUM(C35:C37)</f>
        <v>5248164.85</v>
      </c>
      <c r="D38" s="165">
        <f>C38-B38</f>
        <v>-109326.87000000011</v>
      </c>
      <c r="E38" s="166">
        <f>D38/B38</f>
        <v>-0.02040635351649225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ht="18">
      <c r="A39" s="160" t="s">
        <v>271</v>
      </c>
      <c r="B39" s="161"/>
      <c r="C39" s="161"/>
      <c r="D39" s="161"/>
      <c r="E39" s="167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ht="18">
      <c r="A40" s="161" t="s">
        <v>272</v>
      </c>
      <c r="B40" s="168">
        <v>9040147.3</v>
      </c>
      <c r="C40" s="168">
        <v>9536230.97</v>
      </c>
      <c r="D40" s="161"/>
      <c r="E40" s="167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8">
      <c r="A41" s="161" t="s">
        <v>273</v>
      </c>
      <c r="B41" s="168">
        <v>682720.43</v>
      </c>
      <c r="C41" s="168">
        <v>755087.25</v>
      </c>
      <c r="D41" s="169"/>
      <c r="E41" s="170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8">
      <c r="A42" s="161" t="s">
        <v>274</v>
      </c>
      <c r="B42" s="168">
        <v>33854.81</v>
      </c>
      <c r="C42" s="168">
        <v>24941.28</v>
      </c>
      <c r="D42" s="169"/>
      <c r="E42" s="170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 ht="18">
      <c r="A43" s="161" t="s">
        <v>275</v>
      </c>
      <c r="B43" s="168">
        <v>140</v>
      </c>
      <c r="C43" s="168">
        <v>320</v>
      </c>
      <c r="D43" s="169"/>
      <c r="E43" s="170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1:256" ht="18">
      <c r="A44" s="161" t="s">
        <v>276</v>
      </c>
      <c r="B44" s="168">
        <v>0</v>
      </c>
      <c r="C44" s="168">
        <v>30</v>
      </c>
      <c r="D44" s="169"/>
      <c r="E44" s="170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ht="18">
      <c r="A45" s="161" t="s">
        <v>277</v>
      </c>
      <c r="B45" s="168">
        <v>0</v>
      </c>
      <c r="C45" s="168">
        <v>0</v>
      </c>
      <c r="D45" s="169"/>
      <c r="E45" s="170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:256" ht="18">
      <c r="A46" s="161" t="s">
        <v>278</v>
      </c>
      <c r="B46" s="168">
        <v>0</v>
      </c>
      <c r="C46" s="168">
        <v>0</v>
      </c>
      <c r="D46" s="169"/>
      <c r="E46" s="170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</row>
    <row r="47" spans="1:256" ht="18">
      <c r="A47" s="161" t="s">
        <v>279</v>
      </c>
      <c r="B47" s="168">
        <v>203.25</v>
      </c>
      <c r="C47" s="168">
        <v>-17287.95</v>
      </c>
      <c r="D47" s="169"/>
      <c r="E47" s="170" t="s">
        <v>105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</row>
    <row r="48" spans="1:256" ht="18.75" thickBot="1">
      <c r="A48" s="164" t="s">
        <v>218</v>
      </c>
      <c r="B48" s="165">
        <f>SUM(B40:B47)</f>
        <v>9757065.790000001</v>
      </c>
      <c r="C48" s="165">
        <f>SUM(C40:C47)</f>
        <v>10299321.55</v>
      </c>
      <c r="D48" s="165">
        <f>C48-B48</f>
        <v>542255.7599999998</v>
      </c>
      <c r="E48" s="166">
        <f>D48/B48</f>
        <v>0.05557569987441888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</row>
    <row r="49" spans="1:256" ht="18.75" thickTop="1">
      <c r="A49" s="152"/>
      <c r="B49" s="151" t="s">
        <v>0</v>
      </c>
      <c r="C49" s="171"/>
      <c r="D49" s="151"/>
      <c r="E49" s="15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1:256" ht="18">
      <c r="A50" s="152"/>
      <c r="B50" s="151" t="s">
        <v>280</v>
      </c>
      <c r="C50" s="171"/>
      <c r="D50" s="151"/>
      <c r="E50" s="15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</row>
    <row r="51" spans="1:256" ht="18">
      <c r="A51" s="172" t="str">
        <f>+A3</f>
        <v>July 2003</v>
      </c>
      <c r="B51" s="151" t="s">
        <v>104</v>
      </c>
      <c r="C51" s="171"/>
      <c r="D51" s="151"/>
      <c r="E51" s="155" t="s">
        <v>281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1:256" ht="18">
      <c r="A52" s="156" t="s">
        <v>240</v>
      </c>
      <c r="B52" s="157">
        <v>2002</v>
      </c>
      <c r="C52" s="158">
        <v>2003</v>
      </c>
      <c r="D52" s="156" t="s">
        <v>241</v>
      </c>
      <c r="E52" s="156" t="s">
        <v>242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</row>
    <row r="53" spans="1:256" ht="18">
      <c r="A53" s="160" t="s">
        <v>282</v>
      </c>
      <c r="B53" s="161" t="s">
        <v>105</v>
      </c>
      <c r="C53" s="161" t="s">
        <v>105</v>
      </c>
      <c r="D53" s="161"/>
      <c r="E53" s="16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1:256" ht="18">
      <c r="A54" s="161" t="s">
        <v>283</v>
      </c>
      <c r="B54" s="168">
        <v>1168648.64</v>
      </c>
      <c r="C54" s="168">
        <v>1380426.87</v>
      </c>
      <c r="D54" s="173"/>
      <c r="E54" s="174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</row>
    <row r="55" spans="1:256" ht="18">
      <c r="A55" s="161" t="s">
        <v>284</v>
      </c>
      <c r="B55" s="168">
        <v>120</v>
      </c>
      <c r="C55" s="168">
        <v>40</v>
      </c>
      <c r="D55" s="173"/>
      <c r="E55" s="174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</row>
    <row r="56" spans="1:256" ht="18">
      <c r="A56" s="161" t="s">
        <v>285</v>
      </c>
      <c r="B56" s="168">
        <v>0</v>
      </c>
      <c r="C56" s="168">
        <v>0</v>
      </c>
      <c r="D56" s="173"/>
      <c r="E56" s="174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  <c r="IV56" s="153"/>
    </row>
    <row r="57" spans="1:256" ht="18">
      <c r="A57" s="161" t="s">
        <v>286</v>
      </c>
      <c r="B57" s="168">
        <v>0</v>
      </c>
      <c r="C57" s="168">
        <v>0</v>
      </c>
      <c r="D57" s="173"/>
      <c r="E57" s="174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1:256" ht="18">
      <c r="A58" s="161" t="s">
        <v>287</v>
      </c>
      <c r="B58" s="168">
        <v>299</v>
      </c>
      <c r="C58" s="168">
        <v>237.87</v>
      </c>
      <c r="D58" s="173"/>
      <c r="E58" s="174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  <c r="IV58" s="153"/>
    </row>
    <row r="59" spans="1:256" ht="18">
      <c r="A59" s="161" t="s">
        <v>288</v>
      </c>
      <c r="B59" s="168">
        <v>41740.6</v>
      </c>
      <c r="C59" s="168">
        <v>50554.33</v>
      </c>
      <c r="D59" s="173"/>
      <c r="E59" s="174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</row>
    <row r="60" spans="1:256" ht="18">
      <c r="A60" s="161" t="s">
        <v>289</v>
      </c>
      <c r="B60" s="168">
        <v>0</v>
      </c>
      <c r="C60" s="168">
        <v>0</v>
      </c>
      <c r="D60" s="173"/>
      <c r="E60" s="174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  <c r="IV60" s="153"/>
    </row>
    <row r="61" spans="1:256" ht="18">
      <c r="A61" s="161" t="s">
        <v>290</v>
      </c>
      <c r="B61" s="168">
        <v>59.37</v>
      </c>
      <c r="C61" s="168">
        <v>85.5</v>
      </c>
      <c r="D61" s="173"/>
      <c r="E61" s="174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ht="18">
      <c r="A62" s="164" t="s">
        <v>218</v>
      </c>
      <c r="B62" s="175">
        <v>1210867.61</v>
      </c>
      <c r="C62" s="175">
        <f>SUM(C54:C61)</f>
        <v>1431344.5700000003</v>
      </c>
      <c r="D62" s="175">
        <f>C62-B62</f>
        <v>220476.9600000002</v>
      </c>
      <c r="E62" s="176">
        <f>D62/B62</f>
        <v>0.1820818049629721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  <c r="IV62" s="153"/>
    </row>
    <row r="63" spans="1:256" ht="18">
      <c r="A63" s="160" t="s">
        <v>291</v>
      </c>
      <c r="B63" s="161"/>
      <c r="C63" s="161" t="s">
        <v>105</v>
      </c>
      <c r="D63" s="161"/>
      <c r="E63" s="162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</row>
    <row r="64" spans="1:256" ht="18">
      <c r="A64" s="161" t="s">
        <v>292</v>
      </c>
      <c r="B64" s="168">
        <v>11930800.56</v>
      </c>
      <c r="C64" s="168">
        <v>12666044.68</v>
      </c>
      <c r="D64" s="173" t="s">
        <v>105</v>
      </c>
      <c r="E64" s="174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  <c r="IV64" s="153"/>
    </row>
    <row r="65" spans="1:256" ht="18">
      <c r="A65" s="161" t="s">
        <v>293</v>
      </c>
      <c r="B65" s="168">
        <v>415720</v>
      </c>
      <c r="C65" s="168">
        <v>452532</v>
      </c>
      <c r="D65" s="173"/>
      <c r="E65" s="174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</row>
    <row r="66" spans="1:256" ht="18">
      <c r="A66" s="161" t="s">
        <v>294</v>
      </c>
      <c r="B66" s="168">
        <v>1620</v>
      </c>
      <c r="C66" s="168">
        <v>2134.5</v>
      </c>
      <c r="D66" s="173"/>
      <c r="E66" s="174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  <c r="IV66" s="153"/>
    </row>
    <row r="67" spans="1:256" ht="18">
      <c r="A67" s="161" t="s">
        <v>295</v>
      </c>
      <c r="B67" s="168">
        <v>23296.98</v>
      </c>
      <c r="C67" s="168">
        <v>18106.23</v>
      </c>
      <c r="D67" s="173"/>
      <c r="E67" s="174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  <c r="IV67" s="153"/>
    </row>
    <row r="68" spans="1:256" ht="18">
      <c r="A68" s="161" t="s">
        <v>296</v>
      </c>
      <c r="B68" s="168">
        <v>7283.79</v>
      </c>
      <c r="C68" s="168">
        <v>21095.16</v>
      </c>
      <c r="D68" s="173"/>
      <c r="E68" s="174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</row>
    <row r="69" spans="1:256" ht="18">
      <c r="A69" s="161" t="s">
        <v>297</v>
      </c>
      <c r="B69" s="168">
        <v>4082758.49</v>
      </c>
      <c r="C69" s="168">
        <v>3862730.43</v>
      </c>
      <c r="D69" s="173"/>
      <c r="E69" s="174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  <c r="IV69" s="153"/>
    </row>
    <row r="70" spans="1:256" ht="18">
      <c r="A70" s="161" t="s">
        <v>298</v>
      </c>
      <c r="B70" s="168">
        <v>30756.5</v>
      </c>
      <c r="C70" s="168">
        <v>65765</v>
      </c>
      <c r="D70" s="173"/>
      <c r="E70" s="174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  <c r="IV70" s="153"/>
    </row>
    <row r="71" spans="1:256" ht="18">
      <c r="A71" s="161" t="s">
        <v>299</v>
      </c>
      <c r="B71" s="168">
        <v>8278.5</v>
      </c>
      <c r="C71" s="168">
        <v>9384</v>
      </c>
      <c r="D71" s="173"/>
      <c r="E71" s="174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</row>
    <row r="72" spans="1:256" ht="18">
      <c r="A72" s="161" t="s">
        <v>300</v>
      </c>
      <c r="B72" s="168">
        <v>89245.34</v>
      </c>
      <c r="C72" s="168">
        <v>91152.22</v>
      </c>
      <c r="D72" s="173"/>
      <c r="E72" s="174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  <c r="HM72" s="153"/>
      <c r="HN72" s="153"/>
      <c r="HO72" s="153"/>
      <c r="HP72" s="153"/>
      <c r="HQ72" s="153"/>
      <c r="HR72" s="153"/>
      <c r="HS72" s="153"/>
      <c r="HT72" s="153"/>
      <c r="HU72" s="153"/>
      <c r="HV72" s="153"/>
      <c r="HW72" s="153"/>
      <c r="HX72" s="153"/>
      <c r="HY72" s="153"/>
      <c r="HZ72" s="153"/>
      <c r="IA72" s="153"/>
      <c r="IB72" s="153"/>
      <c r="IC72" s="153"/>
      <c r="ID72" s="153"/>
      <c r="IE72" s="153"/>
      <c r="IF72" s="153"/>
      <c r="IG72" s="153"/>
      <c r="IH72" s="153"/>
      <c r="II72" s="153"/>
      <c r="IJ72" s="153"/>
      <c r="IK72" s="153"/>
      <c r="IL72" s="153"/>
      <c r="IM72" s="153"/>
      <c r="IN72" s="153"/>
      <c r="IO72" s="153"/>
      <c r="IP72" s="153"/>
      <c r="IQ72" s="153"/>
      <c r="IR72" s="153"/>
      <c r="IS72" s="153"/>
      <c r="IT72" s="153"/>
      <c r="IU72" s="153"/>
      <c r="IV72" s="153"/>
    </row>
    <row r="73" spans="1:256" ht="18">
      <c r="A73" s="161" t="s">
        <v>301</v>
      </c>
      <c r="B73" s="168">
        <v>784.5</v>
      </c>
      <c r="C73" s="168">
        <v>2824.7</v>
      </c>
      <c r="D73" s="173"/>
      <c r="E73" s="174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53"/>
      <c r="IB73" s="153"/>
      <c r="IC73" s="153"/>
      <c r="ID73" s="153"/>
      <c r="IE73" s="153"/>
      <c r="IF73" s="153"/>
      <c r="IG73" s="153"/>
      <c r="IH73" s="153"/>
      <c r="II73" s="153"/>
      <c r="IJ73" s="153"/>
      <c r="IK73" s="153"/>
      <c r="IL73" s="153"/>
      <c r="IM73" s="153"/>
      <c r="IN73" s="153"/>
      <c r="IO73" s="153"/>
      <c r="IP73" s="153"/>
      <c r="IQ73" s="153"/>
      <c r="IR73" s="153"/>
      <c r="IS73" s="153"/>
      <c r="IT73" s="153"/>
      <c r="IU73" s="153"/>
      <c r="IV73" s="153"/>
    </row>
    <row r="74" spans="1:256" ht="18">
      <c r="A74" s="161" t="s">
        <v>302</v>
      </c>
      <c r="B74" s="168">
        <v>395.01</v>
      </c>
      <c r="C74" s="168">
        <v>189.76</v>
      </c>
      <c r="D74" s="173"/>
      <c r="E74" s="174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  <c r="HM74" s="153"/>
      <c r="HN74" s="153"/>
      <c r="HO74" s="153"/>
      <c r="HP74" s="153"/>
      <c r="HQ74" s="153"/>
      <c r="HR74" s="153"/>
      <c r="HS74" s="153"/>
      <c r="HT74" s="153"/>
      <c r="HU74" s="153"/>
      <c r="HV74" s="153"/>
      <c r="HW74" s="153"/>
      <c r="HX74" s="153"/>
      <c r="HY74" s="153"/>
      <c r="HZ74" s="153"/>
      <c r="IA74" s="153"/>
      <c r="IB74" s="153"/>
      <c r="IC74" s="153"/>
      <c r="ID74" s="153"/>
      <c r="IE74" s="153"/>
      <c r="IF74" s="153"/>
      <c r="IG74" s="153"/>
      <c r="IH74" s="153"/>
      <c r="II74" s="153"/>
      <c r="IJ74" s="153"/>
      <c r="IK74" s="153"/>
      <c r="IL74" s="153"/>
      <c r="IM74" s="153"/>
      <c r="IN74" s="153"/>
      <c r="IO74" s="153"/>
      <c r="IP74" s="153"/>
      <c r="IQ74" s="153"/>
      <c r="IR74" s="153"/>
      <c r="IS74" s="153"/>
      <c r="IT74" s="153"/>
      <c r="IU74" s="153"/>
      <c r="IV74" s="153"/>
    </row>
    <row r="75" spans="1:256" ht="18">
      <c r="A75" s="161" t="s">
        <v>303</v>
      </c>
      <c r="B75" s="168">
        <v>0</v>
      </c>
      <c r="C75" s="168">
        <v>18000</v>
      </c>
      <c r="D75" s="173"/>
      <c r="E75" s="174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  <c r="HM75" s="153"/>
      <c r="HN75" s="153"/>
      <c r="HO75" s="153"/>
      <c r="HP75" s="153"/>
      <c r="HQ75" s="153"/>
      <c r="HR75" s="153"/>
      <c r="HS75" s="153"/>
      <c r="HT75" s="153"/>
      <c r="HU75" s="153"/>
      <c r="HV75" s="153"/>
      <c r="HW75" s="153"/>
      <c r="HX75" s="153"/>
      <c r="HY75" s="153"/>
      <c r="HZ75" s="153"/>
      <c r="IA75" s="153"/>
      <c r="IB75" s="153"/>
      <c r="IC75" s="153"/>
      <c r="ID75" s="153"/>
      <c r="IE75" s="153"/>
      <c r="IF75" s="153"/>
      <c r="IG75" s="153"/>
      <c r="IH75" s="153"/>
      <c r="II75" s="153"/>
      <c r="IJ75" s="153"/>
      <c r="IK75" s="153"/>
      <c r="IL75" s="153"/>
      <c r="IM75" s="153"/>
      <c r="IN75" s="153"/>
      <c r="IO75" s="153"/>
      <c r="IP75" s="153"/>
      <c r="IQ75" s="153"/>
      <c r="IR75" s="153"/>
      <c r="IS75" s="153"/>
      <c r="IT75" s="153"/>
      <c r="IU75" s="153"/>
      <c r="IV75" s="153"/>
    </row>
    <row r="76" spans="1:256" ht="18">
      <c r="A76" s="161" t="s">
        <v>304</v>
      </c>
      <c r="B76" s="168">
        <v>102059.31</v>
      </c>
      <c r="C76" s="168">
        <v>0</v>
      </c>
      <c r="D76" s="173"/>
      <c r="E76" s="174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  <c r="HM76" s="153"/>
      <c r="HN76" s="153"/>
      <c r="HO76" s="153"/>
      <c r="HP76" s="153"/>
      <c r="HQ76" s="153"/>
      <c r="HR76" s="153"/>
      <c r="HS76" s="153"/>
      <c r="HT76" s="153"/>
      <c r="HU76" s="153"/>
      <c r="HV76" s="153"/>
      <c r="HW76" s="153"/>
      <c r="HX76" s="153"/>
      <c r="HY76" s="153"/>
      <c r="HZ76" s="153"/>
      <c r="IA76" s="153"/>
      <c r="IB76" s="153"/>
      <c r="IC76" s="153"/>
      <c r="ID76" s="153"/>
      <c r="IE76" s="153"/>
      <c r="IF76" s="153"/>
      <c r="IG76" s="153"/>
      <c r="IH76" s="153"/>
      <c r="II76" s="153"/>
      <c r="IJ76" s="153"/>
      <c r="IK76" s="153"/>
      <c r="IL76" s="153"/>
      <c r="IM76" s="153"/>
      <c r="IN76" s="153"/>
      <c r="IO76" s="153"/>
      <c r="IP76" s="153"/>
      <c r="IQ76" s="153"/>
      <c r="IR76" s="153"/>
      <c r="IS76" s="153"/>
      <c r="IT76" s="153"/>
      <c r="IU76" s="153"/>
      <c r="IV76" s="153"/>
    </row>
    <row r="77" spans="1:256" ht="18">
      <c r="A77" s="161" t="s">
        <v>305</v>
      </c>
      <c r="B77" s="168">
        <v>104118.52</v>
      </c>
      <c r="C77" s="168">
        <v>97094.53</v>
      </c>
      <c r="D77" s="173"/>
      <c r="E77" s="174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  <c r="HM77" s="153"/>
      <c r="HN77" s="153"/>
      <c r="HO77" s="153"/>
      <c r="HP77" s="153"/>
      <c r="HQ77" s="153"/>
      <c r="HR77" s="153"/>
      <c r="HS77" s="153"/>
      <c r="HT77" s="153"/>
      <c r="HU77" s="153"/>
      <c r="HV77" s="153"/>
      <c r="HW77" s="153"/>
      <c r="HX77" s="153"/>
      <c r="HY77" s="153"/>
      <c r="HZ77" s="153"/>
      <c r="IA77" s="153"/>
      <c r="IB77" s="153"/>
      <c r="IC77" s="153"/>
      <c r="ID77" s="153"/>
      <c r="IE77" s="153"/>
      <c r="IF77" s="153"/>
      <c r="IG77" s="153"/>
      <c r="IH77" s="153"/>
      <c r="II77" s="153"/>
      <c r="IJ77" s="153"/>
      <c r="IK77" s="153"/>
      <c r="IL77" s="153"/>
      <c r="IM77" s="153"/>
      <c r="IN77" s="153"/>
      <c r="IO77" s="153"/>
      <c r="IP77" s="153"/>
      <c r="IQ77" s="153"/>
      <c r="IR77" s="153"/>
      <c r="IS77" s="153"/>
      <c r="IT77" s="153"/>
      <c r="IU77" s="153"/>
      <c r="IV77" s="153"/>
    </row>
    <row r="78" spans="1:256" ht="18">
      <c r="A78" s="161" t="s">
        <v>306</v>
      </c>
      <c r="B78" s="168">
        <v>1072.49</v>
      </c>
      <c r="C78" s="168">
        <v>0</v>
      </c>
      <c r="D78" s="173"/>
      <c r="E78" s="174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153"/>
      <c r="IO78" s="153"/>
      <c r="IP78" s="153"/>
      <c r="IQ78" s="153"/>
      <c r="IR78" s="153"/>
      <c r="IS78" s="153"/>
      <c r="IT78" s="153"/>
      <c r="IU78" s="153"/>
      <c r="IV78" s="153"/>
    </row>
    <row r="79" spans="1:256" ht="18">
      <c r="A79" s="161" t="s">
        <v>307</v>
      </c>
      <c r="B79" s="168">
        <v>0</v>
      </c>
      <c r="C79" s="168">
        <v>0</v>
      </c>
      <c r="D79" s="173"/>
      <c r="E79" s="174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153"/>
      <c r="IG79" s="153"/>
      <c r="IH79" s="153"/>
      <c r="II79" s="153"/>
      <c r="IJ79" s="153"/>
      <c r="IK79" s="153"/>
      <c r="IL79" s="153"/>
      <c r="IM79" s="153"/>
      <c r="IN79" s="153"/>
      <c r="IO79" s="153"/>
      <c r="IP79" s="153"/>
      <c r="IQ79" s="153"/>
      <c r="IR79" s="153"/>
      <c r="IS79" s="153"/>
      <c r="IT79" s="153"/>
      <c r="IU79" s="153"/>
      <c r="IV79" s="153"/>
    </row>
    <row r="80" spans="1:256" ht="18.75" thickBot="1">
      <c r="A80" s="164" t="s">
        <v>218</v>
      </c>
      <c r="B80" s="177">
        <f>SUM(B64:B79)</f>
        <v>16798189.99</v>
      </c>
      <c r="C80" s="177">
        <f>SUM(C64:C79)</f>
        <v>17307053.21</v>
      </c>
      <c r="D80" s="175">
        <f>C80-B80</f>
        <v>508863.22000000253</v>
      </c>
      <c r="E80" s="176">
        <f>D80/B80</f>
        <v>0.03029274108120756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/>
      <c r="IN80" s="153"/>
      <c r="IO80" s="153"/>
      <c r="IP80" s="153"/>
      <c r="IQ80" s="153"/>
      <c r="IR80" s="153"/>
      <c r="IS80" s="153"/>
      <c r="IT80" s="153"/>
      <c r="IU80" s="153"/>
      <c r="IV80" s="153"/>
    </row>
    <row r="81" spans="1:256" ht="18.75" thickTop="1">
      <c r="A81" s="160" t="s">
        <v>308</v>
      </c>
      <c r="B81" s="168">
        <v>928961.83</v>
      </c>
      <c r="C81" s="168">
        <v>1041118.93</v>
      </c>
      <c r="D81" s="173"/>
      <c r="E81" s="174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/>
      <c r="IN81" s="153"/>
      <c r="IO81" s="153"/>
      <c r="IP81" s="153"/>
      <c r="IQ81" s="153"/>
      <c r="IR81" s="153"/>
      <c r="IS81" s="153"/>
      <c r="IT81" s="153"/>
      <c r="IU81" s="153"/>
      <c r="IV81" s="153"/>
    </row>
    <row r="82" spans="1:256" ht="18.75" thickBot="1">
      <c r="A82" s="164" t="s">
        <v>218</v>
      </c>
      <c r="B82" s="175">
        <f>B81</f>
        <v>928961.83</v>
      </c>
      <c r="C82" s="175">
        <f>C81</f>
        <v>1041118.93</v>
      </c>
      <c r="D82" s="175">
        <f>C82-B82</f>
        <v>112157.1000000001</v>
      </c>
      <c r="E82" s="176">
        <f>D82/B82</f>
        <v>0.12073380883690356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  <c r="IV82" s="153"/>
    </row>
    <row r="83" spans="1:256" ht="18.75" thickTop="1">
      <c r="A83" s="160" t="s">
        <v>309</v>
      </c>
      <c r="B83" s="161"/>
      <c r="C83" s="161"/>
      <c r="D83" s="161"/>
      <c r="E83" s="162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53"/>
      <c r="IE83" s="153"/>
      <c r="IF83" s="153"/>
      <c r="IG83" s="153"/>
      <c r="IH83" s="153"/>
      <c r="II83" s="153"/>
      <c r="IJ83" s="153"/>
      <c r="IK83" s="153"/>
      <c r="IL83" s="153"/>
      <c r="IM83" s="153"/>
      <c r="IN83" s="153"/>
      <c r="IO83" s="153"/>
      <c r="IP83" s="153"/>
      <c r="IQ83" s="153"/>
      <c r="IR83" s="153"/>
      <c r="IS83" s="153"/>
      <c r="IT83" s="153"/>
      <c r="IU83" s="153"/>
      <c r="IV83" s="153"/>
    </row>
    <row r="84" spans="1:256" ht="18">
      <c r="A84" s="161" t="s">
        <v>310</v>
      </c>
      <c r="B84" s="168">
        <v>2827024.39</v>
      </c>
      <c r="C84" s="168">
        <v>3086461.82</v>
      </c>
      <c r="D84" s="173" t="s">
        <v>105</v>
      </c>
      <c r="E84" s="174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  <c r="IA84" s="153"/>
      <c r="IB84" s="153"/>
      <c r="IC84" s="153"/>
      <c r="ID84" s="153"/>
      <c r="IE84" s="153"/>
      <c r="IF84" s="153"/>
      <c r="IG84" s="153"/>
      <c r="IH84" s="153"/>
      <c r="II84" s="153"/>
      <c r="IJ84" s="153"/>
      <c r="IK84" s="153"/>
      <c r="IL84" s="153"/>
      <c r="IM84" s="153"/>
      <c r="IN84" s="153"/>
      <c r="IO84" s="153"/>
      <c r="IP84" s="153"/>
      <c r="IQ84" s="153"/>
      <c r="IR84" s="153"/>
      <c r="IS84" s="153"/>
      <c r="IT84" s="153"/>
      <c r="IU84" s="153"/>
      <c r="IV84" s="153"/>
    </row>
    <row r="85" spans="1:256" ht="18">
      <c r="A85" s="161" t="s">
        <v>311</v>
      </c>
      <c r="B85" s="168">
        <v>94910</v>
      </c>
      <c r="C85" s="168">
        <v>120320</v>
      </c>
      <c r="D85" s="173"/>
      <c r="E85" s="174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  <c r="IA85" s="153"/>
      <c r="IB85" s="153"/>
      <c r="IC85" s="153"/>
      <c r="ID85" s="153"/>
      <c r="IE85" s="153"/>
      <c r="IF85" s="153"/>
      <c r="IG85" s="153"/>
      <c r="IH85" s="153"/>
      <c r="II85" s="153"/>
      <c r="IJ85" s="153"/>
      <c r="IK85" s="153"/>
      <c r="IL85" s="153"/>
      <c r="IM85" s="153"/>
      <c r="IN85" s="153"/>
      <c r="IO85" s="153"/>
      <c r="IP85" s="153"/>
      <c r="IQ85" s="153"/>
      <c r="IR85" s="153"/>
      <c r="IS85" s="153"/>
      <c r="IT85" s="153"/>
      <c r="IU85" s="153"/>
      <c r="IV85" s="153"/>
    </row>
    <row r="86" spans="1:256" ht="18.75" thickBot="1">
      <c r="A86" s="164" t="s">
        <v>218</v>
      </c>
      <c r="B86" s="177">
        <f>SUM(B84:B85)</f>
        <v>2921934.39</v>
      </c>
      <c r="C86" s="177">
        <f>SUM(C84:C85)</f>
        <v>3206781.82</v>
      </c>
      <c r="D86" s="175">
        <f>C86-B86</f>
        <v>284847.4299999997</v>
      </c>
      <c r="E86" s="176">
        <f>D86/B86</f>
        <v>0.09748590898373995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  <c r="IV86" s="153"/>
    </row>
    <row r="87" spans="1:256" ht="18.75" thickTop="1">
      <c r="A87" s="160" t="s">
        <v>312</v>
      </c>
      <c r="B87" s="161"/>
      <c r="C87" s="161"/>
      <c r="D87" s="161"/>
      <c r="E87" s="162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  <c r="IA87" s="153"/>
      <c r="IB87" s="153"/>
      <c r="IC87" s="153"/>
      <c r="ID87" s="153"/>
      <c r="IE87" s="153"/>
      <c r="IF87" s="153"/>
      <c r="IG87" s="153"/>
      <c r="IH87" s="153"/>
      <c r="II87" s="153"/>
      <c r="IJ87" s="153"/>
      <c r="IK87" s="153"/>
      <c r="IL87" s="153"/>
      <c r="IM87" s="153"/>
      <c r="IN87" s="153"/>
      <c r="IO87" s="153"/>
      <c r="IP87" s="153"/>
      <c r="IQ87" s="153"/>
      <c r="IR87" s="153"/>
      <c r="IS87" s="153"/>
      <c r="IT87" s="153"/>
      <c r="IU87" s="153"/>
      <c r="IV87" s="153"/>
    </row>
    <row r="88" spans="1:256" ht="18">
      <c r="A88" s="161" t="s">
        <v>313</v>
      </c>
      <c r="B88" s="168">
        <v>356381.05</v>
      </c>
      <c r="C88" s="168">
        <v>505260.1</v>
      </c>
      <c r="D88" s="173"/>
      <c r="E88" s="174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  <c r="IA88" s="153"/>
      <c r="IB88" s="153"/>
      <c r="IC88" s="153"/>
      <c r="ID88" s="153"/>
      <c r="IE88" s="153"/>
      <c r="IF88" s="153"/>
      <c r="IG88" s="153"/>
      <c r="IH88" s="153"/>
      <c r="II88" s="153"/>
      <c r="IJ88" s="153"/>
      <c r="IK88" s="153"/>
      <c r="IL88" s="153"/>
      <c r="IM88" s="153"/>
      <c r="IN88" s="153"/>
      <c r="IO88" s="153"/>
      <c r="IP88" s="153"/>
      <c r="IQ88" s="153"/>
      <c r="IR88" s="153"/>
      <c r="IS88" s="153"/>
      <c r="IT88" s="153"/>
      <c r="IU88" s="153"/>
      <c r="IV88" s="153"/>
    </row>
    <row r="89" spans="1:256" ht="18">
      <c r="A89" s="161" t="s">
        <v>314</v>
      </c>
      <c r="B89" s="168">
        <v>57430.56</v>
      </c>
      <c r="C89" s="168">
        <v>32103.74</v>
      </c>
      <c r="D89" s="173"/>
      <c r="E89" s="174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  <c r="IR89" s="153"/>
      <c r="IS89" s="153"/>
      <c r="IT89" s="153"/>
      <c r="IU89" s="153"/>
      <c r="IV89" s="153"/>
    </row>
    <row r="90" spans="1:256" ht="18">
      <c r="A90" s="161" t="s">
        <v>315</v>
      </c>
      <c r="B90" s="168">
        <v>0</v>
      </c>
      <c r="C90" s="168">
        <v>1333016.66</v>
      </c>
      <c r="D90" s="173" t="s">
        <v>105</v>
      </c>
      <c r="E90" s="178" t="s">
        <v>105</v>
      </c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3"/>
      <c r="IM90" s="153"/>
      <c r="IN90" s="153"/>
      <c r="IO90" s="153"/>
      <c r="IP90" s="153"/>
      <c r="IQ90" s="153"/>
      <c r="IR90" s="153"/>
      <c r="IS90" s="153"/>
      <c r="IT90" s="153"/>
      <c r="IU90" s="153"/>
      <c r="IV90" s="153"/>
    </row>
    <row r="91" spans="1:256" ht="18">
      <c r="A91" s="161" t="s">
        <v>316</v>
      </c>
      <c r="B91" s="168">
        <v>43235.4</v>
      </c>
      <c r="C91" s="168">
        <v>80628.92</v>
      </c>
      <c r="D91" s="173"/>
      <c r="E91" s="174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  <c r="IA91" s="153"/>
      <c r="IB91" s="153"/>
      <c r="IC91" s="153"/>
      <c r="ID91" s="153"/>
      <c r="IE91" s="153"/>
      <c r="IF91" s="153"/>
      <c r="IG91" s="153"/>
      <c r="IH91" s="153"/>
      <c r="II91" s="153"/>
      <c r="IJ91" s="153"/>
      <c r="IK91" s="153"/>
      <c r="IL91" s="153"/>
      <c r="IM91" s="153"/>
      <c r="IN91" s="153"/>
      <c r="IO91" s="153"/>
      <c r="IP91" s="153"/>
      <c r="IQ91" s="153"/>
      <c r="IR91" s="153"/>
      <c r="IS91" s="153"/>
      <c r="IT91" s="153"/>
      <c r="IU91" s="153"/>
      <c r="IV91" s="153"/>
    </row>
    <row r="92" spans="1:256" ht="18">
      <c r="A92" s="161" t="s">
        <v>317</v>
      </c>
      <c r="B92" s="168">
        <v>26620.86</v>
      </c>
      <c r="C92" s="168">
        <v>65164.11</v>
      </c>
      <c r="D92" s="173"/>
      <c r="E92" s="174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</row>
    <row r="93" spans="1:256" ht="18.75" thickBot="1">
      <c r="A93" s="164" t="s">
        <v>218</v>
      </c>
      <c r="B93" s="175">
        <f>SUM(B88:B92)</f>
        <v>483667.87</v>
      </c>
      <c r="C93" s="175">
        <f>SUM(C88:C92)</f>
        <v>2016173.53</v>
      </c>
      <c r="D93" s="175">
        <f>C93-B93</f>
        <v>1532505.6600000001</v>
      </c>
      <c r="E93" s="176">
        <f>D93/B93</f>
        <v>3.1685082988870032</v>
      </c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  <c r="IE93" s="153"/>
      <c r="IF93" s="153"/>
      <c r="IG93" s="153"/>
      <c r="IH93" s="153"/>
      <c r="II93" s="153"/>
      <c r="IJ93" s="153"/>
      <c r="IK93" s="153"/>
      <c r="IL93" s="153"/>
      <c r="IM93" s="153"/>
      <c r="IN93" s="153"/>
      <c r="IO93" s="153"/>
      <c r="IP93" s="153"/>
      <c r="IQ93" s="153"/>
      <c r="IR93" s="153"/>
      <c r="IS93" s="153"/>
      <c r="IT93" s="153"/>
      <c r="IU93" s="153"/>
      <c r="IV93" s="153"/>
    </row>
    <row r="94" spans="1:256" ht="18.75" thickTop="1">
      <c r="A94" s="160" t="s">
        <v>318</v>
      </c>
      <c r="B94" s="161"/>
      <c r="C94" s="161"/>
      <c r="D94" s="161"/>
      <c r="E94" s="162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  <c r="IV94" s="153"/>
    </row>
    <row r="95" spans="1:256" ht="18">
      <c r="A95" s="161" t="s">
        <v>319</v>
      </c>
      <c r="B95" s="168">
        <v>7606997.12</v>
      </c>
      <c r="C95" s="168">
        <v>8577316.83</v>
      </c>
      <c r="D95" s="173"/>
      <c r="E95" s="174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  <c r="IE95" s="153"/>
      <c r="IF95" s="153"/>
      <c r="IG95" s="153"/>
      <c r="IH95" s="153"/>
      <c r="II95" s="153"/>
      <c r="IJ95" s="153"/>
      <c r="IK95" s="153"/>
      <c r="IL95" s="153"/>
      <c r="IM95" s="153"/>
      <c r="IN95" s="153"/>
      <c r="IO95" s="153"/>
      <c r="IP95" s="153"/>
      <c r="IQ95" s="153"/>
      <c r="IR95" s="153"/>
      <c r="IS95" s="153"/>
      <c r="IT95" s="153"/>
      <c r="IU95" s="153"/>
      <c r="IV95" s="153"/>
    </row>
    <row r="96" spans="1:256" ht="18">
      <c r="A96" s="161" t="s">
        <v>320</v>
      </c>
      <c r="B96" s="168">
        <v>84279</v>
      </c>
      <c r="C96" s="168">
        <v>93811</v>
      </c>
      <c r="D96" s="173"/>
      <c r="E96" s="174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  <c r="IA96" s="153"/>
      <c r="IB96" s="153"/>
      <c r="IC96" s="153"/>
      <c r="ID96" s="153"/>
      <c r="IE96" s="153"/>
      <c r="IF96" s="153"/>
      <c r="IG96" s="153"/>
      <c r="IH96" s="153"/>
      <c r="II96" s="153"/>
      <c r="IJ96" s="153"/>
      <c r="IK96" s="153"/>
      <c r="IL96" s="153"/>
      <c r="IM96" s="153"/>
      <c r="IN96" s="153"/>
      <c r="IO96" s="153"/>
      <c r="IP96" s="153"/>
      <c r="IQ96" s="153"/>
      <c r="IR96" s="153"/>
      <c r="IS96" s="153"/>
      <c r="IT96" s="153"/>
      <c r="IU96" s="153"/>
      <c r="IV96" s="153"/>
    </row>
    <row r="97" spans="1:256" ht="18">
      <c r="A97" s="161" t="s">
        <v>321</v>
      </c>
      <c r="B97" s="168">
        <v>237066.82</v>
      </c>
      <c r="C97" s="168">
        <v>234825.15</v>
      </c>
      <c r="D97" s="173"/>
      <c r="E97" s="174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  <c r="IV97" s="153"/>
    </row>
    <row r="98" spans="1:256" ht="18">
      <c r="A98" s="161" t="s">
        <v>322</v>
      </c>
      <c r="B98" s="168">
        <v>449724.53</v>
      </c>
      <c r="C98" s="168">
        <v>423198.29</v>
      </c>
      <c r="D98" s="173" t="s">
        <v>105</v>
      </c>
      <c r="E98" s="178" t="s">
        <v>105</v>
      </c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</row>
    <row r="99" spans="1:256" ht="18">
      <c r="A99" s="161" t="s">
        <v>323</v>
      </c>
      <c r="B99" s="168">
        <v>54858.38</v>
      </c>
      <c r="C99" s="168">
        <v>53813.95</v>
      </c>
      <c r="D99" s="173"/>
      <c r="E99" s="174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153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  <c r="IV99" s="153"/>
    </row>
    <row r="100" spans="1:256" ht="18">
      <c r="A100" s="161" t="s">
        <v>324</v>
      </c>
      <c r="B100" s="168">
        <v>294721.75</v>
      </c>
      <c r="C100" s="168">
        <v>235837.78</v>
      </c>
      <c r="D100" s="173"/>
      <c r="E100" s="174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  <c r="IV100" s="153"/>
    </row>
    <row r="101" spans="1:256" ht="18">
      <c r="A101" s="161" t="s">
        <v>325</v>
      </c>
      <c r="B101" s="168">
        <v>128962.75</v>
      </c>
      <c r="C101" s="168">
        <v>223112.38</v>
      </c>
      <c r="D101" s="173"/>
      <c r="E101" s="174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  <c r="IA101" s="153"/>
      <c r="IB101" s="153"/>
      <c r="IC101" s="153"/>
      <c r="ID101" s="153"/>
      <c r="IE101" s="153"/>
      <c r="IF101" s="153"/>
      <c r="IG101" s="153"/>
      <c r="IH101" s="153"/>
      <c r="II101" s="153"/>
      <c r="IJ101" s="153"/>
      <c r="IK101" s="153"/>
      <c r="IL101" s="153"/>
      <c r="IM101" s="153"/>
      <c r="IN101" s="153"/>
      <c r="IO101" s="153"/>
      <c r="IP101" s="153"/>
      <c r="IQ101" s="153"/>
      <c r="IR101" s="153"/>
      <c r="IS101" s="153"/>
      <c r="IT101" s="153"/>
      <c r="IU101" s="153"/>
      <c r="IV101" s="153"/>
    </row>
    <row r="102" spans="1:256" ht="18">
      <c r="A102" s="161" t="s">
        <v>326</v>
      </c>
      <c r="B102" s="168">
        <v>75430.19</v>
      </c>
      <c r="C102" s="168">
        <v>73994.27</v>
      </c>
      <c r="D102" s="173"/>
      <c r="E102" s="174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  <c r="IV102" s="153"/>
    </row>
    <row r="103" spans="1:256" ht="18">
      <c r="A103" s="161" t="s">
        <v>327</v>
      </c>
      <c r="B103" s="168">
        <v>118942.75</v>
      </c>
      <c r="C103" s="168">
        <v>107857.17</v>
      </c>
      <c r="D103" s="173"/>
      <c r="E103" s="174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  <c r="IA103" s="153"/>
      <c r="IB103" s="153"/>
      <c r="IC103" s="153"/>
      <c r="ID103" s="153"/>
      <c r="IE103" s="153"/>
      <c r="IF103" s="153"/>
      <c r="IG103" s="153"/>
      <c r="IH103" s="153"/>
      <c r="II103" s="153"/>
      <c r="IJ103" s="153"/>
      <c r="IK103" s="153"/>
      <c r="IL103" s="153"/>
      <c r="IM103" s="153"/>
      <c r="IN103" s="153"/>
      <c r="IO103" s="153"/>
      <c r="IP103" s="153"/>
      <c r="IQ103" s="153"/>
      <c r="IR103" s="153"/>
      <c r="IS103" s="153"/>
      <c r="IT103" s="153"/>
      <c r="IU103" s="153"/>
      <c r="IV103" s="153"/>
    </row>
    <row r="104" spans="1:256" ht="18">
      <c r="A104" s="161" t="s">
        <v>328</v>
      </c>
      <c r="B104" s="168">
        <v>1036781.85</v>
      </c>
      <c r="C104" s="168">
        <v>1032367.75</v>
      </c>
      <c r="D104" s="161"/>
      <c r="E104" s="162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  <c r="IV104" s="153"/>
    </row>
    <row r="105" spans="1:256" ht="18">
      <c r="A105" s="162" t="s">
        <v>329</v>
      </c>
      <c r="B105" s="168">
        <v>31946.71</v>
      </c>
      <c r="C105" s="168">
        <v>23776.73</v>
      </c>
      <c r="D105" s="169"/>
      <c r="E105" s="169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  <c r="IA105" s="153"/>
      <c r="IB105" s="153"/>
      <c r="IC105" s="153"/>
      <c r="ID105" s="153"/>
      <c r="IE105" s="153"/>
      <c r="IF105" s="153"/>
      <c r="IG105" s="153"/>
      <c r="IH105" s="153"/>
      <c r="II105" s="153"/>
      <c r="IJ105" s="153"/>
      <c r="IK105" s="153"/>
      <c r="IL105" s="153"/>
      <c r="IM105" s="153"/>
      <c r="IN105" s="153"/>
      <c r="IO105" s="153"/>
      <c r="IP105" s="153"/>
      <c r="IQ105" s="153"/>
      <c r="IR105" s="153"/>
      <c r="IS105" s="153"/>
      <c r="IT105" s="153"/>
      <c r="IU105" s="153"/>
      <c r="IV105" s="153"/>
    </row>
    <row r="106" spans="1:256" ht="18">
      <c r="A106" s="162" t="s">
        <v>330</v>
      </c>
      <c r="B106" s="168">
        <v>26.25</v>
      </c>
      <c r="C106" s="168">
        <v>0</v>
      </c>
      <c r="D106" s="169"/>
      <c r="E106" s="169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  <c r="IV106" s="153"/>
    </row>
    <row r="107" spans="1:256" ht="18">
      <c r="A107" s="161" t="s">
        <v>331</v>
      </c>
      <c r="B107" s="168">
        <v>529722.43</v>
      </c>
      <c r="C107" s="168">
        <v>1317440.78</v>
      </c>
      <c r="D107" s="169"/>
      <c r="E107" s="169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  <c r="IV107" s="153"/>
    </row>
    <row r="108" spans="1:256" ht="18">
      <c r="A108" s="162" t="s">
        <v>332</v>
      </c>
      <c r="B108" s="168">
        <v>292828.54</v>
      </c>
      <c r="C108" s="168">
        <v>299795</v>
      </c>
      <c r="D108" s="169"/>
      <c r="E108" s="169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  <c r="IP108" s="153"/>
      <c r="IQ108" s="153"/>
      <c r="IR108" s="153"/>
      <c r="IS108" s="153"/>
      <c r="IT108" s="153"/>
      <c r="IU108" s="153"/>
      <c r="IV108" s="153"/>
    </row>
    <row r="109" spans="1:256" ht="18">
      <c r="A109" s="161" t="s">
        <v>333</v>
      </c>
      <c r="B109" s="168">
        <v>1714791.15</v>
      </c>
      <c r="C109" s="168">
        <v>1633445.21</v>
      </c>
      <c r="D109" s="169"/>
      <c r="E109" s="169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  <c r="IP109" s="153"/>
      <c r="IQ109" s="153"/>
      <c r="IR109" s="153"/>
      <c r="IS109" s="153"/>
      <c r="IT109" s="153"/>
      <c r="IU109" s="153"/>
      <c r="IV109" s="153"/>
    </row>
    <row r="110" spans="1:256" ht="18">
      <c r="A110" s="161" t="s">
        <v>334</v>
      </c>
      <c r="B110" s="168">
        <v>3929758.77</v>
      </c>
      <c r="C110" s="168">
        <v>6417145.07</v>
      </c>
      <c r="D110" s="169"/>
      <c r="E110" s="169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  <c r="IP110" s="153"/>
      <c r="IQ110" s="153"/>
      <c r="IR110" s="153"/>
      <c r="IS110" s="153"/>
      <c r="IT110" s="153"/>
      <c r="IU110" s="153"/>
      <c r="IV110" s="153"/>
    </row>
    <row r="111" spans="1:256" ht="18">
      <c r="A111" s="161" t="s">
        <v>335</v>
      </c>
      <c r="B111" s="168">
        <v>563079.53</v>
      </c>
      <c r="C111" s="168">
        <v>559083.67</v>
      </c>
      <c r="D111" s="169"/>
      <c r="E111" s="169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  <c r="IV111" s="153"/>
    </row>
    <row r="112" spans="1:256" ht="18">
      <c r="A112" s="161" t="s">
        <v>336</v>
      </c>
      <c r="B112" s="168">
        <v>84183.15</v>
      </c>
      <c r="C112" s="168">
        <v>63750.63</v>
      </c>
      <c r="D112" s="169"/>
      <c r="E112" s="169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  <c r="IP112" s="153"/>
      <c r="IQ112" s="153"/>
      <c r="IR112" s="153"/>
      <c r="IS112" s="153"/>
      <c r="IT112" s="153"/>
      <c r="IU112" s="153"/>
      <c r="IV112" s="153"/>
    </row>
    <row r="113" spans="1:256" ht="18">
      <c r="A113" s="161" t="s">
        <v>337</v>
      </c>
      <c r="B113" s="168">
        <v>50728.38</v>
      </c>
      <c r="C113" s="168">
        <v>-20329.57</v>
      </c>
      <c r="D113" s="169"/>
      <c r="E113" s="169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</row>
    <row r="114" spans="1:256" ht="18">
      <c r="A114" s="161" t="s">
        <v>338</v>
      </c>
      <c r="B114" s="168">
        <v>24517.88</v>
      </c>
      <c r="C114" s="168">
        <v>4268.35</v>
      </c>
      <c r="D114" s="169"/>
      <c r="E114" s="169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  <c r="IV114" s="153"/>
    </row>
    <row r="115" spans="1:256" ht="18">
      <c r="A115" s="161" t="s">
        <v>339</v>
      </c>
      <c r="B115" s="168">
        <v>3877.97</v>
      </c>
      <c r="C115" s="168">
        <v>-958.27</v>
      </c>
      <c r="D115" s="169"/>
      <c r="E115" s="169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  <c r="IV115" s="153"/>
    </row>
    <row r="116" spans="1:256" ht="18">
      <c r="A116" s="161" t="s">
        <v>340</v>
      </c>
      <c r="B116" s="168">
        <v>156660.75</v>
      </c>
      <c r="C116" s="168">
        <v>154917.45</v>
      </c>
      <c r="D116" s="169"/>
      <c r="E116" s="169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</row>
    <row r="117" spans="1:256" ht="18">
      <c r="A117" s="161" t="s">
        <v>341</v>
      </c>
      <c r="B117" s="168">
        <v>50980.99</v>
      </c>
      <c r="C117" s="168">
        <v>62596.3</v>
      </c>
      <c r="D117" s="169"/>
      <c r="E117" s="169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</row>
    <row r="118" spans="1:256" ht="18">
      <c r="A118" s="161" t="s">
        <v>342</v>
      </c>
      <c r="B118" s="168">
        <v>391829.92</v>
      </c>
      <c r="C118" s="168">
        <v>398720.74</v>
      </c>
      <c r="D118" s="169"/>
      <c r="E118" s="169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1:256" ht="18">
      <c r="A119" s="161" t="s">
        <v>343</v>
      </c>
      <c r="B119" s="168">
        <v>163262.06</v>
      </c>
      <c r="C119" s="168">
        <v>158702.7</v>
      </c>
      <c r="D119" s="169"/>
      <c r="E119" s="169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</row>
    <row r="120" spans="1:256" ht="18">
      <c r="A120" s="161" t="s">
        <v>344</v>
      </c>
      <c r="B120" s="168">
        <v>357543.12</v>
      </c>
      <c r="C120" s="168">
        <v>336397.13</v>
      </c>
      <c r="D120" s="169"/>
      <c r="E120" s="169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</row>
    <row r="121" spans="1:256" ht="18">
      <c r="A121" s="161" t="s">
        <v>345</v>
      </c>
      <c r="B121" s="168">
        <v>0</v>
      </c>
      <c r="C121" s="168">
        <v>755.72</v>
      </c>
      <c r="D121" s="169"/>
      <c r="E121" s="169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</row>
    <row r="122" spans="1:256" ht="18">
      <c r="A122" s="161" t="s">
        <v>346</v>
      </c>
      <c r="B122" s="168">
        <v>0</v>
      </c>
      <c r="C122" s="168">
        <v>171471.33</v>
      </c>
      <c r="D122" s="169"/>
      <c r="E122" s="169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</row>
    <row r="123" spans="1:256" ht="18.75" thickBot="1">
      <c r="A123" s="164" t="s">
        <v>218</v>
      </c>
      <c r="B123" s="175">
        <f>SUM(B95:B122)</f>
        <v>18433502.739999995</v>
      </c>
      <c r="C123" s="175">
        <f>SUM(C95:C122)</f>
        <v>22637113.539999995</v>
      </c>
      <c r="D123" s="179">
        <f>C123-B123</f>
        <v>4203610.800000001</v>
      </c>
      <c r="E123" s="180">
        <f>D123/B123</f>
        <v>0.22804188977487858</v>
      </c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1:256" ht="18.75" thickTop="1">
      <c r="A124" s="152"/>
      <c r="B124" s="151" t="s">
        <v>0</v>
      </c>
      <c r="C124" s="171"/>
      <c r="D124" s="151"/>
      <c r="E124" s="152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1:256" ht="18">
      <c r="A125" s="152" t="s">
        <v>104</v>
      </c>
      <c r="B125" s="151" t="s">
        <v>280</v>
      </c>
      <c r="C125" s="171"/>
      <c r="D125" s="151"/>
      <c r="E125" s="152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</row>
    <row r="126" spans="1:256" ht="18">
      <c r="A126" s="172" t="str">
        <f>+A3</f>
        <v>July 2003</v>
      </c>
      <c r="B126" s="151" t="s">
        <v>104</v>
      </c>
      <c r="C126" s="171"/>
      <c r="D126" s="151"/>
      <c r="E126" s="155" t="s">
        <v>347</v>
      </c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</row>
    <row r="127" spans="1:256" ht="18">
      <c r="A127" s="156" t="s">
        <v>240</v>
      </c>
      <c r="B127" s="157">
        <v>2002</v>
      </c>
      <c r="C127" s="158">
        <v>2003</v>
      </c>
      <c r="D127" s="156" t="s">
        <v>241</v>
      </c>
      <c r="E127" s="156" t="s">
        <v>242</v>
      </c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1:256" ht="18">
      <c r="A128" s="160" t="s">
        <v>348</v>
      </c>
      <c r="B128" s="161" t="s">
        <v>105</v>
      </c>
      <c r="C128" s="161" t="s">
        <v>105</v>
      </c>
      <c r="D128" s="161"/>
      <c r="E128" s="162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1:256" ht="18">
      <c r="A129" s="161" t="s">
        <v>349</v>
      </c>
      <c r="B129" s="168">
        <v>4204420.18</v>
      </c>
      <c r="C129" s="168">
        <v>3174999.03</v>
      </c>
      <c r="D129" s="173"/>
      <c r="E129" s="174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1:256" ht="18">
      <c r="A130" s="161" t="s">
        <v>350</v>
      </c>
      <c r="B130" s="168">
        <v>2103024.25</v>
      </c>
      <c r="C130" s="168">
        <v>2673824</v>
      </c>
      <c r="D130" s="173"/>
      <c r="E130" s="174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</row>
    <row r="131" spans="1:256" ht="18">
      <c r="A131" s="161" t="s">
        <v>351</v>
      </c>
      <c r="B131" s="168">
        <v>13498.24</v>
      </c>
      <c r="C131" s="168">
        <v>16140.72</v>
      </c>
      <c r="D131" s="173"/>
      <c r="E131" s="174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</row>
    <row r="132" spans="1:256" ht="18">
      <c r="A132" s="161" t="s">
        <v>352</v>
      </c>
      <c r="B132" s="168">
        <v>0</v>
      </c>
      <c r="C132" s="168">
        <v>0</v>
      </c>
      <c r="D132" s="173"/>
      <c r="E132" s="174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</row>
    <row r="133" spans="1:256" ht="18">
      <c r="A133" s="161" t="s">
        <v>353</v>
      </c>
      <c r="B133" s="168">
        <v>0</v>
      </c>
      <c r="C133" s="168">
        <v>0</v>
      </c>
      <c r="D133" s="173"/>
      <c r="E133" s="174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ht="18">
      <c r="A134" s="161" t="s">
        <v>354</v>
      </c>
      <c r="B134" s="168">
        <v>0</v>
      </c>
      <c r="C134" s="168">
        <v>0</v>
      </c>
      <c r="D134" s="173"/>
      <c r="E134" s="174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ht="18">
      <c r="A135" s="161" t="s">
        <v>355</v>
      </c>
      <c r="B135" s="168">
        <v>0</v>
      </c>
      <c r="C135" s="168">
        <v>0</v>
      </c>
      <c r="D135" s="173"/>
      <c r="E135" s="174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ht="18">
      <c r="A136" s="161" t="s">
        <v>356</v>
      </c>
      <c r="B136" s="168">
        <v>31433.37</v>
      </c>
      <c r="C136" s="168">
        <v>11971.2</v>
      </c>
      <c r="D136" s="173"/>
      <c r="E136" s="174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</row>
    <row r="137" spans="1:256" ht="18">
      <c r="A137" s="161" t="s">
        <v>357</v>
      </c>
      <c r="B137" s="168">
        <v>1181061.33</v>
      </c>
      <c r="C137" s="168">
        <v>853232.23</v>
      </c>
      <c r="D137" s="173"/>
      <c r="E137" s="174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</row>
    <row r="138" spans="1:256" ht="18">
      <c r="A138" s="161" t="s">
        <v>358</v>
      </c>
      <c r="B138" s="168">
        <v>0</v>
      </c>
      <c r="C138" s="168">
        <v>0</v>
      </c>
      <c r="D138" s="173"/>
      <c r="E138" s="174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</row>
    <row r="139" spans="1:256" ht="18">
      <c r="A139" s="161" t="s">
        <v>359</v>
      </c>
      <c r="B139" s="168">
        <v>8</v>
      </c>
      <c r="C139" s="168">
        <v>0</v>
      </c>
      <c r="D139" s="173"/>
      <c r="E139" s="174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</row>
    <row r="140" spans="1:256" ht="18">
      <c r="A140" s="164" t="s">
        <v>218</v>
      </c>
      <c r="B140" s="181">
        <f>SUM(B129:B139)</f>
        <v>7533445.37</v>
      </c>
      <c r="C140" s="181">
        <f>SUM(C129:C139)</f>
        <v>6730167.18</v>
      </c>
      <c r="D140" s="181">
        <f>C140-B140</f>
        <v>-803278.1900000004</v>
      </c>
      <c r="E140" s="182">
        <f>D140/B140</f>
        <v>-0.10662826244135894</v>
      </c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</row>
    <row r="141" spans="1:256" ht="18">
      <c r="A141" s="160"/>
      <c r="B141" s="161"/>
      <c r="C141" s="161"/>
      <c r="D141" s="161"/>
      <c r="E141" s="167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  <c r="IA141" s="153"/>
      <c r="IB141" s="153"/>
      <c r="IC141" s="153"/>
      <c r="ID141" s="153"/>
      <c r="IE141" s="153"/>
      <c r="IF141" s="153"/>
      <c r="IG141" s="153"/>
      <c r="IH141" s="153"/>
      <c r="II141" s="153"/>
      <c r="IJ141" s="153"/>
      <c r="IK141" s="153"/>
      <c r="IL141" s="153"/>
      <c r="IM141" s="153"/>
      <c r="IN141" s="153"/>
      <c r="IO141" s="153"/>
      <c r="IP141" s="153"/>
      <c r="IQ141" s="153"/>
      <c r="IR141" s="153"/>
      <c r="IS141" s="153"/>
      <c r="IT141" s="153"/>
      <c r="IU141" s="153"/>
      <c r="IV141" s="153"/>
    </row>
    <row r="142" spans="1:256" ht="18">
      <c r="A142" s="183" t="s">
        <v>360</v>
      </c>
      <c r="B142" s="168">
        <v>16543634</v>
      </c>
      <c r="C142" s="168">
        <v>16407251.3</v>
      </c>
      <c r="D142" s="173"/>
      <c r="E142" s="174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  <c r="IA142" s="153"/>
      <c r="IB142" s="153"/>
      <c r="IC142" s="153"/>
      <c r="ID142" s="153"/>
      <c r="IE142" s="153"/>
      <c r="IF142" s="153"/>
      <c r="IG142" s="153"/>
      <c r="IH142" s="153"/>
      <c r="II142" s="153"/>
      <c r="IJ142" s="153"/>
      <c r="IK142" s="153"/>
      <c r="IL142" s="153"/>
      <c r="IM142" s="153"/>
      <c r="IN142" s="153"/>
      <c r="IO142" s="153"/>
      <c r="IP142" s="153"/>
      <c r="IQ142" s="153"/>
      <c r="IR142" s="153"/>
      <c r="IS142" s="153"/>
      <c r="IT142" s="153"/>
      <c r="IU142" s="153"/>
      <c r="IV142" s="153"/>
    </row>
    <row r="143" spans="1:256" ht="18.75" thickBot="1">
      <c r="A143" s="164" t="s">
        <v>218</v>
      </c>
      <c r="B143" s="175">
        <f>SUM(B142)</f>
        <v>16543634</v>
      </c>
      <c r="C143" s="175">
        <f>SUM(C142)</f>
        <v>16407251.3</v>
      </c>
      <c r="D143" s="175">
        <f>C143-B143</f>
        <v>-136382.69999999925</v>
      </c>
      <c r="E143" s="176">
        <f>D143/B143</f>
        <v>-0.008243817531263038</v>
      </c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  <c r="IA143" s="153"/>
      <c r="IB143" s="153"/>
      <c r="IC143" s="153"/>
      <c r="ID143" s="153"/>
      <c r="IE143" s="153"/>
      <c r="IF143" s="153"/>
      <c r="IG143" s="153"/>
      <c r="IH143" s="153"/>
      <c r="II143" s="153"/>
      <c r="IJ143" s="153"/>
      <c r="IK143" s="153"/>
      <c r="IL143" s="153"/>
      <c r="IM143" s="153"/>
      <c r="IN143" s="153"/>
      <c r="IO143" s="153"/>
      <c r="IP143" s="153"/>
      <c r="IQ143" s="153"/>
      <c r="IR143" s="153"/>
      <c r="IS143" s="153"/>
      <c r="IT143" s="153"/>
      <c r="IU143" s="153"/>
      <c r="IV143" s="153"/>
    </row>
    <row r="144" spans="1:256" ht="18.75" thickTop="1">
      <c r="A144" s="184"/>
      <c r="B144" s="161"/>
      <c r="C144" s="161"/>
      <c r="D144" s="161"/>
      <c r="E144" s="167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  <c r="IA144" s="153"/>
      <c r="IB144" s="153"/>
      <c r="IC144" s="153"/>
      <c r="ID144" s="153"/>
      <c r="IE144" s="153"/>
      <c r="IF144" s="153"/>
      <c r="IG144" s="153"/>
      <c r="IH144" s="153"/>
      <c r="II144" s="153"/>
      <c r="IJ144" s="153"/>
      <c r="IK144" s="153"/>
      <c r="IL144" s="153"/>
      <c r="IM144" s="153"/>
      <c r="IN144" s="153"/>
      <c r="IO144" s="153"/>
      <c r="IP144" s="153"/>
      <c r="IQ144" s="153"/>
      <c r="IR144" s="153"/>
      <c r="IS144" s="153"/>
      <c r="IT144" s="153"/>
      <c r="IU144" s="153"/>
      <c r="IV144" s="153"/>
    </row>
    <row r="145" spans="1:256" ht="18">
      <c r="A145" s="160" t="s">
        <v>361</v>
      </c>
      <c r="B145" s="161"/>
      <c r="C145" s="161"/>
      <c r="D145" s="161"/>
      <c r="E145" s="162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</row>
    <row r="146" spans="1:256" ht="18">
      <c r="A146" s="161" t="s">
        <v>362</v>
      </c>
      <c r="B146" s="168">
        <v>1892783.56</v>
      </c>
      <c r="C146" s="168">
        <v>2307170.13</v>
      </c>
      <c r="D146" s="173"/>
      <c r="E146" s="174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  <c r="HK146" s="153"/>
      <c r="HL146" s="153"/>
      <c r="HM146" s="153"/>
      <c r="HN146" s="153"/>
      <c r="HO146" s="153"/>
      <c r="HP146" s="153"/>
      <c r="HQ146" s="153"/>
      <c r="HR146" s="153"/>
      <c r="HS146" s="153"/>
      <c r="HT146" s="153"/>
      <c r="HU146" s="153"/>
      <c r="HV146" s="153"/>
      <c r="HW146" s="153"/>
      <c r="HX146" s="153"/>
      <c r="HY146" s="153"/>
      <c r="HZ146" s="153"/>
      <c r="IA146" s="153"/>
      <c r="IB146" s="153"/>
      <c r="IC146" s="153"/>
      <c r="ID146" s="153"/>
      <c r="IE146" s="153"/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  <c r="IV146" s="153"/>
    </row>
    <row r="147" spans="1:256" ht="18">
      <c r="A147" s="161" t="s">
        <v>363</v>
      </c>
      <c r="B147" s="168">
        <v>536063.58</v>
      </c>
      <c r="C147" s="168">
        <v>607296.29</v>
      </c>
      <c r="D147" s="173"/>
      <c r="E147" s="174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  <c r="HE147" s="153"/>
      <c r="HF147" s="153"/>
      <c r="HG147" s="153"/>
      <c r="HH147" s="153"/>
      <c r="HI147" s="153"/>
      <c r="HJ147" s="153"/>
      <c r="HK147" s="153"/>
      <c r="HL147" s="153"/>
      <c r="HM147" s="153"/>
      <c r="HN147" s="153"/>
      <c r="HO147" s="153"/>
      <c r="HP147" s="153"/>
      <c r="HQ147" s="153"/>
      <c r="HR147" s="153"/>
      <c r="HS147" s="153"/>
      <c r="HT147" s="153"/>
      <c r="HU147" s="153"/>
      <c r="HV147" s="153"/>
      <c r="HW147" s="153"/>
      <c r="HX147" s="153"/>
      <c r="HY147" s="153"/>
      <c r="HZ147" s="153"/>
      <c r="IA147" s="153"/>
      <c r="IB147" s="153"/>
      <c r="IC147" s="153"/>
      <c r="ID147" s="153"/>
      <c r="IE147" s="153"/>
      <c r="IF147" s="153"/>
      <c r="IG147" s="153"/>
      <c r="IH147" s="153"/>
      <c r="II147" s="153"/>
      <c r="IJ147" s="153"/>
      <c r="IK147" s="153"/>
      <c r="IL147" s="153"/>
      <c r="IM147" s="153"/>
      <c r="IN147" s="153"/>
      <c r="IO147" s="153"/>
      <c r="IP147" s="153"/>
      <c r="IQ147" s="153"/>
      <c r="IR147" s="153"/>
      <c r="IS147" s="153"/>
      <c r="IT147" s="153"/>
      <c r="IU147" s="153"/>
      <c r="IV147" s="153"/>
    </row>
    <row r="148" spans="1:256" ht="18">
      <c r="A148" s="161" t="s">
        <v>364</v>
      </c>
      <c r="B148" s="168">
        <v>42205</v>
      </c>
      <c r="C148" s="168">
        <v>15600</v>
      </c>
      <c r="D148" s="173"/>
      <c r="E148" s="174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53"/>
      <c r="HL148" s="153"/>
      <c r="HM148" s="153"/>
      <c r="HN148" s="153"/>
      <c r="HO148" s="153"/>
      <c r="HP148" s="153"/>
      <c r="HQ148" s="153"/>
      <c r="HR148" s="153"/>
      <c r="HS148" s="153"/>
      <c r="HT148" s="153"/>
      <c r="HU148" s="153"/>
      <c r="HV148" s="153"/>
      <c r="HW148" s="153"/>
      <c r="HX148" s="153"/>
      <c r="HY148" s="153"/>
      <c r="HZ148" s="153"/>
      <c r="IA148" s="153"/>
      <c r="IB148" s="153"/>
      <c r="IC148" s="153"/>
      <c r="ID148" s="153"/>
      <c r="IE148" s="153"/>
      <c r="IF148" s="153"/>
      <c r="IG148" s="153"/>
      <c r="IH148" s="153"/>
      <c r="II148" s="153"/>
      <c r="IJ148" s="153"/>
      <c r="IK148" s="153"/>
      <c r="IL148" s="153"/>
      <c r="IM148" s="153"/>
      <c r="IN148" s="153"/>
      <c r="IO148" s="153"/>
      <c r="IP148" s="153"/>
      <c r="IQ148" s="153"/>
      <c r="IR148" s="153"/>
      <c r="IS148" s="153"/>
      <c r="IT148" s="153"/>
      <c r="IU148" s="153"/>
      <c r="IV148" s="153"/>
    </row>
    <row r="149" spans="1:256" ht="18">
      <c r="A149" s="161" t="s">
        <v>365</v>
      </c>
      <c r="B149" s="168">
        <v>0</v>
      </c>
      <c r="C149" s="168">
        <v>0</v>
      </c>
      <c r="D149" s="173"/>
      <c r="E149" s="174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  <c r="HK149" s="153"/>
      <c r="HL149" s="153"/>
      <c r="HM149" s="153"/>
      <c r="HN149" s="153"/>
      <c r="HO149" s="153"/>
      <c r="HP149" s="153"/>
      <c r="HQ149" s="153"/>
      <c r="HR149" s="153"/>
      <c r="HS149" s="153"/>
      <c r="HT149" s="153"/>
      <c r="HU149" s="153"/>
      <c r="HV149" s="153"/>
      <c r="HW149" s="153"/>
      <c r="HX149" s="153"/>
      <c r="HY149" s="153"/>
      <c r="HZ149" s="153"/>
      <c r="IA149" s="153"/>
      <c r="IB149" s="153"/>
      <c r="IC149" s="153"/>
      <c r="ID149" s="153"/>
      <c r="IE149" s="153"/>
      <c r="IF149" s="153"/>
      <c r="IG149" s="153"/>
      <c r="IH149" s="153"/>
      <c r="II149" s="153"/>
      <c r="IJ149" s="153"/>
      <c r="IK149" s="153"/>
      <c r="IL149" s="153"/>
      <c r="IM149" s="153"/>
      <c r="IN149" s="153"/>
      <c r="IO149" s="153"/>
      <c r="IP149" s="153"/>
      <c r="IQ149" s="153"/>
      <c r="IR149" s="153"/>
      <c r="IS149" s="153"/>
      <c r="IT149" s="153"/>
      <c r="IU149" s="153"/>
      <c r="IV149" s="153"/>
    </row>
    <row r="150" spans="1:256" ht="18">
      <c r="A150" s="161" t="s">
        <v>366</v>
      </c>
      <c r="B150" s="168">
        <v>0</v>
      </c>
      <c r="C150" s="168">
        <v>0</v>
      </c>
      <c r="D150" s="173"/>
      <c r="E150" s="174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  <c r="IA150" s="153"/>
      <c r="IB150" s="153"/>
      <c r="IC150" s="153"/>
      <c r="ID150" s="153"/>
      <c r="IE150" s="153"/>
      <c r="IF150" s="153"/>
      <c r="IG150" s="153"/>
      <c r="IH150" s="153"/>
      <c r="II150" s="153"/>
      <c r="IJ150" s="153"/>
      <c r="IK150" s="153"/>
      <c r="IL150" s="153"/>
      <c r="IM150" s="153"/>
      <c r="IN150" s="153"/>
      <c r="IO150" s="153"/>
      <c r="IP150" s="153"/>
      <c r="IQ150" s="153"/>
      <c r="IR150" s="153"/>
      <c r="IS150" s="153"/>
      <c r="IT150" s="153"/>
      <c r="IU150" s="153"/>
      <c r="IV150" s="153"/>
    </row>
    <row r="151" spans="1:256" ht="18">
      <c r="A151" s="161" t="s">
        <v>367</v>
      </c>
      <c r="B151" s="168">
        <v>0</v>
      </c>
      <c r="C151" s="168">
        <v>0</v>
      </c>
      <c r="D151" s="173"/>
      <c r="E151" s="174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  <c r="IV151" s="153"/>
    </row>
    <row r="152" spans="1:256" ht="18">
      <c r="A152" s="161" t="s">
        <v>368</v>
      </c>
      <c r="B152" s="168">
        <v>0</v>
      </c>
      <c r="C152" s="168">
        <v>0</v>
      </c>
      <c r="D152" s="173"/>
      <c r="E152" s="174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3"/>
      <c r="EE152" s="153"/>
      <c r="EF152" s="153"/>
      <c r="EG152" s="153"/>
      <c r="EH152" s="153"/>
      <c r="EI152" s="153"/>
      <c r="EJ152" s="153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3"/>
      <c r="FR152" s="153"/>
      <c r="FS152" s="153"/>
      <c r="FT152" s="153"/>
      <c r="FU152" s="15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  <c r="HJ152" s="153"/>
      <c r="HK152" s="153"/>
      <c r="HL152" s="153"/>
      <c r="HM152" s="153"/>
      <c r="HN152" s="153"/>
      <c r="HO152" s="153"/>
      <c r="HP152" s="153"/>
      <c r="HQ152" s="153"/>
      <c r="HR152" s="153"/>
      <c r="HS152" s="153"/>
      <c r="HT152" s="153"/>
      <c r="HU152" s="153"/>
      <c r="HV152" s="153"/>
      <c r="HW152" s="153"/>
      <c r="HX152" s="153"/>
      <c r="HY152" s="153"/>
      <c r="HZ152" s="153"/>
      <c r="IA152" s="153"/>
      <c r="IB152" s="153"/>
      <c r="IC152" s="153"/>
      <c r="ID152" s="153"/>
      <c r="IE152" s="153"/>
      <c r="IF152" s="153"/>
      <c r="IG152" s="153"/>
      <c r="IH152" s="153"/>
      <c r="II152" s="153"/>
      <c r="IJ152" s="153"/>
      <c r="IK152" s="153"/>
      <c r="IL152" s="153"/>
      <c r="IM152" s="153"/>
      <c r="IN152" s="153"/>
      <c r="IO152" s="153"/>
      <c r="IP152" s="153"/>
      <c r="IQ152" s="153"/>
      <c r="IR152" s="153"/>
      <c r="IS152" s="153"/>
      <c r="IT152" s="153"/>
      <c r="IU152" s="153"/>
      <c r="IV152" s="153"/>
    </row>
    <row r="153" spans="1:256" ht="18">
      <c r="A153" s="161" t="s">
        <v>369</v>
      </c>
      <c r="B153" s="168">
        <v>0</v>
      </c>
      <c r="C153" s="168">
        <v>0</v>
      </c>
      <c r="D153" s="173"/>
      <c r="E153" s="174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D153" s="153"/>
      <c r="EE153" s="153"/>
      <c r="EF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3"/>
      <c r="FL153" s="153"/>
      <c r="FM153" s="153"/>
      <c r="FN153" s="153"/>
      <c r="FO153" s="153"/>
      <c r="FP153" s="153"/>
      <c r="FQ153" s="153"/>
      <c r="FR153" s="153"/>
      <c r="FS153" s="153"/>
      <c r="FT153" s="153"/>
      <c r="FU153" s="153"/>
      <c r="FV153" s="153"/>
      <c r="FW153" s="153"/>
      <c r="FX153" s="153"/>
      <c r="FY153" s="153"/>
      <c r="FZ153" s="153"/>
      <c r="GA153" s="153"/>
      <c r="GB153" s="153"/>
      <c r="GC153" s="153"/>
      <c r="GD153" s="153"/>
      <c r="GE153" s="153"/>
      <c r="GF153" s="153"/>
      <c r="GG153" s="153"/>
      <c r="GH153" s="153"/>
      <c r="GI153" s="153"/>
      <c r="GJ153" s="153"/>
      <c r="GK153" s="153"/>
      <c r="GL153" s="153"/>
      <c r="GM153" s="153"/>
      <c r="GN153" s="153"/>
      <c r="GO153" s="153"/>
      <c r="GP153" s="153"/>
      <c r="GQ153" s="153"/>
      <c r="GR153" s="153"/>
      <c r="GS153" s="153"/>
      <c r="GT153" s="153"/>
      <c r="GU153" s="153"/>
      <c r="GV153" s="153"/>
      <c r="GW153" s="153"/>
      <c r="GX153" s="153"/>
      <c r="GY153" s="153"/>
      <c r="GZ153" s="153"/>
      <c r="HA153" s="153"/>
      <c r="HB153" s="153"/>
      <c r="HC153" s="153"/>
      <c r="HD153" s="153"/>
      <c r="HE153" s="153"/>
      <c r="HF153" s="153"/>
      <c r="HG153" s="153"/>
      <c r="HH153" s="153"/>
      <c r="HI153" s="153"/>
      <c r="HJ153" s="153"/>
      <c r="HK153" s="153"/>
      <c r="HL153" s="153"/>
      <c r="HM153" s="153"/>
      <c r="HN153" s="153"/>
      <c r="HO153" s="153"/>
      <c r="HP153" s="153"/>
      <c r="HQ153" s="153"/>
      <c r="HR153" s="153"/>
      <c r="HS153" s="153"/>
      <c r="HT153" s="153"/>
      <c r="HU153" s="153"/>
      <c r="HV153" s="153"/>
      <c r="HW153" s="153"/>
      <c r="HX153" s="153"/>
      <c r="HY153" s="153"/>
      <c r="HZ153" s="153"/>
      <c r="IA153" s="153"/>
      <c r="IB153" s="153"/>
      <c r="IC153" s="153"/>
      <c r="ID153" s="153"/>
      <c r="IE153" s="153"/>
      <c r="IF153" s="153"/>
      <c r="IG153" s="153"/>
      <c r="IH153" s="153"/>
      <c r="II153" s="153"/>
      <c r="IJ153" s="153"/>
      <c r="IK153" s="153"/>
      <c r="IL153" s="153"/>
      <c r="IM153" s="153"/>
      <c r="IN153" s="153"/>
      <c r="IO153" s="153"/>
      <c r="IP153" s="153"/>
      <c r="IQ153" s="153"/>
      <c r="IR153" s="153"/>
      <c r="IS153" s="153"/>
      <c r="IT153" s="153"/>
      <c r="IU153" s="153"/>
      <c r="IV153" s="153"/>
    </row>
    <row r="154" spans="1:256" ht="18">
      <c r="A154" s="161" t="s">
        <v>370</v>
      </c>
      <c r="B154" s="168">
        <v>0</v>
      </c>
      <c r="C154" s="168">
        <v>0</v>
      </c>
      <c r="D154" s="173"/>
      <c r="E154" s="174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3"/>
      <c r="HI154" s="153"/>
      <c r="HJ154" s="153"/>
      <c r="HK154" s="153"/>
      <c r="HL154" s="153"/>
      <c r="HM154" s="153"/>
      <c r="HN154" s="153"/>
      <c r="HO154" s="153"/>
      <c r="HP154" s="153"/>
      <c r="HQ154" s="153"/>
      <c r="HR154" s="153"/>
      <c r="HS154" s="153"/>
      <c r="HT154" s="153"/>
      <c r="HU154" s="153"/>
      <c r="HV154" s="153"/>
      <c r="HW154" s="153"/>
      <c r="HX154" s="153"/>
      <c r="HY154" s="153"/>
      <c r="HZ154" s="153"/>
      <c r="IA154" s="153"/>
      <c r="IB154" s="153"/>
      <c r="IC154" s="153"/>
      <c r="ID154" s="153"/>
      <c r="IE154" s="153"/>
      <c r="IF154" s="153"/>
      <c r="IG154" s="153"/>
      <c r="IH154" s="153"/>
      <c r="II154" s="153"/>
      <c r="IJ154" s="153"/>
      <c r="IK154" s="153"/>
      <c r="IL154" s="153"/>
      <c r="IM154" s="153"/>
      <c r="IN154" s="153"/>
      <c r="IO154" s="153"/>
      <c r="IP154" s="153"/>
      <c r="IQ154" s="153"/>
      <c r="IR154" s="153"/>
      <c r="IS154" s="153"/>
      <c r="IT154" s="153"/>
      <c r="IU154" s="153"/>
      <c r="IV154" s="153"/>
    </row>
    <row r="155" spans="1:256" ht="18">
      <c r="A155" s="161" t="s">
        <v>371</v>
      </c>
      <c r="B155" s="168">
        <v>0</v>
      </c>
      <c r="C155" s="168">
        <v>0</v>
      </c>
      <c r="D155" s="173"/>
      <c r="E155" s="174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3"/>
      <c r="EF155" s="153"/>
      <c r="EG155" s="153"/>
      <c r="EH155" s="153"/>
      <c r="EI155" s="153"/>
      <c r="EJ155" s="153"/>
      <c r="EK155" s="153"/>
      <c r="EL155" s="153"/>
      <c r="EM155" s="153"/>
      <c r="EN155" s="153"/>
      <c r="EO155" s="153"/>
      <c r="EP155" s="153"/>
      <c r="EQ155" s="153"/>
      <c r="ER155" s="153"/>
      <c r="ES155" s="153"/>
      <c r="ET155" s="153"/>
      <c r="EU155" s="153"/>
      <c r="EV155" s="153"/>
      <c r="EW155" s="153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  <c r="HR155" s="153"/>
      <c r="HS155" s="153"/>
      <c r="HT155" s="153"/>
      <c r="HU155" s="153"/>
      <c r="HV155" s="153"/>
      <c r="HW155" s="153"/>
      <c r="HX155" s="153"/>
      <c r="HY155" s="153"/>
      <c r="HZ155" s="153"/>
      <c r="IA155" s="153"/>
      <c r="IB155" s="153"/>
      <c r="IC155" s="153"/>
      <c r="ID155" s="153"/>
      <c r="IE155" s="153"/>
      <c r="IF155" s="153"/>
      <c r="IG155" s="153"/>
      <c r="IH155" s="153"/>
      <c r="II155" s="153"/>
      <c r="IJ155" s="153"/>
      <c r="IK155" s="153"/>
      <c r="IL155" s="153"/>
      <c r="IM155" s="153"/>
      <c r="IN155" s="153"/>
      <c r="IO155" s="153"/>
      <c r="IP155" s="153"/>
      <c r="IQ155" s="153"/>
      <c r="IR155" s="153"/>
      <c r="IS155" s="153"/>
      <c r="IT155" s="153"/>
      <c r="IU155" s="153"/>
      <c r="IV155" s="153"/>
    </row>
    <row r="156" spans="1:256" ht="18">
      <c r="A156" s="161" t="s">
        <v>372</v>
      </c>
      <c r="B156" s="168">
        <v>7900.89</v>
      </c>
      <c r="C156" s="168">
        <v>20116.69</v>
      </c>
      <c r="D156" s="173"/>
      <c r="E156" s="174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  <c r="IA156" s="153"/>
      <c r="IB156" s="153"/>
      <c r="IC156" s="153"/>
      <c r="ID156" s="153"/>
      <c r="IE156" s="153"/>
      <c r="IF156" s="153"/>
      <c r="IG156" s="153"/>
      <c r="IH156" s="153"/>
      <c r="II156" s="153"/>
      <c r="IJ156" s="153"/>
      <c r="IK156" s="153"/>
      <c r="IL156" s="153"/>
      <c r="IM156" s="153"/>
      <c r="IN156" s="153"/>
      <c r="IO156" s="153"/>
      <c r="IP156" s="153"/>
      <c r="IQ156" s="153"/>
      <c r="IR156" s="153"/>
      <c r="IS156" s="153"/>
      <c r="IT156" s="153"/>
      <c r="IU156" s="153"/>
      <c r="IV156" s="153"/>
    </row>
    <row r="157" spans="1:256" ht="18">
      <c r="A157" s="161" t="s">
        <v>373</v>
      </c>
      <c r="B157" s="168">
        <v>0</v>
      </c>
      <c r="C157" s="168">
        <v>0</v>
      </c>
      <c r="D157" s="173"/>
      <c r="E157" s="174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  <c r="IA157" s="153"/>
      <c r="IB157" s="153"/>
      <c r="IC157" s="153"/>
      <c r="ID157" s="153"/>
      <c r="IE157" s="153"/>
      <c r="IF157" s="153"/>
      <c r="IG157" s="153"/>
      <c r="IH157" s="153"/>
      <c r="II157" s="153"/>
      <c r="IJ157" s="153"/>
      <c r="IK157" s="153"/>
      <c r="IL157" s="153"/>
      <c r="IM157" s="153"/>
      <c r="IN157" s="153"/>
      <c r="IO157" s="153"/>
      <c r="IP157" s="153"/>
      <c r="IQ157" s="153"/>
      <c r="IR157" s="153"/>
      <c r="IS157" s="153"/>
      <c r="IT157" s="153"/>
      <c r="IU157" s="153"/>
      <c r="IV157" s="153"/>
    </row>
    <row r="158" spans="1:256" ht="18">
      <c r="A158" s="161" t="s">
        <v>374</v>
      </c>
      <c r="B158" s="168">
        <v>14064.39</v>
      </c>
      <c r="C158" s="168">
        <v>19262.27</v>
      </c>
      <c r="D158" s="173"/>
      <c r="E158" s="174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3"/>
      <c r="EF158" s="153"/>
      <c r="EG158" s="153"/>
      <c r="EH158" s="153"/>
      <c r="EI158" s="153"/>
      <c r="EJ158" s="153"/>
      <c r="EK158" s="153"/>
      <c r="EL158" s="153"/>
      <c r="EM158" s="153"/>
      <c r="EN158" s="153"/>
      <c r="EO158" s="153"/>
      <c r="EP158" s="153"/>
      <c r="EQ158" s="153"/>
      <c r="ER158" s="153"/>
      <c r="ES158" s="153"/>
      <c r="ET158" s="153"/>
      <c r="EU158" s="153"/>
      <c r="EV158" s="153"/>
      <c r="EW158" s="153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  <c r="HR158" s="153"/>
      <c r="HS158" s="153"/>
      <c r="HT158" s="153"/>
      <c r="HU158" s="153"/>
      <c r="HV158" s="153"/>
      <c r="HW158" s="153"/>
      <c r="HX158" s="153"/>
      <c r="HY158" s="153"/>
      <c r="HZ158" s="153"/>
      <c r="IA158" s="153"/>
      <c r="IB158" s="153"/>
      <c r="IC158" s="153"/>
      <c r="ID158" s="153"/>
      <c r="IE158" s="153"/>
      <c r="IF158" s="153"/>
      <c r="IG158" s="153"/>
      <c r="IH158" s="153"/>
      <c r="II158" s="153"/>
      <c r="IJ158" s="153"/>
      <c r="IK158" s="153"/>
      <c r="IL158" s="153"/>
      <c r="IM158" s="153"/>
      <c r="IN158" s="153"/>
      <c r="IO158" s="153"/>
      <c r="IP158" s="153"/>
      <c r="IQ158" s="153"/>
      <c r="IR158" s="153"/>
      <c r="IS158" s="153"/>
      <c r="IT158" s="153"/>
      <c r="IU158" s="153"/>
      <c r="IV158" s="153"/>
    </row>
    <row r="159" spans="1:256" ht="18">
      <c r="A159" s="161" t="s">
        <v>375</v>
      </c>
      <c r="B159" s="168">
        <v>367.18</v>
      </c>
      <c r="C159" s="168">
        <v>644.1</v>
      </c>
      <c r="D159" s="173"/>
      <c r="E159" s="174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3"/>
      <c r="EL159" s="153"/>
      <c r="EM159" s="153"/>
      <c r="EN159" s="153"/>
      <c r="EO159" s="153"/>
      <c r="EP159" s="153"/>
      <c r="EQ159" s="153"/>
      <c r="ER159" s="153"/>
      <c r="ES159" s="153"/>
      <c r="ET159" s="153"/>
      <c r="EU159" s="153"/>
      <c r="EV159" s="153"/>
      <c r="EW159" s="153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  <c r="HR159" s="153"/>
      <c r="HS159" s="153"/>
      <c r="HT159" s="153"/>
      <c r="HU159" s="153"/>
      <c r="HV159" s="153"/>
      <c r="HW159" s="153"/>
      <c r="HX159" s="153"/>
      <c r="HY159" s="153"/>
      <c r="HZ159" s="153"/>
      <c r="IA159" s="153"/>
      <c r="IB159" s="153"/>
      <c r="IC159" s="153"/>
      <c r="ID159" s="153"/>
      <c r="IE159" s="153"/>
      <c r="IF159" s="153"/>
      <c r="IG159" s="153"/>
      <c r="IH159" s="153"/>
      <c r="II159" s="153"/>
      <c r="IJ159" s="153"/>
      <c r="IK159" s="153"/>
      <c r="IL159" s="153"/>
      <c r="IM159" s="153"/>
      <c r="IN159" s="153"/>
      <c r="IO159" s="153"/>
      <c r="IP159" s="153"/>
      <c r="IQ159" s="153"/>
      <c r="IR159" s="153"/>
      <c r="IS159" s="153"/>
      <c r="IT159" s="153"/>
      <c r="IU159" s="153"/>
      <c r="IV159" s="153"/>
    </row>
    <row r="160" spans="1:256" ht="18">
      <c r="A160" s="161" t="s">
        <v>376</v>
      </c>
      <c r="B160" s="168">
        <v>143.51</v>
      </c>
      <c r="C160" s="168">
        <v>658.94</v>
      </c>
      <c r="D160" s="173"/>
      <c r="E160" s="174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  <c r="IA160" s="153"/>
      <c r="IB160" s="153"/>
      <c r="IC160" s="153"/>
      <c r="ID160" s="153"/>
      <c r="IE160" s="153"/>
      <c r="IF160" s="153"/>
      <c r="IG160" s="153"/>
      <c r="IH160" s="153"/>
      <c r="II160" s="153"/>
      <c r="IJ160" s="153"/>
      <c r="IK160" s="153"/>
      <c r="IL160" s="153"/>
      <c r="IM160" s="153"/>
      <c r="IN160" s="153"/>
      <c r="IO160" s="153"/>
      <c r="IP160" s="153"/>
      <c r="IQ160" s="153"/>
      <c r="IR160" s="153"/>
      <c r="IS160" s="153"/>
      <c r="IT160" s="153"/>
      <c r="IU160" s="153"/>
      <c r="IV160" s="153"/>
    </row>
    <row r="161" spans="1:256" ht="18">
      <c r="A161" s="161" t="s">
        <v>377</v>
      </c>
      <c r="B161" s="168">
        <v>351</v>
      </c>
      <c r="C161" s="168">
        <v>367.39</v>
      </c>
      <c r="D161" s="173"/>
      <c r="E161" s="174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  <c r="DL161" s="153"/>
      <c r="DM161" s="153"/>
      <c r="DN161" s="153"/>
      <c r="DO161" s="153"/>
      <c r="DP161" s="153"/>
      <c r="DQ161" s="153"/>
      <c r="DR161" s="153"/>
      <c r="DS161" s="153"/>
      <c r="DT161" s="153"/>
      <c r="DU161" s="153"/>
      <c r="DV161" s="153"/>
      <c r="DW161" s="153"/>
      <c r="DX161" s="153"/>
      <c r="DY161" s="153"/>
      <c r="DZ161" s="153"/>
      <c r="EA161" s="153"/>
      <c r="EB161" s="153"/>
      <c r="EC161" s="153"/>
      <c r="ED161" s="153"/>
      <c r="EE161" s="153"/>
      <c r="EF161" s="153"/>
      <c r="EG161" s="153"/>
      <c r="EH161" s="153"/>
      <c r="EI161" s="153"/>
      <c r="EJ161" s="153"/>
      <c r="EK161" s="153"/>
      <c r="EL161" s="153"/>
      <c r="EM161" s="153"/>
      <c r="EN161" s="153"/>
      <c r="EO161" s="153"/>
      <c r="EP161" s="153"/>
      <c r="EQ161" s="153"/>
      <c r="ER161" s="153"/>
      <c r="ES161" s="153"/>
      <c r="ET161" s="153"/>
      <c r="EU161" s="153"/>
      <c r="EV161" s="153"/>
      <c r="EW161" s="153"/>
      <c r="EX161" s="153"/>
      <c r="EY161" s="153"/>
      <c r="EZ161" s="153"/>
      <c r="FA161" s="153"/>
      <c r="FB161" s="153"/>
      <c r="FC161" s="153"/>
      <c r="FD161" s="153"/>
      <c r="FE161" s="153"/>
      <c r="FF161" s="153"/>
      <c r="FG161" s="153"/>
      <c r="FH161" s="153"/>
      <c r="FI161" s="153"/>
      <c r="FJ161" s="153"/>
      <c r="FK161" s="153"/>
      <c r="FL161" s="153"/>
      <c r="FM161" s="153"/>
      <c r="FN161" s="153"/>
      <c r="FO161" s="153"/>
      <c r="FP161" s="153"/>
      <c r="FQ161" s="153"/>
      <c r="FR161" s="153"/>
      <c r="FS161" s="153"/>
      <c r="FT161" s="153"/>
      <c r="FU161" s="153"/>
      <c r="FV161" s="153"/>
      <c r="FW161" s="153"/>
      <c r="FX161" s="153"/>
      <c r="FY161" s="153"/>
      <c r="FZ161" s="153"/>
      <c r="GA161" s="153"/>
      <c r="GB161" s="153"/>
      <c r="GC161" s="153"/>
      <c r="GD161" s="153"/>
      <c r="GE161" s="153"/>
      <c r="GF161" s="153"/>
      <c r="GG161" s="153"/>
      <c r="GH161" s="153"/>
      <c r="GI161" s="153"/>
      <c r="GJ161" s="153"/>
      <c r="GK161" s="153"/>
      <c r="GL161" s="153"/>
      <c r="GM161" s="153"/>
      <c r="GN161" s="153"/>
      <c r="GO161" s="153"/>
      <c r="GP161" s="153"/>
      <c r="GQ161" s="153"/>
      <c r="GR161" s="153"/>
      <c r="GS161" s="153"/>
      <c r="GT161" s="153"/>
      <c r="GU161" s="153"/>
      <c r="GV161" s="153"/>
      <c r="GW161" s="153"/>
      <c r="GX161" s="153"/>
      <c r="GY161" s="153"/>
      <c r="GZ161" s="153"/>
      <c r="HA161" s="153"/>
      <c r="HB161" s="153"/>
      <c r="HC161" s="153"/>
      <c r="HD161" s="153"/>
      <c r="HE161" s="153"/>
      <c r="HF161" s="153"/>
      <c r="HG161" s="153"/>
      <c r="HH161" s="153"/>
      <c r="HI161" s="153"/>
      <c r="HJ161" s="153"/>
      <c r="HK161" s="153"/>
      <c r="HL161" s="153"/>
      <c r="HM161" s="153"/>
      <c r="HN161" s="153"/>
      <c r="HO161" s="153"/>
      <c r="HP161" s="153"/>
      <c r="HQ161" s="153"/>
      <c r="HR161" s="153"/>
      <c r="HS161" s="153"/>
      <c r="HT161" s="153"/>
      <c r="HU161" s="153"/>
      <c r="HV161" s="153"/>
      <c r="HW161" s="153"/>
      <c r="HX161" s="153"/>
      <c r="HY161" s="153"/>
      <c r="HZ161" s="153"/>
      <c r="IA161" s="153"/>
      <c r="IB161" s="153"/>
      <c r="IC161" s="153"/>
      <c r="ID161" s="153"/>
      <c r="IE161" s="153"/>
      <c r="IF161" s="153"/>
      <c r="IG161" s="153"/>
      <c r="IH161" s="153"/>
      <c r="II161" s="153"/>
      <c r="IJ161" s="153"/>
      <c r="IK161" s="153"/>
      <c r="IL161" s="153"/>
      <c r="IM161" s="153"/>
      <c r="IN161" s="153"/>
      <c r="IO161" s="153"/>
      <c r="IP161" s="153"/>
      <c r="IQ161" s="153"/>
      <c r="IR161" s="153"/>
      <c r="IS161" s="153"/>
      <c r="IT161" s="153"/>
      <c r="IU161" s="153"/>
      <c r="IV161" s="153"/>
    </row>
    <row r="162" spans="1:256" ht="18">
      <c r="A162" s="161" t="s">
        <v>378</v>
      </c>
      <c r="B162" s="168">
        <v>28477.66</v>
      </c>
      <c r="C162" s="168">
        <v>30030.75</v>
      </c>
      <c r="D162" s="173"/>
      <c r="E162" s="174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  <c r="DL162" s="153"/>
      <c r="DM162" s="153"/>
      <c r="DN162" s="153"/>
      <c r="DO162" s="153"/>
      <c r="DP162" s="153"/>
      <c r="DQ162" s="153"/>
      <c r="DR162" s="153"/>
      <c r="DS162" s="153"/>
      <c r="DT162" s="153"/>
      <c r="DU162" s="153"/>
      <c r="DV162" s="153"/>
      <c r="DW162" s="153"/>
      <c r="DX162" s="153"/>
      <c r="DY162" s="153"/>
      <c r="DZ162" s="153"/>
      <c r="EA162" s="153"/>
      <c r="EB162" s="153"/>
      <c r="EC162" s="153"/>
      <c r="ED162" s="153"/>
      <c r="EE162" s="153"/>
      <c r="EF162" s="153"/>
      <c r="EG162" s="153"/>
      <c r="EH162" s="153"/>
      <c r="EI162" s="153"/>
      <c r="EJ162" s="153"/>
      <c r="EK162" s="153"/>
      <c r="EL162" s="153"/>
      <c r="EM162" s="153"/>
      <c r="EN162" s="153"/>
      <c r="EO162" s="153"/>
      <c r="EP162" s="153"/>
      <c r="EQ162" s="153"/>
      <c r="ER162" s="153"/>
      <c r="ES162" s="153"/>
      <c r="ET162" s="153"/>
      <c r="EU162" s="153"/>
      <c r="EV162" s="153"/>
      <c r="EW162" s="153"/>
      <c r="EX162" s="153"/>
      <c r="EY162" s="153"/>
      <c r="EZ162" s="153"/>
      <c r="FA162" s="153"/>
      <c r="FB162" s="153"/>
      <c r="FC162" s="153"/>
      <c r="FD162" s="153"/>
      <c r="FE162" s="153"/>
      <c r="FF162" s="153"/>
      <c r="FG162" s="153"/>
      <c r="FH162" s="153"/>
      <c r="FI162" s="153"/>
      <c r="FJ162" s="153"/>
      <c r="FK162" s="153"/>
      <c r="FL162" s="153"/>
      <c r="FM162" s="153"/>
      <c r="FN162" s="153"/>
      <c r="FO162" s="153"/>
      <c r="FP162" s="153"/>
      <c r="FQ162" s="153"/>
      <c r="FR162" s="153"/>
      <c r="FS162" s="153"/>
      <c r="FT162" s="153"/>
      <c r="FU162" s="153"/>
      <c r="FV162" s="153"/>
      <c r="FW162" s="153"/>
      <c r="FX162" s="153"/>
      <c r="FY162" s="153"/>
      <c r="FZ162" s="153"/>
      <c r="GA162" s="153"/>
      <c r="GB162" s="153"/>
      <c r="GC162" s="153"/>
      <c r="GD162" s="153"/>
      <c r="GE162" s="153"/>
      <c r="GF162" s="153"/>
      <c r="GG162" s="153"/>
      <c r="GH162" s="153"/>
      <c r="GI162" s="153"/>
      <c r="GJ162" s="153"/>
      <c r="GK162" s="153"/>
      <c r="GL162" s="153"/>
      <c r="GM162" s="153"/>
      <c r="GN162" s="153"/>
      <c r="GO162" s="153"/>
      <c r="GP162" s="153"/>
      <c r="GQ162" s="153"/>
      <c r="GR162" s="153"/>
      <c r="GS162" s="153"/>
      <c r="GT162" s="153"/>
      <c r="GU162" s="153"/>
      <c r="GV162" s="153"/>
      <c r="GW162" s="153"/>
      <c r="GX162" s="153"/>
      <c r="GY162" s="153"/>
      <c r="GZ162" s="153"/>
      <c r="HA162" s="153"/>
      <c r="HB162" s="153"/>
      <c r="HC162" s="153"/>
      <c r="HD162" s="153"/>
      <c r="HE162" s="153"/>
      <c r="HF162" s="153"/>
      <c r="HG162" s="153"/>
      <c r="HH162" s="153"/>
      <c r="HI162" s="153"/>
      <c r="HJ162" s="153"/>
      <c r="HK162" s="153"/>
      <c r="HL162" s="153"/>
      <c r="HM162" s="153"/>
      <c r="HN162" s="153"/>
      <c r="HO162" s="153"/>
      <c r="HP162" s="153"/>
      <c r="HQ162" s="153"/>
      <c r="HR162" s="153"/>
      <c r="HS162" s="153"/>
      <c r="HT162" s="153"/>
      <c r="HU162" s="153"/>
      <c r="HV162" s="153"/>
      <c r="HW162" s="153"/>
      <c r="HX162" s="153"/>
      <c r="HY162" s="153"/>
      <c r="HZ162" s="153"/>
      <c r="IA162" s="153"/>
      <c r="IB162" s="153"/>
      <c r="IC162" s="153"/>
      <c r="ID162" s="153"/>
      <c r="IE162" s="153"/>
      <c r="IF162" s="153"/>
      <c r="IG162" s="153"/>
      <c r="IH162" s="153"/>
      <c r="II162" s="153"/>
      <c r="IJ162" s="153"/>
      <c r="IK162" s="153"/>
      <c r="IL162" s="153"/>
      <c r="IM162" s="153"/>
      <c r="IN162" s="153"/>
      <c r="IO162" s="153"/>
      <c r="IP162" s="153"/>
      <c r="IQ162" s="153"/>
      <c r="IR162" s="153"/>
      <c r="IS162" s="153"/>
      <c r="IT162" s="153"/>
      <c r="IU162" s="153"/>
      <c r="IV162" s="153"/>
    </row>
    <row r="163" spans="1:256" ht="18">
      <c r="A163" s="161" t="s">
        <v>379</v>
      </c>
      <c r="B163" s="168">
        <v>27399.36</v>
      </c>
      <c r="C163" s="168">
        <v>28998.25</v>
      </c>
      <c r="D163" s="173"/>
      <c r="E163" s="174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  <c r="DL163" s="153"/>
      <c r="DM163" s="153"/>
      <c r="DN163" s="153"/>
      <c r="DO163" s="153"/>
      <c r="DP163" s="153"/>
      <c r="DQ163" s="153"/>
      <c r="DR163" s="153"/>
      <c r="DS163" s="153"/>
      <c r="DT163" s="153"/>
      <c r="DU163" s="153"/>
      <c r="DV163" s="153"/>
      <c r="DW163" s="153"/>
      <c r="DX163" s="153"/>
      <c r="DY163" s="153"/>
      <c r="DZ163" s="153"/>
      <c r="EA163" s="153"/>
      <c r="EB163" s="153"/>
      <c r="EC163" s="153"/>
      <c r="ED163" s="153"/>
      <c r="EE163" s="153"/>
      <c r="EF163" s="153"/>
      <c r="EG163" s="153"/>
      <c r="EH163" s="153"/>
      <c r="EI163" s="153"/>
      <c r="EJ163" s="153"/>
      <c r="EK163" s="153"/>
      <c r="EL163" s="153"/>
      <c r="EM163" s="153"/>
      <c r="EN163" s="153"/>
      <c r="EO163" s="153"/>
      <c r="EP163" s="153"/>
      <c r="EQ163" s="153"/>
      <c r="ER163" s="153"/>
      <c r="ES163" s="153"/>
      <c r="ET163" s="153"/>
      <c r="EU163" s="153"/>
      <c r="EV163" s="153"/>
      <c r="EW163" s="153"/>
      <c r="EX163" s="153"/>
      <c r="EY163" s="153"/>
      <c r="EZ163" s="153"/>
      <c r="FA163" s="153"/>
      <c r="FB163" s="153"/>
      <c r="FC163" s="153"/>
      <c r="FD163" s="153"/>
      <c r="FE163" s="153"/>
      <c r="FF163" s="153"/>
      <c r="FG163" s="153"/>
      <c r="FH163" s="153"/>
      <c r="FI163" s="153"/>
      <c r="FJ163" s="153"/>
      <c r="FK163" s="153"/>
      <c r="FL163" s="153"/>
      <c r="FM163" s="153"/>
      <c r="FN163" s="153"/>
      <c r="FO163" s="153"/>
      <c r="FP163" s="153"/>
      <c r="FQ163" s="153"/>
      <c r="FR163" s="153"/>
      <c r="FS163" s="153"/>
      <c r="FT163" s="153"/>
      <c r="FU163" s="153"/>
      <c r="FV163" s="153"/>
      <c r="FW163" s="153"/>
      <c r="FX163" s="153"/>
      <c r="FY163" s="153"/>
      <c r="FZ163" s="153"/>
      <c r="GA163" s="153"/>
      <c r="GB163" s="153"/>
      <c r="GC163" s="153"/>
      <c r="GD163" s="153"/>
      <c r="GE163" s="153"/>
      <c r="GF163" s="153"/>
      <c r="GG163" s="153"/>
      <c r="GH163" s="153"/>
      <c r="GI163" s="153"/>
      <c r="GJ163" s="153"/>
      <c r="GK163" s="153"/>
      <c r="GL163" s="153"/>
      <c r="GM163" s="153"/>
      <c r="GN163" s="153"/>
      <c r="GO163" s="153"/>
      <c r="GP163" s="153"/>
      <c r="GQ163" s="153"/>
      <c r="GR163" s="153"/>
      <c r="GS163" s="153"/>
      <c r="GT163" s="153"/>
      <c r="GU163" s="153"/>
      <c r="GV163" s="153"/>
      <c r="GW163" s="153"/>
      <c r="GX163" s="153"/>
      <c r="GY163" s="153"/>
      <c r="GZ163" s="153"/>
      <c r="HA163" s="153"/>
      <c r="HB163" s="153"/>
      <c r="HC163" s="153"/>
      <c r="HD163" s="153"/>
      <c r="HE163" s="153"/>
      <c r="HF163" s="153"/>
      <c r="HG163" s="153"/>
      <c r="HH163" s="153"/>
      <c r="HI163" s="153"/>
      <c r="HJ163" s="153"/>
      <c r="HK163" s="153"/>
      <c r="HL163" s="153"/>
      <c r="HM163" s="153"/>
      <c r="HN163" s="153"/>
      <c r="HO163" s="153"/>
      <c r="HP163" s="153"/>
      <c r="HQ163" s="153"/>
      <c r="HR163" s="153"/>
      <c r="HS163" s="153"/>
      <c r="HT163" s="153"/>
      <c r="HU163" s="153"/>
      <c r="HV163" s="153"/>
      <c r="HW163" s="153"/>
      <c r="HX163" s="153"/>
      <c r="HY163" s="153"/>
      <c r="HZ163" s="153"/>
      <c r="IA163" s="153"/>
      <c r="IB163" s="153"/>
      <c r="IC163" s="153"/>
      <c r="ID163" s="153"/>
      <c r="IE163" s="153"/>
      <c r="IF163" s="153"/>
      <c r="IG163" s="153"/>
      <c r="IH163" s="153"/>
      <c r="II163" s="153"/>
      <c r="IJ163" s="153"/>
      <c r="IK163" s="153"/>
      <c r="IL163" s="153"/>
      <c r="IM163" s="153"/>
      <c r="IN163" s="153"/>
      <c r="IO163" s="153"/>
      <c r="IP163" s="153"/>
      <c r="IQ163" s="153"/>
      <c r="IR163" s="153"/>
      <c r="IS163" s="153"/>
      <c r="IT163" s="153"/>
      <c r="IU163" s="153"/>
      <c r="IV163" s="153"/>
    </row>
    <row r="164" spans="1:256" ht="18">
      <c r="A164" s="164" t="s">
        <v>218</v>
      </c>
      <c r="B164" s="175">
        <f>SUM(B146:B163)</f>
        <v>2549756.1300000004</v>
      </c>
      <c r="C164" s="185">
        <f>SUM(C146:C163)</f>
        <v>3030144.81</v>
      </c>
      <c r="D164" s="181">
        <f>C164-B164</f>
        <v>480388.6799999997</v>
      </c>
      <c r="E164" s="182">
        <f>D164/B164</f>
        <v>0.1884057358850235</v>
      </c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3"/>
      <c r="ER164" s="153"/>
      <c r="ES164" s="153"/>
      <c r="ET164" s="153"/>
      <c r="EU164" s="153"/>
      <c r="EV164" s="153"/>
      <c r="EW164" s="153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3"/>
      <c r="FR164" s="153"/>
      <c r="FS164" s="153"/>
      <c r="FT164" s="153"/>
      <c r="FU164" s="153"/>
      <c r="FV164" s="153"/>
      <c r="FW164" s="153"/>
      <c r="FX164" s="153"/>
      <c r="FY164" s="153"/>
      <c r="FZ164" s="153"/>
      <c r="GA164" s="153"/>
      <c r="GB164" s="153"/>
      <c r="GC164" s="153"/>
      <c r="GD164" s="153"/>
      <c r="GE164" s="153"/>
      <c r="GF164" s="153"/>
      <c r="GG164" s="153"/>
      <c r="GH164" s="153"/>
      <c r="GI164" s="153"/>
      <c r="GJ164" s="153"/>
      <c r="GK164" s="153"/>
      <c r="GL164" s="153"/>
      <c r="GM164" s="153"/>
      <c r="GN164" s="153"/>
      <c r="GO164" s="153"/>
      <c r="GP164" s="153"/>
      <c r="GQ164" s="153"/>
      <c r="GR164" s="153"/>
      <c r="GS164" s="153"/>
      <c r="GT164" s="153"/>
      <c r="GU164" s="153"/>
      <c r="GV164" s="153"/>
      <c r="GW164" s="153"/>
      <c r="GX164" s="153"/>
      <c r="GY164" s="153"/>
      <c r="GZ164" s="153"/>
      <c r="HA164" s="153"/>
      <c r="HB164" s="153"/>
      <c r="HC164" s="153"/>
      <c r="HD164" s="153"/>
      <c r="HE164" s="153"/>
      <c r="HF164" s="153"/>
      <c r="HG164" s="153"/>
      <c r="HH164" s="153"/>
      <c r="HI164" s="153"/>
      <c r="HJ164" s="153"/>
      <c r="HK164" s="153"/>
      <c r="HL164" s="153"/>
      <c r="HM164" s="153"/>
      <c r="HN164" s="153"/>
      <c r="HO164" s="153"/>
      <c r="HP164" s="153"/>
      <c r="HQ164" s="153"/>
      <c r="HR164" s="153"/>
      <c r="HS164" s="153"/>
      <c r="HT164" s="153"/>
      <c r="HU164" s="153"/>
      <c r="HV164" s="153"/>
      <c r="HW164" s="153"/>
      <c r="HX164" s="153"/>
      <c r="HY164" s="153"/>
      <c r="HZ164" s="153"/>
      <c r="IA164" s="153"/>
      <c r="IB164" s="153"/>
      <c r="IC164" s="153"/>
      <c r="ID164" s="153"/>
      <c r="IE164" s="153"/>
      <c r="IF164" s="153"/>
      <c r="IG164" s="153"/>
      <c r="IH164" s="153"/>
      <c r="II164" s="153"/>
      <c r="IJ164" s="153"/>
      <c r="IK164" s="153"/>
      <c r="IL164" s="153"/>
      <c r="IM164" s="153"/>
      <c r="IN164" s="153"/>
      <c r="IO164" s="153"/>
      <c r="IP164" s="153"/>
      <c r="IQ164" s="153"/>
      <c r="IR164" s="153"/>
      <c r="IS164" s="153"/>
      <c r="IT164" s="153"/>
      <c r="IU164" s="153"/>
      <c r="IV164" s="153"/>
    </row>
    <row r="165" spans="1:256" ht="18">
      <c r="A165" s="186" t="s">
        <v>443</v>
      </c>
      <c r="B165" s="168">
        <v>0</v>
      </c>
      <c r="C165" s="168">
        <v>180130</v>
      </c>
      <c r="D165" s="173" t="s">
        <v>105</v>
      </c>
      <c r="E165" s="178" t="s">
        <v>105</v>
      </c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  <c r="IA165" s="153"/>
      <c r="IB165" s="153"/>
      <c r="IC165" s="153"/>
      <c r="ID165" s="153"/>
      <c r="IE165" s="153"/>
      <c r="IF165" s="153"/>
      <c r="IG165" s="153"/>
      <c r="IH165" s="153"/>
      <c r="II165" s="153"/>
      <c r="IJ165" s="153"/>
      <c r="IK165" s="153"/>
      <c r="IL165" s="153"/>
      <c r="IM165" s="153"/>
      <c r="IN165" s="153"/>
      <c r="IO165" s="153"/>
      <c r="IP165" s="153"/>
      <c r="IQ165" s="153"/>
      <c r="IR165" s="153"/>
      <c r="IS165" s="153"/>
      <c r="IT165" s="153"/>
      <c r="IU165" s="153"/>
      <c r="IV165" s="153"/>
    </row>
    <row r="166" spans="1:256" ht="18">
      <c r="A166" s="161" t="s">
        <v>380</v>
      </c>
      <c r="B166" s="168">
        <v>0</v>
      </c>
      <c r="C166" s="168">
        <v>0</v>
      </c>
      <c r="D166" s="173" t="s">
        <v>105</v>
      </c>
      <c r="E166" s="178" t="s">
        <v>104</v>
      </c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3"/>
      <c r="ER166" s="153"/>
      <c r="ES166" s="153"/>
      <c r="ET166" s="153"/>
      <c r="EU166" s="153"/>
      <c r="EV166" s="153"/>
      <c r="EW166" s="153"/>
      <c r="EX166" s="153"/>
      <c r="EY166" s="153"/>
      <c r="EZ166" s="153"/>
      <c r="FA166" s="153"/>
      <c r="FB166" s="15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53"/>
      <c r="GD166" s="153"/>
      <c r="GE166" s="153"/>
      <c r="GF166" s="153"/>
      <c r="GG166" s="153"/>
      <c r="GH166" s="153"/>
      <c r="GI166" s="153"/>
      <c r="GJ166" s="153"/>
      <c r="GK166" s="153"/>
      <c r="GL166" s="153"/>
      <c r="GM166" s="153"/>
      <c r="GN166" s="153"/>
      <c r="GO166" s="153"/>
      <c r="GP166" s="153"/>
      <c r="GQ166" s="153"/>
      <c r="GR166" s="153"/>
      <c r="GS166" s="153"/>
      <c r="GT166" s="153"/>
      <c r="GU166" s="153"/>
      <c r="GV166" s="153"/>
      <c r="GW166" s="153"/>
      <c r="GX166" s="153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  <c r="HR166" s="153"/>
      <c r="HS166" s="153"/>
      <c r="HT166" s="153"/>
      <c r="HU166" s="153"/>
      <c r="HV166" s="153"/>
      <c r="HW166" s="153"/>
      <c r="HX166" s="153"/>
      <c r="HY166" s="153"/>
      <c r="HZ166" s="153"/>
      <c r="IA166" s="153"/>
      <c r="IB166" s="153"/>
      <c r="IC166" s="153"/>
      <c r="ID166" s="153"/>
      <c r="IE166" s="153"/>
      <c r="IF166" s="153"/>
      <c r="IG166" s="153"/>
      <c r="IH166" s="153"/>
      <c r="II166" s="153"/>
      <c r="IJ166" s="153"/>
      <c r="IK166" s="153"/>
      <c r="IL166" s="153"/>
      <c r="IM166" s="153"/>
      <c r="IN166" s="153"/>
      <c r="IO166" s="153"/>
      <c r="IP166" s="153"/>
      <c r="IQ166" s="153"/>
      <c r="IR166" s="153"/>
      <c r="IS166" s="153"/>
      <c r="IT166" s="153"/>
      <c r="IU166" s="153"/>
      <c r="IV166" s="153"/>
    </row>
    <row r="167" spans="1:256" ht="18">
      <c r="A167" s="161" t="s">
        <v>381</v>
      </c>
      <c r="B167" s="168">
        <v>0</v>
      </c>
      <c r="C167" s="168">
        <v>0</v>
      </c>
      <c r="D167" s="173"/>
      <c r="E167" s="174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153"/>
      <c r="DM167" s="153"/>
      <c r="DN167" s="153"/>
      <c r="DO167" s="153"/>
      <c r="DP167" s="153"/>
      <c r="DQ167" s="153"/>
      <c r="DR167" s="153"/>
      <c r="DS167" s="153"/>
      <c r="DT167" s="153"/>
      <c r="DU167" s="153"/>
      <c r="DV167" s="153"/>
      <c r="DW167" s="153"/>
      <c r="DX167" s="153"/>
      <c r="DY167" s="153"/>
      <c r="DZ167" s="153"/>
      <c r="EA167" s="153"/>
      <c r="EB167" s="153"/>
      <c r="EC167" s="153"/>
      <c r="ED167" s="153"/>
      <c r="EE167" s="153"/>
      <c r="EF167" s="153"/>
      <c r="EG167" s="153"/>
      <c r="EH167" s="153"/>
      <c r="EI167" s="153"/>
      <c r="EJ167" s="153"/>
      <c r="EK167" s="153"/>
      <c r="EL167" s="153"/>
      <c r="EM167" s="153"/>
      <c r="EN167" s="153"/>
      <c r="EO167" s="153"/>
      <c r="EP167" s="153"/>
      <c r="EQ167" s="153"/>
      <c r="ER167" s="153"/>
      <c r="ES167" s="153"/>
      <c r="ET167" s="153"/>
      <c r="EU167" s="153"/>
      <c r="EV167" s="153"/>
      <c r="EW167" s="153"/>
      <c r="EX167" s="153"/>
      <c r="EY167" s="153"/>
      <c r="EZ167" s="153"/>
      <c r="FA167" s="153"/>
      <c r="FB167" s="153"/>
      <c r="FC167" s="153"/>
      <c r="FD167" s="153"/>
      <c r="FE167" s="153"/>
      <c r="FF167" s="153"/>
      <c r="FG167" s="153"/>
      <c r="FH167" s="153"/>
      <c r="FI167" s="153"/>
      <c r="FJ167" s="153"/>
      <c r="FK167" s="153"/>
      <c r="FL167" s="153"/>
      <c r="FM167" s="153"/>
      <c r="FN167" s="153"/>
      <c r="FO167" s="153"/>
      <c r="FP167" s="153"/>
      <c r="FQ167" s="153"/>
      <c r="FR167" s="153"/>
      <c r="FS167" s="153"/>
      <c r="FT167" s="153"/>
      <c r="FU167" s="153"/>
      <c r="FV167" s="153"/>
      <c r="FW167" s="153"/>
      <c r="FX167" s="153"/>
      <c r="FY167" s="153"/>
      <c r="FZ167" s="153"/>
      <c r="GA167" s="153"/>
      <c r="GB167" s="153"/>
      <c r="GC167" s="153"/>
      <c r="GD167" s="153"/>
      <c r="GE167" s="153"/>
      <c r="GF167" s="153"/>
      <c r="GG167" s="153"/>
      <c r="GH167" s="153"/>
      <c r="GI167" s="153"/>
      <c r="GJ167" s="153"/>
      <c r="GK167" s="153"/>
      <c r="GL167" s="153"/>
      <c r="GM167" s="153"/>
      <c r="GN167" s="153"/>
      <c r="GO167" s="153"/>
      <c r="GP167" s="153"/>
      <c r="GQ167" s="153"/>
      <c r="GR167" s="153"/>
      <c r="GS167" s="153"/>
      <c r="GT167" s="153"/>
      <c r="GU167" s="153"/>
      <c r="GV167" s="153"/>
      <c r="GW167" s="153"/>
      <c r="GX167" s="153"/>
      <c r="GY167" s="153"/>
      <c r="GZ167" s="153"/>
      <c r="HA167" s="153"/>
      <c r="HB167" s="153"/>
      <c r="HC167" s="153"/>
      <c r="HD167" s="153"/>
      <c r="HE167" s="153"/>
      <c r="HF167" s="153"/>
      <c r="HG167" s="153"/>
      <c r="HH167" s="153"/>
      <c r="HI167" s="153"/>
      <c r="HJ167" s="153"/>
      <c r="HK167" s="153"/>
      <c r="HL167" s="153"/>
      <c r="HM167" s="153"/>
      <c r="HN167" s="153"/>
      <c r="HO167" s="153"/>
      <c r="HP167" s="153"/>
      <c r="HQ167" s="153"/>
      <c r="HR167" s="153"/>
      <c r="HS167" s="153"/>
      <c r="HT167" s="153"/>
      <c r="HU167" s="153"/>
      <c r="HV167" s="153"/>
      <c r="HW167" s="153"/>
      <c r="HX167" s="153"/>
      <c r="HY167" s="153"/>
      <c r="HZ167" s="153"/>
      <c r="IA167" s="153"/>
      <c r="IB167" s="153"/>
      <c r="IC167" s="153"/>
      <c r="ID167" s="153"/>
      <c r="IE167" s="153"/>
      <c r="IF167" s="153"/>
      <c r="IG167" s="153"/>
      <c r="IH167" s="153"/>
      <c r="II167" s="153"/>
      <c r="IJ167" s="153"/>
      <c r="IK167" s="153"/>
      <c r="IL167" s="153"/>
      <c r="IM167" s="153"/>
      <c r="IN167" s="153"/>
      <c r="IO167" s="153"/>
      <c r="IP167" s="153"/>
      <c r="IQ167" s="153"/>
      <c r="IR167" s="153"/>
      <c r="IS167" s="153"/>
      <c r="IT167" s="153"/>
      <c r="IU167" s="153"/>
      <c r="IV167" s="153"/>
    </row>
    <row r="168" spans="1:256" ht="18">
      <c r="A168" s="161" t="s">
        <v>382</v>
      </c>
      <c r="B168" s="168">
        <v>0</v>
      </c>
      <c r="C168" s="168">
        <v>154250</v>
      </c>
      <c r="D168" s="187"/>
      <c r="E168" s="162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  <c r="IV168" s="153"/>
    </row>
    <row r="169" spans="1:256" ht="18">
      <c r="A169" s="161" t="s">
        <v>383</v>
      </c>
      <c r="B169" s="168">
        <v>0</v>
      </c>
      <c r="C169" s="168">
        <v>0</v>
      </c>
      <c r="D169" s="187"/>
      <c r="E169" s="162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  <c r="IR169" s="153"/>
      <c r="IS169" s="153"/>
      <c r="IT169" s="153"/>
      <c r="IU169" s="153"/>
      <c r="IV169" s="153"/>
    </row>
    <row r="170" spans="1:256" ht="18.75" thickBot="1">
      <c r="A170" s="164" t="s">
        <v>218</v>
      </c>
      <c r="B170" s="177">
        <f>SUM(B165:B169)</f>
        <v>0</v>
      </c>
      <c r="C170" s="177">
        <f>SUM(C165:C169)</f>
        <v>334380</v>
      </c>
      <c r="D170" s="175">
        <f>C170-B170</f>
        <v>334380</v>
      </c>
      <c r="E170" s="182">
        <v>1</v>
      </c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  <c r="HR170" s="153"/>
      <c r="HS170" s="153"/>
      <c r="HT170" s="153"/>
      <c r="HU170" s="153"/>
      <c r="HV170" s="153"/>
      <c r="HW170" s="153"/>
      <c r="HX170" s="153"/>
      <c r="HY170" s="153"/>
      <c r="HZ170" s="153"/>
      <c r="IA170" s="153"/>
      <c r="IB170" s="153"/>
      <c r="IC170" s="153"/>
      <c r="ID170" s="153"/>
      <c r="IE170" s="153"/>
      <c r="IF170" s="153"/>
      <c r="IG170" s="153"/>
      <c r="IH170" s="153"/>
      <c r="II170" s="153"/>
      <c r="IJ170" s="153"/>
      <c r="IK170" s="153"/>
      <c r="IL170" s="153"/>
      <c r="IM170" s="153"/>
      <c r="IN170" s="153"/>
      <c r="IO170" s="153"/>
      <c r="IP170" s="153"/>
      <c r="IQ170" s="153"/>
      <c r="IR170" s="153"/>
      <c r="IS170" s="153"/>
      <c r="IT170" s="153"/>
      <c r="IU170" s="153"/>
      <c r="IV170" s="153"/>
    </row>
    <row r="171" spans="1:256" ht="18.75" thickTop="1">
      <c r="A171" s="186" t="s">
        <v>444</v>
      </c>
      <c r="B171" s="168">
        <v>405484351.1</v>
      </c>
      <c r="C171" s="168">
        <v>414701167.16</v>
      </c>
      <c r="D171" s="173"/>
      <c r="E171" s="174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3"/>
      <c r="DX171" s="153"/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3"/>
      <c r="EN171" s="153"/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  <c r="HR171" s="153"/>
      <c r="HS171" s="153"/>
      <c r="HT171" s="153"/>
      <c r="HU171" s="153"/>
      <c r="HV171" s="153"/>
      <c r="HW171" s="153"/>
      <c r="HX171" s="153"/>
      <c r="HY171" s="153"/>
      <c r="HZ171" s="153"/>
      <c r="IA171" s="153"/>
      <c r="IB171" s="153"/>
      <c r="IC171" s="153"/>
      <c r="ID171" s="153"/>
      <c r="IE171" s="153"/>
      <c r="IF171" s="153"/>
      <c r="IG171" s="153"/>
      <c r="IH171" s="153"/>
      <c r="II171" s="153"/>
      <c r="IJ171" s="153"/>
      <c r="IK171" s="153"/>
      <c r="IL171" s="153"/>
      <c r="IM171" s="153"/>
      <c r="IN171" s="153"/>
      <c r="IO171" s="153"/>
      <c r="IP171" s="153"/>
      <c r="IQ171" s="153"/>
      <c r="IR171" s="153"/>
      <c r="IS171" s="153"/>
      <c r="IT171" s="153"/>
      <c r="IU171" s="153"/>
      <c r="IV171" s="153"/>
    </row>
    <row r="172" spans="1:256" ht="18">
      <c r="A172" s="161" t="s">
        <v>384</v>
      </c>
      <c r="B172" s="168">
        <v>3419858.69</v>
      </c>
      <c r="C172" s="168">
        <v>3164739.85</v>
      </c>
      <c r="D172" s="173"/>
      <c r="E172" s="174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  <c r="IR172" s="153"/>
      <c r="IS172" s="153"/>
      <c r="IT172" s="153"/>
      <c r="IU172" s="153"/>
      <c r="IV172" s="153"/>
    </row>
    <row r="173" spans="1:256" ht="18">
      <c r="A173" s="161" t="s">
        <v>385</v>
      </c>
      <c r="B173" s="168">
        <v>2213261</v>
      </c>
      <c r="C173" s="168">
        <v>2654140.68</v>
      </c>
      <c r="D173" s="173"/>
      <c r="E173" s="174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3"/>
      <c r="DT173" s="153"/>
      <c r="DU173" s="153"/>
      <c r="DV173" s="153"/>
      <c r="DW173" s="153"/>
      <c r="DX173" s="153"/>
      <c r="DY173" s="153"/>
      <c r="DZ173" s="153"/>
      <c r="EA173" s="153"/>
      <c r="EB173" s="153"/>
      <c r="EC173" s="153"/>
      <c r="ED173" s="153"/>
      <c r="EE173" s="153"/>
      <c r="EF173" s="153"/>
      <c r="EG173" s="153"/>
      <c r="EH173" s="153"/>
      <c r="EI173" s="153"/>
      <c r="EJ173" s="153"/>
      <c r="EK173" s="153"/>
      <c r="EL173" s="153"/>
      <c r="EM173" s="153"/>
      <c r="EN173" s="153"/>
      <c r="EO173" s="153"/>
      <c r="EP173" s="153"/>
      <c r="EQ173" s="153"/>
      <c r="ER173" s="153"/>
      <c r="ES173" s="153"/>
      <c r="ET173" s="153"/>
      <c r="EU173" s="153"/>
      <c r="EV173" s="153"/>
      <c r="EW173" s="153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  <c r="HR173" s="153"/>
      <c r="HS173" s="153"/>
      <c r="HT173" s="153"/>
      <c r="HU173" s="153"/>
      <c r="HV173" s="153"/>
      <c r="HW173" s="153"/>
      <c r="HX173" s="153"/>
      <c r="HY173" s="153"/>
      <c r="HZ173" s="153"/>
      <c r="IA173" s="153"/>
      <c r="IB173" s="153"/>
      <c r="IC173" s="153"/>
      <c r="ID173" s="153"/>
      <c r="IE173" s="153"/>
      <c r="IF173" s="153"/>
      <c r="IG173" s="153"/>
      <c r="IH173" s="153"/>
      <c r="II173" s="153"/>
      <c r="IJ173" s="153"/>
      <c r="IK173" s="153"/>
      <c r="IL173" s="153"/>
      <c r="IM173" s="153"/>
      <c r="IN173" s="153"/>
      <c r="IO173" s="153"/>
      <c r="IP173" s="153"/>
      <c r="IQ173" s="153"/>
      <c r="IR173" s="153"/>
      <c r="IS173" s="153"/>
      <c r="IT173" s="153"/>
      <c r="IU173" s="153"/>
      <c r="IV173" s="153"/>
    </row>
    <row r="174" spans="1:256" ht="18">
      <c r="A174" s="161" t="s">
        <v>386</v>
      </c>
      <c r="B174" s="168">
        <v>0</v>
      </c>
      <c r="C174" s="168">
        <v>62492956.67</v>
      </c>
      <c r="D174" s="173"/>
      <c r="E174" s="174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3"/>
      <c r="DT174" s="153"/>
      <c r="DU174" s="153"/>
      <c r="DV174" s="153"/>
      <c r="DW174" s="153"/>
      <c r="DX174" s="153"/>
      <c r="DY174" s="153"/>
      <c r="DZ174" s="153"/>
      <c r="EA174" s="153"/>
      <c r="EB174" s="153"/>
      <c r="EC174" s="153"/>
      <c r="ED174" s="153"/>
      <c r="EE174" s="153"/>
      <c r="EF174" s="153"/>
      <c r="EG174" s="153"/>
      <c r="EH174" s="153"/>
      <c r="EI174" s="153"/>
      <c r="EJ174" s="153"/>
      <c r="EK174" s="153"/>
      <c r="EL174" s="153"/>
      <c r="EM174" s="153"/>
      <c r="EN174" s="153"/>
      <c r="EO174" s="153"/>
      <c r="EP174" s="153"/>
      <c r="EQ174" s="153"/>
      <c r="ER174" s="153"/>
      <c r="ES174" s="153"/>
      <c r="ET174" s="153"/>
      <c r="EU174" s="153"/>
      <c r="EV174" s="153"/>
      <c r="EW174" s="153"/>
      <c r="EX174" s="153"/>
      <c r="EY174" s="153"/>
      <c r="EZ174" s="153"/>
      <c r="FA174" s="153"/>
      <c r="FB174" s="153"/>
      <c r="FC174" s="153"/>
      <c r="FD174" s="153"/>
      <c r="FE174" s="153"/>
      <c r="FF174" s="153"/>
      <c r="FG174" s="153"/>
      <c r="FH174" s="153"/>
      <c r="FI174" s="153"/>
      <c r="FJ174" s="153"/>
      <c r="FK174" s="153"/>
      <c r="FL174" s="153"/>
      <c r="FM174" s="153"/>
      <c r="FN174" s="153"/>
      <c r="FO174" s="153"/>
      <c r="FP174" s="153"/>
      <c r="FQ174" s="153"/>
      <c r="FR174" s="153"/>
      <c r="FS174" s="153"/>
      <c r="FT174" s="153"/>
      <c r="FU174" s="153"/>
      <c r="FV174" s="153"/>
      <c r="FW174" s="153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3"/>
      <c r="HI174" s="153"/>
      <c r="HJ174" s="153"/>
      <c r="HK174" s="153"/>
      <c r="HL174" s="153"/>
      <c r="HM174" s="153"/>
      <c r="HN174" s="153"/>
      <c r="HO174" s="153"/>
      <c r="HP174" s="153"/>
      <c r="HQ174" s="153"/>
      <c r="HR174" s="153"/>
      <c r="HS174" s="153"/>
      <c r="HT174" s="153"/>
      <c r="HU174" s="153"/>
      <c r="HV174" s="153"/>
      <c r="HW174" s="153"/>
      <c r="HX174" s="153"/>
      <c r="HY174" s="153"/>
      <c r="HZ174" s="153"/>
      <c r="IA174" s="153"/>
      <c r="IB174" s="153"/>
      <c r="IC174" s="153"/>
      <c r="ID174" s="153"/>
      <c r="IE174" s="153"/>
      <c r="IF174" s="153"/>
      <c r="IG174" s="153"/>
      <c r="IH174" s="153"/>
      <c r="II174" s="153"/>
      <c r="IJ174" s="153"/>
      <c r="IK174" s="153"/>
      <c r="IL174" s="153"/>
      <c r="IM174" s="153"/>
      <c r="IN174" s="153"/>
      <c r="IO174" s="153"/>
      <c r="IP174" s="153"/>
      <c r="IQ174" s="153"/>
      <c r="IR174" s="153"/>
      <c r="IS174" s="153"/>
      <c r="IT174" s="153"/>
      <c r="IU174" s="153"/>
      <c r="IV174" s="153"/>
    </row>
    <row r="175" spans="1:256" ht="18">
      <c r="A175" s="161" t="s">
        <v>387</v>
      </c>
      <c r="B175" s="168">
        <v>0</v>
      </c>
      <c r="C175" s="168">
        <v>4037616.84</v>
      </c>
      <c r="D175" s="173"/>
      <c r="E175" s="174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3"/>
      <c r="DT175" s="153"/>
      <c r="DU175" s="153"/>
      <c r="DV175" s="153"/>
      <c r="DW175" s="153"/>
      <c r="DX175" s="153"/>
      <c r="DY175" s="153"/>
      <c r="DZ175" s="153"/>
      <c r="EA175" s="153"/>
      <c r="EB175" s="153"/>
      <c r="EC175" s="153"/>
      <c r="ED175" s="153"/>
      <c r="EE175" s="153"/>
      <c r="EF175" s="153"/>
      <c r="EG175" s="153"/>
      <c r="EH175" s="153"/>
      <c r="EI175" s="153"/>
      <c r="EJ175" s="153"/>
      <c r="EK175" s="153"/>
      <c r="EL175" s="153"/>
      <c r="EM175" s="153"/>
      <c r="EN175" s="153"/>
      <c r="EO175" s="153"/>
      <c r="EP175" s="153"/>
      <c r="EQ175" s="153"/>
      <c r="ER175" s="153"/>
      <c r="ES175" s="153"/>
      <c r="ET175" s="153"/>
      <c r="EU175" s="153"/>
      <c r="EV175" s="153"/>
      <c r="EW175" s="153"/>
      <c r="EX175" s="153"/>
      <c r="EY175" s="153"/>
      <c r="EZ175" s="153"/>
      <c r="FA175" s="153"/>
      <c r="FB175" s="153"/>
      <c r="FC175" s="153"/>
      <c r="FD175" s="153"/>
      <c r="FE175" s="153"/>
      <c r="FF175" s="153"/>
      <c r="FG175" s="153"/>
      <c r="FH175" s="153"/>
      <c r="FI175" s="153"/>
      <c r="FJ175" s="153"/>
      <c r="FK175" s="153"/>
      <c r="FL175" s="153"/>
      <c r="FM175" s="153"/>
      <c r="FN175" s="153"/>
      <c r="FO175" s="153"/>
      <c r="FP175" s="153"/>
      <c r="FQ175" s="153"/>
      <c r="FR175" s="153"/>
      <c r="FS175" s="153"/>
      <c r="FT175" s="153"/>
      <c r="FU175" s="153"/>
      <c r="FV175" s="153"/>
      <c r="FW175" s="153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3"/>
      <c r="HI175" s="153"/>
      <c r="HJ175" s="153"/>
      <c r="HK175" s="153"/>
      <c r="HL175" s="153"/>
      <c r="HM175" s="153"/>
      <c r="HN175" s="153"/>
      <c r="HO175" s="153"/>
      <c r="HP175" s="153"/>
      <c r="HQ175" s="153"/>
      <c r="HR175" s="153"/>
      <c r="HS175" s="153"/>
      <c r="HT175" s="153"/>
      <c r="HU175" s="153"/>
      <c r="HV175" s="153"/>
      <c r="HW175" s="153"/>
      <c r="HX175" s="153"/>
      <c r="HY175" s="153"/>
      <c r="HZ175" s="153"/>
      <c r="IA175" s="153"/>
      <c r="IB175" s="153"/>
      <c r="IC175" s="153"/>
      <c r="ID175" s="153"/>
      <c r="IE175" s="153"/>
      <c r="IF175" s="153"/>
      <c r="IG175" s="153"/>
      <c r="IH175" s="153"/>
      <c r="II175" s="153"/>
      <c r="IJ175" s="153"/>
      <c r="IK175" s="153"/>
      <c r="IL175" s="153"/>
      <c r="IM175" s="153"/>
      <c r="IN175" s="153"/>
      <c r="IO175" s="153"/>
      <c r="IP175" s="153"/>
      <c r="IQ175" s="153"/>
      <c r="IR175" s="153"/>
      <c r="IS175" s="153"/>
      <c r="IT175" s="153"/>
      <c r="IU175" s="153"/>
      <c r="IV175" s="153"/>
    </row>
    <row r="176" spans="1:256" ht="18.75" thickBot="1">
      <c r="A176" s="164" t="s">
        <v>218</v>
      </c>
      <c r="B176" s="175">
        <f>SUM(B171:B175)</f>
        <v>411117470.79</v>
      </c>
      <c r="C176" s="175">
        <f>SUM(C171:C175)</f>
        <v>487050621.20000005</v>
      </c>
      <c r="D176" s="175">
        <f>C176-B176</f>
        <v>75933150.41000003</v>
      </c>
      <c r="E176" s="176">
        <f>D176/B176</f>
        <v>0.18469940054867406</v>
      </c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3"/>
      <c r="DX176" s="153"/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153"/>
      <c r="FG176" s="153"/>
      <c r="FH176" s="153"/>
      <c r="FI176" s="153"/>
      <c r="FJ176" s="153"/>
      <c r="FK176" s="153"/>
      <c r="FL176" s="153"/>
      <c r="FM176" s="153"/>
      <c r="FN176" s="153"/>
      <c r="FO176" s="153"/>
      <c r="FP176" s="153"/>
      <c r="FQ176" s="153"/>
      <c r="FR176" s="153"/>
      <c r="FS176" s="153"/>
      <c r="FT176" s="153"/>
      <c r="FU176" s="153"/>
      <c r="FV176" s="153"/>
      <c r="FW176" s="153"/>
      <c r="FX176" s="153"/>
      <c r="FY176" s="153"/>
      <c r="FZ176" s="153"/>
      <c r="GA176" s="153"/>
      <c r="GB176" s="153"/>
      <c r="GC176" s="153"/>
      <c r="GD176" s="153"/>
      <c r="GE176" s="153"/>
      <c r="GF176" s="153"/>
      <c r="GG176" s="153"/>
      <c r="GH176" s="153"/>
      <c r="GI176" s="153"/>
      <c r="GJ176" s="153"/>
      <c r="GK176" s="153"/>
      <c r="GL176" s="153"/>
      <c r="GM176" s="153"/>
      <c r="GN176" s="153"/>
      <c r="GO176" s="153"/>
      <c r="GP176" s="153"/>
      <c r="GQ176" s="153"/>
      <c r="GR176" s="153"/>
      <c r="GS176" s="153"/>
      <c r="GT176" s="153"/>
      <c r="GU176" s="153"/>
      <c r="GV176" s="153"/>
      <c r="GW176" s="153"/>
      <c r="GX176" s="153"/>
      <c r="GY176" s="153"/>
      <c r="GZ176" s="153"/>
      <c r="HA176" s="153"/>
      <c r="HB176" s="153"/>
      <c r="HC176" s="153"/>
      <c r="HD176" s="153"/>
      <c r="HE176" s="153"/>
      <c r="HF176" s="153"/>
      <c r="HG176" s="153"/>
      <c r="HH176" s="153"/>
      <c r="HI176" s="153"/>
      <c r="HJ176" s="153"/>
      <c r="HK176" s="153"/>
      <c r="HL176" s="153"/>
      <c r="HM176" s="153"/>
      <c r="HN176" s="153"/>
      <c r="HO176" s="153"/>
      <c r="HP176" s="153"/>
      <c r="HQ176" s="153"/>
      <c r="HR176" s="153"/>
      <c r="HS176" s="153"/>
      <c r="HT176" s="153"/>
      <c r="HU176" s="153"/>
      <c r="HV176" s="153"/>
      <c r="HW176" s="153"/>
      <c r="HX176" s="153"/>
      <c r="HY176" s="153"/>
      <c r="HZ176" s="153"/>
      <c r="IA176" s="153"/>
      <c r="IB176" s="153"/>
      <c r="IC176" s="153"/>
      <c r="ID176" s="153"/>
      <c r="IE176" s="153"/>
      <c r="IF176" s="153"/>
      <c r="IG176" s="153"/>
      <c r="IH176" s="153"/>
      <c r="II176" s="153"/>
      <c r="IJ176" s="153"/>
      <c r="IK176" s="153"/>
      <c r="IL176" s="153"/>
      <c r="IM176" s="153"/>
      <c r="IN176" s="153"/>
      <c r="IO176" s="153"/>
      <c r="IP176" s="153"/>
      <c r="IQ176" s="153"/>
      <c r="IR176" s="153"/>
      <c r="IS176" s="153"/>
      <c r="IT176" s="153"/>
      <c r="IU176" s="153"/>
      <c r="IV176" s="153"/>
    </row>
    <row r="177" spans="1:256" ht="18">
      <c r="A177" s="160" t="s">
        <v>388</v>
      </c>
      <c r="B177" s="161"/>
      <c r="C177" s="161"/>
      <c r="D177" s="161"/>
      <c r="E177" s="162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3"/>
      <c r="DT177" s="153"/>
      <c r="DU177" s="153"/>
      <c r="DV177" s="153"/>
      <c r="DW177" s="153"/>
      <c r="DX177" s="153"/>
      <c r="DY177" s="153"/>
      <c r="DZ177" s="153"/>
      <c r="EA177" s="153"/>
      <c r="EB177" s="153"/>
      <c r="EC177" s="153"/>
      <c r="ED177" s="153"/>
      <c r="EE177" s="153"/>
      <c r="EF177" s="153"/>
      <c r="EG177" s="153"/>
      <c r="EH177" s="153"/>
      <c r="EI177" s="153"/>
      <c r="EJ177" s="153"/>
      <c r="EK177" s="153"/>
      <c r="EL177" s="153"/>
      <c r="EM177" s="153"/>
      <c r="EN177" s="153"/>
      <c r="EO177" s="153"/>
      <c r="EP177" s="153"/>
      <c r="EQ177" s="153"/>
      <c r="ER177" s="153"/>
      <c r="ES177" s="153"/>
      <c r="ET177" s="153"/>
      <c r="EU177" s="153"/>
      <c r="EV177" s="153"/>
      <c r="EW177" s="153"/>
      <c r="EX177" s="153"/>
      <c r="EY177" s="153"/>
      <c r="EZ177" s="153"/>
      <c r="FA177" s="153"/>
      <c r="FB177" s="153"/>
      <c r="FC177" s="153"/>
      <c r="FD177" s="153"/>
      <c r="FE177" s="153"/>
      <c r="FF177" s="153"/>
      <c r="FG177" s="153"/>
      <c r="FH177" s="153"/>
      <c r="FI177" s="153"/>
      <c r="FJ177" s="153"/>
      <c r="FK177" s="153"/>
      <c r="FL177" s="153"/>
      <c r="FM177" s="153"/>
      <c r="FN177" s="153"/>
      <c r="FO177" s="153"/>
      <c r="FP177" s="153"/>
      <c r="FQ177" s="153"/>
      <c r="FR177" s="153"/>
      <c r="FS177" s="153"/>
      <c r="FT177" s="153"/>
      <c r="FU177" s="153"/>
      <c r="FV177" s="153"/>
      <c r="FW177" s="153"/>
      <c r="FX177" s="153"/>
      <c r="FY177" s="153"/>
      <c r="FZ177" s="153"/>
      <c r="GA177" s="153"/>
      <c r="GB177" s="153"/>
      <c r="GC177" s="153"/>
      <c r="GD177" s="153"/>
      <c r="GE177" s="153"/>
      <c r="GF177" s="153"/>
      <c r="GG177" s="153"/>
      <c r="GH177" s="153"/>
      <c r="GI177" s="153"/>
      <c r="GJ177" s="153"/>
      <c r="GK177" s="153"/>
      <c r="GL177" s="153"/>
      <c r="GM177" s="153"/>
      <c r="GN177" s="153"/>
      <c r="GO177" s="153"/>
      <c r="GP177" s="153"/>
      <c r="GQ177" s="153"/>
      <c r="GR177" s="153"/>
      <c r="GS177" s="153"/>
      <c r="GT177" s="153"/>
      <c r="GU177" s="153"/>
      <c r="GV177" s="153"/>
      <c r="GW177" s="153"/>
      <c r="GX177" s="153"/>
      <c r="GY177" s="153"/>
      <c r="GZ177" s="153"/>
      <c r="HA177" s="153"/>
      <c r="HB177" s="153"/>
      <c r="HC177" s="153"/>
      <c r="HD177" s="153"/>
      <c r="HE177" s="153"/>
      <c r="HF177" s="153"/>
      <c r="HG177" s="153"/>
      <c r="HH177" s="153"/>
      <c r="HI177" s="153"/>
      <c r="HJ177" s="153"/>
      <c r="HK177" s="153"/>
      <c r="HL177" s="153"/>
      <c r="HM177" s="153"/>
      <c r="HN177" s="153"/>
      <c r="HO177" s="153"/>
      <c r="HP177" s="153"/>
      <c r="HQ177" s="153"/>
      <c r="HR177" s="153"/>
      <c r="HS177" s="153"/>
      <c r="HT177" s="153"/>
      <c r="HU177" s="153"/>
      <c r="HV177" s="153"/>
      <c r="HW177" s="153"/>
      <c r="HX177" s="153"/>
      <c r="HY177" s="153"/>
      <c r="HZ177" s="153"/>
      <c r="IA177" s="153"/>
      <c r="IB177" s="153"/>
      <c r="IC177" s="153"/>
      <c r="ID177" s="153"/>
      <c r="IE177" s="153"/>
      <c r="IF177" s="153"/>
      <c r="IG177" s="153"/>
      <c r="IH177" s="153"/>
      <c r="II177" s="153"/>
      <c r="IJ177" s="153"/>
      <c r="IK177" s="153"/>
      <c r="IL177" s="153"/>
      <c r="IM177" s="153"/>
      <c r="IN177" s="153"/>
      <c r="IO177" s="153"/>
      <c r="IP177" s="153"/>
      <c r="IQ177" s="153"/>
      <c r="IR177" s="153"/>
      <c r="IS177" s="153"/>
      <c r="IT177" s="153"/>
      <c r="IU177" s="153"/>
      <c r="IV177" s="153"/>
    </row>
    <row r="178" spans="1:256" ht="18">
      <c r="A178" s="161" t="s">
        <v>389</v>
      </c>
      <c r="B178" s="168">
        <v>15173325.4</v>
      </c>
      <c r="C178" s="168">
        <v>14296192.47</v>
      </c>
      <c r="D178" s="173"/>
      <c r="E178" s="174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3"/>
      <c r="DT178" s="153"/>
      <c r="DU178" s="153"/>
      <c r="DV178" s="153"/>
      <c r="DW178" s="153"/>
      <c r="DX178" s="153"/>
      <c r="DY178" s="153"/>
      <c r="DZ178" s="153"/>
      <c r="EA178" s="153"/>
      <c r="EB178" s="153"/>
      <c r="EC178" s="153"/>
      <c r="ED178" s="153"/>
      <c r="EE178" s="153"/>
      <c r="EF178" s="153"/>
      <c r="EG178" s="153"/>
      <c r="EH178" s="153"/>
      <c r="EI178" s="153"/>
      <c r="EJ178" s="153"/>
      <c r="EK178" s="153"/>
      <c r="EL178" s="153"/>
      <c r="EM178" s="153"/>
      <c r="EN178" s="153"/>
      <c r="EO178" s="153"/>
      <c r="EP178" s="153"/>
      <c r="EQ178" s="153"/>
      <c r="ER178" s="153"/>
      <c r="ES178" s="153"/>
      <c r="ET178" s="153"/>
      <c r="EU178" s="153"/>
      <c r="EV178" s="153"/>
      <c r="EW178" s="153"/>
      <c r="EX178" s="153"/>
      <c r="EY178" s="153"/>
      <c r="EZ178" s="153"/>
      <c r="FA178" s="153"/>
      <c r="FB178" s="153"/>
      <c r="FC178" s="153"/>
      <c r="FD178" s="153"/>
      <c r="FE178" s="153"/>
      <c r="FF178" s="153"/>
      <c r="FG178" s="153"/>
      <c r="FH178" s="153"/>
      <c r="FI178" s="153"/>
      <c r="FJ178" s="153"/>
      <c r="FK178" s="153"/>
      <c r="FL178" s="153"/>
      <c r="FM178" s="153"/>
      <c r="FN178" s="153"/>
      <c r="FO178" s="153"/>
      <c r="FP178" s="153"/>
      <c r="FQ178" s="153"/>
      <c r="FR178" s="153"/>
      <c r="FS178" s="153"/>
      <c r="FT178" s="153"/>
      <c r="FU178" s="153"/>
      <c r="FV178" s="153"/>
      <c r="FW178" s="153"/>
      <c r="FX178" s="153"/>
      <c r="FY178" s="153"/>
      <c r="FZ178" s="153"/>
      <c r="GA178" s="153"/>
      <c r="GB178" s="153"/>
      <c r="GC178" s="153"/>
      <c r="GD178" s="153"/>
      <c r="GE178" s="153"/>
      <c r="GF178" s="153"/>
      <c r="GG178" s="153"/>
      <c r="GH178" s="153"/>
      <c r="GI178" s="153"/>
      <c r="GJ178" s="153"/>
      <c r="GK178" s="153"/>
      <c r="GL178" s="153"/>
      <c r="GM178" s="153"/>
      <c r="GN178" s="153"/>
      <c r="GO178" s="153"/>
      <c r="GP178" s="153"/>
      <c r="GQ178" s="153"/>
      <c r="GR178" s="153"/>
      <c r="GS178" s="153"/>
      <c r="GT178" s="153"/>
      <c r="GU178" s="153"/>
      <c r="GV178" s="153"/>
      <c r="GW178" s="153"/>
      <c r="GX178" s="153"/>
      <c r="GY178" s="153"/>
      <c r="GZ178" s="153"/>
      <c r="HA178" s="153"/>
      <c r="HB178" s="153"/>
      <c r="HC178" s="153"/>
      <c r="HD178" s="153"/>
      <c r="HE178" s="153"/>
      <c r="HF178" s="153"/>
      <c r="HG178" s="153"/>
      <c r="HH178" s="153"/>
      <c r="HI178" s="153"/>
      <c r="HJ178" s="153"/>
      <c r="HK178" s="153"/>
      <c r="HL178" s="153"/>
      <c r="HM178" s="153"/>
      <c r="HN178" s="153"/>
      <c r="HO178" s="153"/>
      <c r="HP178" s="153"/>
      <c r="HQ178" s="153"/>
      <c r="HR178" s="153"/>
      <c r="HS178" s="153"/>
      <c r="HT178" s="153"/>
      <c r="HU178" s="153"/>
      <c r="HV178" s="153"/>
      <c r="HW178" s="153"/>
      <c r="HX178" s="153"/>
      <c r="HY178" s="153"/>
      <c r="HZ178" s="153"/>
      <c r="IA178" s="153"/>
      <c r="IB178" s="153"/>
      <c r="IC178" s="153"/>
      <c r="ID178" s="153"/>
      <c r="IE178" s="153"/>
      <c r="IF178" s="153"/>
      <c r="IG178" s="153"/>
      <c r="IH178" s="153"/>
      <c r="II178" s="153"/>
      <c r="IJ178" s="153"/>
      <c r="IK178" s="153"/>
      <c r="IL178" s="153"/>
      <c r="IM178" s="153"/>
      <c r="IN178" s="153"/>
      <c r="IO178" s="153"/>
      <c r="IP178" s="153"/>
      <c r="IQ178" s="153"/>
      <c r="IR178" s="153"/>
      <c r="IS178" s="153"/>
      <c r="IT178" s="153"/>
      <c r="IU178" s="153"/>
      <c r="IV178" s="153"/>
    </row>
    <row r="179" spans="1:256" ht="18">
      <c r="A179" s="161" t="s">
        <v>390</v>
      </c>
      <c r="B179" s="168">
        <v>95866.38</v>
      </c>
      <c r="C179" s="168">
        <v>53517.72</v>
      </c>
      <c r="D179" s="173"/>
      <c r="E179" s="174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  <c r="DL179" s="153"/>
      <c r="DM179" s="153"/>
      <c r="DN179" s="153"/>
      <c r="DO179" s="153"/>
      <c r="DP179" s="153"/>
      <c r="DQ179" s="153"/>
      <c r="DR179" s="153"/>
      <c r="DS179" s="153"/>
      <c r="DT179" s="153"/>
      <c r="DU179" s="153"/>
      <c r="DV179" s="153"/>
      <c r="DW179" s="153"/>
      <c r="DX179" s="153"/>
      <c r="DY179" s="153"/>
      <c r="DZ179" s="153"/>
      <c r="EA179" s="153"/>
      <c r="EB179" s="153"/>
      <c r="EC179" s="153"/>
      <c r="ED179" s="153"/>
      <c r="EE179" s="153"/>
      <c r="EF179" s="153"/>
      <c r="EG179" s="153"/>
      <c r="EH179" s="153"/>
      <c r="EI179" s="153"/>
      <c r="EJ179" s="153"/>
      <c r="EK179" s="153"/>
      <c r="EL179" s="153"/>
      <c r="EM179" s="153"/>
      <c r="EN179" s="153"/>
      <c r="EO179" s="153"/>
      <c r="EP179" s="153"/>
      <c r="EQ179" s="153"/>
      <c r="ER179" s="153"/>
      <c r="ES179" s="153"/>
      <c r="ET179" s="153"/>
      <c r="EU179" s="153"/>
      <c r="EV179" s="153"/>
      <c r="EW179" s="153"/>
      <c r="EX179" s="153"/>
      <c r="EY179" s="153"/>
      <c r="EZ179" s="153"/>
      <c r="FA179" s="153"/>
      <c r="FB179" s="153"/>
      <c r="FC179" s="153"/>
      <c r="FD179" s="153"/>
      <c r="FE179" s="153"/>
      <c r="FF179" s="153"/>
      <c r="FG179" s="153"/>
      <c r="FH179" s="153"/>
      <c r="FI179" s="153"/>
      <c r="FJ179" s="153"/>
      <c r="FK179" s="153"/>
      <c r="FL179" s="153"/>
      <c r="FM179" s="153"/>
      <c r="FN179" s="153"/>
      <c r="FO179" s="153"/>
      <c r="FP179" s="153"/>
      <c r="FQ179" s="153"/>
      <c r="FR179" s="153"/>
      <c r="FS179" s="153"/>
      <c r="FT179" s="153"/>
      <c r="FU179" s="15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  <c r="HJ179" s="153"/>
      <c r="HK179" s="153"/>
      <c r="HL179" s="153"/>
      <c r="HM179" s="153"/>
      <c r="HN179" s="153"/>
      <c r="HO179" s="153"/>
      <c r="HP179" s="153"/>
      <c r="HQ179" s="153"/>
      <c r="HR179" s="153"/>
      <c r="HS179" s="153"/>
      <c r="HT179" s="153"/>
      <c r="HU179" s="153"/>
      <c r="HV179" s="153"/>
      <c r="HW179" s="153"/>
      <c r="HX179" s="153"/>
      <c r="HY179" s="153"/>
      <c r="HZ179" s="153"/>
      <c r="IA179" s="153"/>
      <c r="IB179" s="153"/>
      <c r="IC179" s="153"/>
      <c r="ID179" s="153"/>
      <c r="IE179" s="153"/>
      <c r="IF179" s="153"/>
      <c r="IG179" s="153"/>
      <c r="IH179" s="153"/>
      <c r="II179" s="153"/>
      <c r="IJ179" s="153"/>
      <c r="IK179" s="153"/>
      <c r="IL179" s="153"/>
      <c r="IM179" s="153"/>
      <c r="IN179" s="153"/>
      <c r="IO179" s="153"/>
      <c r="IP179" s="153"/>
      <c r="IQ179" s="153"/>
      <c r="IR179" s="153"/>
      <c r="IS179" s="153"/>
      <c r="IT179" s="153"/>
      <c r="IU179" s="153"/>
      <c r="IV179" s="153"/>
    </row>
    <row r="180" spans="1:256" ht="18">
      <c r="A180" s="161" t="s">
        <v>391</v>
      </c>
      <c r="B180" s="168">
        <v>0</v>
      </c>
      <c r="C180" s="168">
        <v>0</v>
      </c>
      <c r="D180" s="173"/>
      <c r="E180" s="174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  <c r="DL180" s="153"/>
      <c r="DM180" s="153"/>
      <c r="DN180" s="153"/>
      <c r="DO180" s="153"/>
      <c r="DP180" s="153"/>
      <c r="DQ180" s="153"/>
      <c r="DR180" s="153"/>
      <c r="DS180" s="153"/>
      <c r="DT180" s="153"/>
      <c r="DU180" s="153"/>
      <c r="DV180" s="153"/>
      <c r="DW180" s="153"/>
      <c r="DX180" s="153"/>
      <c r="DY180" s="153"/>
      <c r="DZ180" s="153"/>
      <c r="EA180" s="153"/>
      <c r="EB180" s="153"/>
      <c r="EC180" s="153"/>
      <c r="ED180" s="153"/>
      <c r="EE180" s="153"/>
      <c r="EF180" s="153"/>
      <c r="EG180" s="153"/>
      <c r="EH180" s="153"/>
      <c r="EI180" s="153"/>
      <c r="EJ180" s="153"/>
      <c r="EK180" s="153"/>
      <c r="EL180" s="153"/>
      <c r="EM180" s="153"/>
      <c r="EN180" s="153"/>
      <c r="EO180" s="153"/>
      <c r="EP180" s="153"/>
      <c r="EQ180" s="153"/>
      <c r="ER180" s="153"/>
      <c r="ES180" s="153"/>
      <c r="ET180" s="153"/>
      <c r="EU180" s="153"/>
      <c r="EV180" s="153"/>
      <c r="EW180" s="153"/>
      <c r="EX180" s="153"/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153"/>
      <c r="FI180" s="153"/>
      <c r="FJ180" s="153"/>
      <c r="FK180" s="153"/>
      <c r="FL180" s="153"/>
      <c r="FM180" s="153"/>
      <c r="FN180" s="153"/>
      <c r="FO180" s="153"/>
      <c r="FP180" s="153"/>
      <c r="FQ180" s="153"/>
      <c r="FR180" s="153"/>
      <c r="FS180" s="153"/>
      <c r="FT180" s="153"/>
      <c r="FU180" s="153"/>
      <c r="FV180" s="153"/>
      <c r="FW180" s="153"/>
      <c r="FX180" s="153"/>
      <c r="FY180" s="153"/>
      <c r="FZ180" s="153"/>
      <c r="GA180" s="153"/>
      <c r="GB180" s="153"/>
      <c r="GC180" s="153"/>
      <c r="GD180" s="153"/>
      <c r="GE180" s="153"/>
      <c r="GF180" s="153"/>
      <c r="GG180" s="153"/>
      <c r="GH180" s="153"/>
      <c r="GI180" s="153"/>
      <c r="GJ180" s="153"/>
      <c r="GK180" s="153"/>
      <c r="GL180" s="153"/>
      <c r="GM180" s="153"/>
      <c r="GN180" s="153"/>
      <c r="GO180" s="153"/>
      <c r="GP180" s="153"/>
      <c r="GQ180" s="153"/>
      <c r="GR180" s="153"/>
      <c r="GS180" s="153"/>
      <c r="GT180" s="153"/>
      <c r="GU180" s="153"/>
      <c r="GV180" s="153"/>
      <c r="GW180" s="153"/>
      <c r="GX180" s="153"/>
      <c r="GY180" s="153"/>
      <c r="GZ180" s="153"/>
      <c r="HA180" s="153"/>
      <c r="HB180" s="153"/>
      <c r="HC180" s="153"/>
      <c r="HD180" s="153"/>
      <c r="HE180" s="153"/>
      <c r="HF180" s="153"/>
      <c r="HG180" s="153"/>
      <c r="HH180" s="153"/>
      <c r="HI180" s="153"/>
      <c r="HJ180" s="153"/>
      <c r="HK180" s="153"/>
      <c r="HL180" s="153"/>
      <c r="HM180" s="153"/>
      <c r="HN180" s="153"/>
      <c r="HO180" s="153"/>
      <c r="HP180" s="153"/>
      <c r="HQ180" s="153"/>
      <c r="HR180" s="153"/>
      <c r="HS180" s="153"/>
      <c r="HT180" s="153"/>
      <c r="HU180" s="153"/>
      <c r="HV180" s="153"/>
      <c r="HW180" s="153"/>
      <c r="HX180" s="153"/>
      <c r="HY180" s="153"/>
      <c r="HZ180" s="153"/>
      <c r="IA180" s="153"/>
      <c r="IB180" s="153"/>
      <c r="IC180" s="153"/>
      <c r="ID180" s="153"/>
      <c r="IE180" s="153"/>
      <c r="IF180" s="153"/>
      <c r="IG180" s="153"/>
      <c r="IH180" s="153"/>
      <c r="II180" s="153"/>
      <c r="IJ180" s="153"/>
      <c r="IK180" s="153"/>
      <c r="IL180" s="153"/>
      <c r="IM180" s="153"/>
      <c r="IN180" s="153"/>
      <c r="IO180" s="153"/>
      <c r="IP180" s="153"/>
      <c r="IQ180" s="153"/>
      <c r="IR180" s="153"/>
      <c r="IS180" s="153"/>
      <c r="IT180" s="153"/>
      <c r="IU180" s="153"/>
      <c r="IV180" s="153"/>
    </row>
    <row r="181" spans="1:256" ht="18">
      <c r="A181" s="161" t="s">
        <v>392</v>
      </c>
      <c r="B181" s="168">
        <v>0</v>
      </c>
      <c r="C181" s="168">
        <v>0</v>
      </c>
      <c r="D181" s="173" t="s">
        <v>105</v>
      </c>
      <c r="E181" s="178" t="s">
        <v>104</v>
      </c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3"/>
      <c r="EM181" s="153"/>
      <c r="EN181" s="153"/>
      <c r="EO181" s="153"/>
      <c r="EP181" s="153"/>
      <c r="EQ181" s="153"/>
      <c r="ER181" s="153"/>
      <c r="ES181" s="153"/>
      <c r="ET181" s="153"/>
      <c r="EU181" s="153"/>
      <c r="EV181" s="153"/>
      <c r="EW181" s="153"/>
      <c r="EX181" s="153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153"/>
      <c r="FI181" s="153"/>
      <c r="FJ181" s="153"/>
      <c r="FK181" s="153"/>
      <c r="FL181" s="153"/>
      <c r="FM181" s="153"/>
      <c r="FN181" s="153"/>
      <c r="FO181" s="153"/>
      <c r="FP181" s="153"/>
      <c r="FQ181" s="153"/>
      <c r="FR181" s="153"/>
      <c r="FS181" s="153"/>
      <c r="FT181" s="153"/>
      <c r="FU181" s="153"/>
      <c r="FV181" s="153"/>
      <c r="FW181" s="153"/>
      <c r="FX181" s="153"/>
      <c r="FY181" s="153"/>
      <c r="FZ181" s="153"/>
      <c r="GA181" s="153"/>
      <c r="GB181" s="153"/>
      <c r="GC181" s="153"/>
      <c r="GD181" s="153"/>
      <c r="GE181" s="153"/>
      <c r="GF181" s="153"/>
      <c r="GG181" s="153"/>
      <c r="GH181" s="153"/>
      <c r="GI181" s="153"/>
      <c r="GJ181" s="153"/>
      <c r="GK181" s="153"/>
      <c r="GL181" s="153"/>
      <c r="GM181" s="153"/>
      <c r="GN181" s="153"/>
      <c r="GO181" s="153"/>
      <c r="GP181" s="153"/>
      <c r="GQ181" s="153"/>
      <c r="GR181" s="153"/>
      <c r="GS181" s="153"/>
      <c r="GT181" s="153"/>
      <c r="GU181" s="153"/>
      <c r="GV181" s="153"/>
      <c r="GW181" s="153"/>
      <c r="GX181" s="153"/>
      <c r="GY181" s="153"/>
      <c r="GZ181" s="153"/>
      <c r="HA181" s="153"/>
      <c r="HB181" s="153"/>
      <c r="HC181" s="153"/>
      <c r="HD181" s="153"/>
      <c r="HE181" s="153"/>
      <c r="HF181" s="153"/>
      <c r="HG181" s="153"/>
      <c r="HH181" s="153"/>
      <c r="HI181" s="153"/>
      <c r="HJ181" s="153"/>
      <c r="HK181" s="153"/>
      <c r="HL181" s="153"/>
      <c r="HM181" s="153"/>
      <c r="HN181" s="153"/>
      <c r="HO181" s="153"/>
      <c r="HP181" s="153"/>
      <c r="HQ181" s="153"/>
      <c r="HR181" s="153"/>
      <c r="HS181" s="153"/>
      <c r="HT181" s="153"/>
      <c r="HU181" s="153"/>
      <c r="HV181" s="153"/>
      <c r="HW181" s="153"/>
      <c r="HX181" s="153"/>
      <c r="HY181" s="153"/>
      <c r="HZ181" s="153"/>
      <c r="IA181" s="153"/>
      <c r="IB181" s="153"/>
      <c r="IC181" s="153"/>
      <c r="ID181" s="153"/>
      <c r="IE181" s="153"/>
      <c r="IF181" s="153"/>
      <c r="IG181" s="153"/>
      <c r="IH181" s="153"/>
      <c r="II181" s="153"/>
      <c r="IJ181" s="153"/>
      <c r="IK181" s="153"/>
      <c r="IL181" s="153"/>
      <c r="IM181" s="153"/>
      <c r="IN181" s="153"/>
      <c r="IO181" s="153"/>
      <c r="IP181" s="153"/>
      <c r="IQ181" s="153"/>
      <c r="IR181" s="153"/>
      <c r="IS181" s="153"/>
      <c r="IT181" s="153"/>
      <c r="IU181" s="153"/>
      <c r="IV181" s="153"/>
    </row>
    <row r="182" spans="1:256" ht="18">
      <c r="A182" s="161" t="s">
        <v>393</v>
      </c>
      <c r="B182" s="168">
        <v>0</v>
      </c>
      <c r="C182" s="168">
        <v>0</v>
      </c>
      <c r="D182" s="173"/>
      <c r="E182" s="174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3"/>
      <c r="EM182" s="153"/>
      <c r="EN182" s="153"/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/>
      <c r="FX182" s="153"/>
      <c r="FY182" s="153"/>
      <c r="FZ182" s="153"/>
      <c r="GA182" s="153"/>
      <c r="GB182" s="153"/>
      <c r="GC182" s="153"/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/>
      <c r="GS182" s="153"/>
      <c r="GT182" s="153"/>
      <c r="GU182" s="153"/>
      <c r="GV182" s="153"/>
      <c r="GW182" s="153"/>
      <c r="GX182" s="153"/>
      <c r="GY182" s="153"/>
      <c r="GZ182" s="153"/>
      <c r="HA182" s="153"/>
      <c r="HB182" s="153"/>
      <c r="HC182" s="153"/>
      <c r="HD182" s="153"/>
      <c r="HE182" s="153"/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  <c r="HR182" s="153"/>
      <c r="HS182" s="153"/>
      <c r="HT182" s="153"/>
      <c r="HU182" s="153"/>
      <c r="HV182" s="153"/>
      <c r="HW182" s="153"/>
      <c r="HX182" s="153"/>
      <c r="HY182" s="153"/>
      <c r="HZ182" s="153"/>
      <c r="IA182" s="153"/>
      <c r="IB182" s="153"/>
      <c r="IC182" s="153"/>
      <c r="ID182" s="153"/>
      <c r="IE182" s="153"/>
      <c r="IF182" s="153"/>
      <c r="IG182" s="153"/>
      <c r="IH182" s="153"/>
      <c r="II182" s="153"/>
      <c r="IJ182" s="153"/>
      <c r="IK182" s="153"/>
      <c r="IL182" s="153"/>
      <c r="IM182" s="153"/>
      <c r="IN182" s="153"/>
      <c r="IO182" s="153"/>
      <c r="IP182" s="153"/>
      <c r="IQ182" s="153"/>
      <c r="IR182" s="153"/>
      <c r="IS182" s="153"/>
      <c r="IT182" s="153"/>
      <c r="IU182" s="153"/>
      <c r="IV182" s="153"/>
    </row>
    <row r="183" spans="1:256" ht="18">
      <c r="A183" s="161" t="s">
        <v>394</v>
      </c>
      <c r="B183" s="168">
        <v>0</v>
      </c>
      <c r="C183" s="168">
        <v>0</v>
      </c>
      <c r="D183" s="173"/>
      <c r="E183" s="174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  <c r="DL183" s="153"/>
      <c r="DM183" s="153"/>
      <c r="DN183" s="153"/>
      <c r="DO183" s="153"/>
      <c r="DP183" s="153"/>
      <c r="DQ183" s="153"/>
      <c r="DR183" s="153"/>
      <c r="DS183" s="153"/>
      <c r="DT183" s="153"/>
      <c r="DU183" s="153"/>
      <c r="DV183" s="153"/>
      <c r="DW183" s="153"/>
      <c r="DX183" s="153"/>
      <c r="DY183" s="153"/>
      <c r="DZ183" s="153"/>
      <c r="EA183" s="153"/>
      <c r="EB183" s="153"/>
      <c r="EC183" s="153"/>
      <c r="ED183" s="153"/>
      <c r="EE183" s="153"/>
      <c r="EF183" s="153"/>
      <c r="EG183" s="153"/>
      <c r="EH183" s="153"/>
      <c r="EI183" s="153"/>
      <c r="EJ183" s="153"/>
      <c r="EK183" s="153"/>
      <c r="EL183" s="153"/>
      <c r="EM183" s="153"/>
      <c r="EN183" s="153"/>
      <c r="EO183" s="153"/>
      <c r="EP183" s="153"/>
      <c r="EQ183" s="153"/>
      <c r="ER183" s="153"/>
      <c r="ES183" s="153"/>
      <c r="ET183" s="153"/>
      <c r="EU183" s="153"/>
      <c r="EV183" s="153"/>
      <c r="EW183" s="153"/>
      <c r="EX183" s="153"/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153"/>
      <c r="FI183" s="153"/>
      <c r="FJ183" s="153"/>
      <c r="FK183" s="153"/>
      <c r="FL183" s="153"/>
      <c r="FM183" s="153"/>
      <c r="FN183" s="153"/>
      <c r="FO183" s="153"/>
      <c r="FP183" s="153"/>
      <c r="FQ183" s="153"/>
      <c r="FR183" s="153"/>
      <c r="FS183" s="153"/>
      <c r="FT183" s="153"/>
      <c r="FU183" s="153"/>
      <c r="FV183" s="153"/>
      <c r="FW183" s="153"/>
      <c r="FX183" s="153"/>
      <c r="FY183" s="153"/>
      <c r="FZ183" s="153"/>
      <c r="GA183" s="153"/>
      <c r="GB183" s="153"/>
      <c r="GC183" s="153"/>
      <c r="GD183" s="153"/>
      <c r="GE183" s="153"/>
      <c r="GF183" s="153"/>
      <c r="GG183" s="153"/>
      <c r="GH183" s="153"/>
      <c r="GI183" s="153"/>
      <c r="GJ183" s="153"/>
      <c r="GK183" s="153"/>
      <c r="GL183" s="153"/>
      <c r="GM183" s="153"/>
      <c r="GN183" s="153"/>
      <c r="GO183" s="153"/>
      <c r="GP183" s="153"/>
      <c r="GQ183" s="153"/>
      <c r="GR183" s="153"/>
      <c r="GS183" s="153"/>
      <c r="GT183" s="153"/>
      <c r="GU183" s="153"/>
      <c r="GV183" s="153"/>
      <c r="GW183" s="153"/>
      <c r="GX183" s="153"/>
      <c r="GY183" s="153"/>
      <c r="GZ183" s="153"/>
      <c r="HA183" s="153"/>
      <c r="HB183" s="153"/>
      <c r="HC183" s="153"/>
      <c r="HD183" s="153"/>
      <c r="HE183" s="153"/>
      <c r="HF183" s="153"/>
      <c r="HG183" s="153"/>
      <c r="HH183" s="153"/>
      <c r="HI183" s="153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</row>
    <row r="184" spans="1:256" ht="18">
      <c r="A184" s="161" t="s">
        <v>395</v>
      </c>
      <c r="B184" s="168">
        <v>4544.17</v>
      </c>
      <c r="C184" s="168">
        <v>4779.66</v>
      </c>
      <c r="D184" s="173"/>
      <c r="E184" s="174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  <c r="FL184" s="153"/>
      <c r="FM184" s="153"/>
      <c r="FN184" s="153"/>
      <c r="FO184" s="153"/>
      <c r="FP184" s="153"/>
      <c r="FQ184" s="153"/>
      <c r="FR184" s="153"/>
      <c r="FS184" s="153"/>
      <c r="FT184" s="153"/>
      <c r="FU184" s="153"/>
      <c r="FV184" s="153"/>
      <c r="FW184" s="153"/>
      <c r="FX184" s="153"/>
      <c r="FY184" s="153"/>
      <c r="FZ184" s="153"/>
      <c r="GA184" s="153"/>
      <c r="GB184" s="153"/>
      <c r="GC184" s="153"/>
      <c r="GD184" s="153"/>
      <c r="GE184" s="153"/>
      <c r="GF184" s="153"/>
      <c r="GG184" s="153"/>
      <c r="GH184" s="153"/>
      <c r="GI184" s="153"/>
      <c r="GJ184" s="153"/>
      <c r="GK184" s="153"/>
      <c r="GL184" s="153"/>
      <c r="GM184" s="153"/>
      <c r="GN184" s="153"/>
      <c r="GO184" s="153"/>
      <c r="GP184" s="153"/>
      <c r="GQ184" s="153"/>
      <c r="GR184" s="153"/>
      <c r="GS184" s="153"/>
      <c r="GT184" s="153"/>
      <c r="GU184" s="153"/>
      <c r="GV184" s="153"/>
      <c r="GW184" s="153"/>
      <c r="GX184" s="153"/>
      <c r="GY184" s="153"/>
      <c r="GZ184" s="153"/>
      <c r="HA184" s="153"/>
      <c r="HB184" s="153"/>
      <c r="HC184" s="153"/>
      <c r="HD184" s="153"/>
      <c r="HE184" s="153"/>
      <c r="HF184" s="153"/>
      <c r="HG184" s="153"/>
      <c r="HH184" s="153"/>
      <c r="HI184" s="153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</row>
    <row r="185" spans="1:256" ht="18">
      <c r="A185" s="161" t="s">
        <v>396</v>
      </c>
      <c r="B185" s="168">
        <v>12665.27</v>
      </c>
      <c r="C185" s="168">
        <v>6840</v>
      </c>
      <c r="D185" s="173"/>
      <c r="E185" s="174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3"/>
      <c r="ER185" s="153"/>
      <c r="ES185" s="153"/>
      <c r="ET185" s="153"/>
      <c r="EU185" s="153"/>
      <c r="EV185" s="153"/>
      <c r="EW185" s="153"/>
      <c r="EX185" s="153"/>
      <c r="EY185" s="153"/>
      <c r="EZ185" s="153"/>
      <c r="FA185" s="153"/>
      <c r="FB185" s="153"/>
      <c r="FC185" s="153"/>
      <c r="FD185" s="153"/>
      <c r="FE185" s="153"/>
      <c r="FF185" s="153"/>
      <c r="FG185" s="153"/>
      <c r="FH185" s="153"/>
      <c r="FI185" s="153"/>
      <c r="FJ185" s="153"/>
      <c r="FK185" s="153"/>
      <c r="FL185" s="153"/>
      <c r="FM185" s="153"/>
      <c r="FN185" s="153"/>
      <c r="FO185" s="153"/>
      <c r="FP185" s="153"/>
      <c r="FQ185" s="153"/>
      <c r="FR185" s="153"/>
      <c r="FS185" s="153"/>
      <c r="FT185" s="153"/>
      <c r="FU185" s="153"/>
      <c r="FV185" s="153"/>
      <c r="FW185" s="153"/>
      <c r="FX185" s="153"/>
      <c r="FY185" s="153"/>
      <c r="FZ185" s="153"/>
      <c r="GA185" s="153"/>
      <c r="GB185" s="153"/>
      <c r="GC185" s="153"/>
      <c r="GD185" s="153"/>
      <c r="GE185" s="153"/>
      <c r="GF185" s="153"/>
      <c r="GG185" s="153"/>
      <c r="GH185" s="153"/>
      <c r="GI185" s="153"/>
      <c r="GJ185" s="153"/>
      <c r="GK185" s="153"/>
      <c r="GL185" s="153"/>
      <c r="GM185" s="153"/>
      <c r="GN185" s="153"/>
      <c r="GO185" s="153"/>
      <c r="GP185" s="153"/>
      <c r="GQ185" s="153"/>
      <c r="GR185" s="153"/>
      <c r="GS185" s="153"/>
      <c r="GT185" s="153"/>
      <c r="GU185" s="153"/>
      <c r="GV185" s="153"/>
      <c r="GW185" s="153"/>
      <c r="GX185" s="153"/>
      <c r="GY185" s="153"/>
      <c r="GZ185" s="153"/>
      <c r="HA185" s="153"/>
      <c r="HB185" s="153"/>
      <c r="HC185" s="153"/>
      <c r="HD185" s="153"/>
      <c r="HE185" s="153"/>
      <c r="HF185" s="153"/>
      <c r="HG185" s="153"/>
      <c r="HH185" s="153"/>
      <c r="HI185" s="153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</row>
    <row r="186" spans="1:256" ht="18">
      <c r="A186" s="164" t="s">
        <v>218</v>
      </c>
      <c r="B186" s="175">
        <f>SUM(B178:B185)</f>
        <v>15286401.22</v>
      </c>
      <c r="C186" s="181">
        <f>SUM(C178:C185)</f>
        <v>14361329.850000001</v>
      </c>
      <c r="D186" s="185">
        <f>C186-B186</f>
        <v>-925071.3699999992</v>
      </c>
      <c r="E186" s="176">
        <f>D186/B186</f>
        <v>-0.060515968192021534</v>
      </c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  <c r="DL186" s="153"/>
      <c r="DM186" s="153"/>
      <c r="DN186" s="153"/>
      <c r="DO186" s="153"/>
      <c r="DP186" s="153"/>
      <c r="DQ186" s="153"/>
      <c r="DR186" s="153"/>
      <c r="DS186" s="153"/>
      <c r="DT186" s="153"/>
      <c r="DU186" s="153"/>
      <c r="DV186" s="153"/>
      <c r="DW186" s="153"/>
      <c r="DX186" s="153"/>
      <c r="DY186" s="153"/>
      <c r="DZ186" s="153"/>
      <c r="EA186" s="153"/>
      <c r="EB186" s="153"/>
      <c r="EC186" s="153"/>
      <c r="ED186" s="153"/>
      <c r="EE186" s="153"/>
      <c r="EF186" s="153"/>
      <c r="EG186" s="153"/>
      <c r="EH186" s="153"/>
      <c r="EI186" s="153"/>
      <c r="EJ186" s="153"/>
      <c r="EK186" s="153"/>
      <c r="EL186" s="153"/>
      <c r="EM186" s="153"/>
      <c r="EN186" s="153"/>
      <c r="EO186" s="153"/>
      <c r="EP186" s="153"/>
      <c r="EQ186" s="153"/>
      <c r="ER186" s="153"/>
      <c r="ES186" s="153"/>
      <c r="ET186" s="153"/>
      <c r="EU186" s="153"/>
      <c r="EV186" s="153"/>
      <c r="EW186" s="153"/>
      <c r="EX186" s="153"/>
      <c r="EY186" s="153"/>
      <c r="EZ186" s="153"/>
      <c r="FA186" s="153"/>
      <c r="FB186" s="153"/>
      <c r="FC186" s="153"/>
      <c r="FD186" s="153"/>
      <c r="FE186" s="153"/>
      <c r="FF186" s="153"/>
      <c r="FG186" s="153"/>
      <c r="FH186" s="153"/>
      <c r="FI186" s="153"/>
      <c r="FJ186" s="153"/>
      <c r="FK186" s="153"/>
      <c r="FL186" s="153"/>
      <c r="FM186" s="153"/>
      <c r="FN186" s="153"/>
      <c r="FO186" s="153"/>
      <c r="FP186" s="153"/>
      <c r="FQ186" s="153"/>
      <c r="FR186" s="153"/>
      <c r="FS186" s="153"/>
      <c r="FT186" s="153"/>
      <c r="FU186" s="153"/>
      <c r="FV186" s="153"/>
      <c r="FW186" s="153"/>
      <c r="FX186" s="153"/>
      <c r="FY186" s="153"/>
      <c r="FZ186" s="153"/>
      <c r="GA186" s="153"/>
      <c r="GB186" s="153"/>
      <c r="GC186" s="153"/>
      <c r="GD186" s="153"/>
      <c r="GE186" s="153"/>
      <c r="GF186" s="153"/>
      <c r="GG186" s="153"/>
      <c r="GH186" s="153"/>
      <c r="GI186" s="153"/>
      <c r="GJ186" s="153"/>
      <c r="GK186" s="153"/>
      <c r="GL186" s="153"/>
      <c r="GM186" s="153"/>
      <c r="GN186" s="153"/>
      <c r="GO186" s="153"/>
      <c r="GP186" s="153"/>
      <c r="GQ186" s="153"/>
      <c r="GR186" s="153"/>
      <c r="GS186" s="153"/>
      <c r="GT186" s="153"/>
      <c r="GU186" s="153"/>
      <c r="GV186" s="153"/>
      <c r="GW186" s="153"/>
      <c r="GX186" s="153"/>
      <c r="GY186" s="153"/>
      <c r="GZ186" s="153"/>
      <c r="HA186" s="153"/>
      <c r="HB186" s="153"/>
      <c r="HC186" s="153"/>
      <c r="HD186" s="153"/>
      <c r="HE186" s="153"/>
      <c r="HF186" s="153"/>
      <c r="HG186" s="153"/>
      <c r="HH186" s="153"/>
      <c r="HI186" s="153"/>
      <c r="HJ186" s="153"/>
      <c r="HK186" s="153"/>
      <c r="HL186" s="153"/>
      <c r="HM186" s="153"/>
      <c r="HN186" s="153"/>
      <c r="HO186" s="153"/>
      <c r="HP186" s="153"/>
      <c r="HQ186" s="153"/>
      <c r="HR186" s="153"/>
      <c r="HS186" s="153"/>
      <c r="HT186" s="153"/>
      <c r="HU186" s="153"/>
      <c r="HV186" s="153"/>
      <c r="HW186" s="153"/>
      <c r="HX186" s="153"/>
      <c r="HY186" s="153"/>
      <c r="HZ186" s="153"/>
      <c r="IA186" s="153"/>
      <c r="IB186" s="153"/>
      <c r="IC186" s="153"/>
      <c r="ID186" s="153"/>
      <c r="IE186" s="153"/>
      <c r="IF186" s="153"/>
      <c r="IG186" s="153"/>
      <c r="IH186" s="153"/>
      <c r="II186" s="153"/>
      <c r="IJ186" s="153"/>
      <c r="IK186" s="153"/>
      <c r="IL186" s="153"/>
      <c r="IM186" s="153"/>
      <c r="IN186" s="153"/>
      <c r="IO186" s="153"/>
      <c r="IP186" s="153"/>
      <c r="IQ186" s="153"/>
      <c r="IR186" s="153"/>
      <c r="IS186" s="153"/>
      <c r="IT186" s="153"/>
      <c r="IU186" s="153"/>
      <c r="IV186" s="153"/>
    </row>
    <row r="187" spans="1:256" ht="18">
      <c r="A187" s="186" t="s">
        <v>445</v>
      </c>
      <c r="B187" s="168">
        <v>51953</v>
      </c>
      <c r="C187" s="168">
        <v>22091</v>
      </c>
      <c r="D187" s="173"/>
      <c r="E187" s="174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3"/>
      <c r="EM187" s="153"/>
      <c r="EN187" s="153"/>
      <c r="EO187" s="153"/>
      <c r="EP187" s="153"/>
      <c r="EQ187" s="153"/>
      <c r="ER187" s="153"/>
      <c r="ES187" s="153"/>
      <c r="ET187" s="153"/>
      <c r="EU187" s="153"/>
      <c r="EV187" s="153"/>
      <c r="EW187" s="153"/>
      <c r="EX187" s="153"/>
      <c r="EY187" s="153"/>
      <c r="EZ187" s="153"/>
      <c r="FA187" s="153"/>
      <c r="FB187" s="153"/>
      <c r="FC187" s="153"/>
      <c r="FD187" s="153"/>
      <c r="FE187" s="153"/>
      <c r="FF187" s="153"/>
      <c r="FG187" s="153"/>
      <c r="FH187" s="153"/>
      <c r="FI187" s="153"/>
      <c r="FJ187" s="153"/>
      <c r="FK187" s="153"/>
      <c r="FL187" s="153"/>
      <c r="FM187" s="153"/>
      <c r="FN187" s="153"/>
      <c r="FO187" s="153"/>
      <c r="FP187" s="153"/>
      <c r="FQ187" s="153"/>
      <c r="FR187" s="153"/>
      <c r="FS187" s="153"/>
      <c r="FT187" s="153"/>
      <c r="FU187" s="153"/>
      <c r="FV187" s="153"/>
      <c r="FW187" s="153"/>
      <c r="FX187" s="153"/>
      <c r="FY187" s="153"/>
      <c r="FZ187" s="153"/>
      <c r="GA187" s="153"/>
      <c r="GB187" s="153"/>
      <c r="GC187" s="153"/>
      <c r="GD187" s="153"/>
      <c r="GE187" s="153"/>
      <c r="GF187" s="153"/>
      <c r="GG187" s="153"/>
      <c r="GH187" s="153"/>
      <c r="GI187" s="153"/>
      <c r="GJ187" s="153"/>
      <c r="GK187" s="153"/>
      <c r="GL187" s="153"/>
      <c r="GM187" s="153"/>
      <c r="GN187" s="153"/>
      <c r="GO187" s="153"/>
      <c r="GP187" s="153"/>
      <c r="GQ187" s="153"/>
      <c r="GR187" s="153"/>
      <c r="GS187" s="153"/>
      <c r="GT187" s="153"/>
      <c r="GU187" s="153"/>
      <c r="GV187" s="153"/>
      <c r="GW187" s="153"/>
      <c r="GX187" s="153"/>
      <c r="GY187" s="153"/>
      <c r="GZ187" s="153"/>
      <c r="HA187" s="153"/>
      <c r="HB187" s="153"/>
      <c r="HC187" s="153"/>
      <c r="HD187" s="153"/>
      <c r="HE187" s="153"/>
      <c r="HF187" s="153"/>
      <c r="HG187" s="153"/>
      <c r="HH187" s="153"/>
      <c r="HI187" s="153"/>
      <c r="HJ187" s="153"/>
      <c r="HK187" s="153"/>
      <c r="HL187" s="153"/>
      <c r="HM187" s="153"/>
      <c r="HN187" s="153"/>
      <c r="HO187" s="153"/>
      <c r="HP187" s="153"/>
      <c r="HQ187" s="153"/>
      <c r="HR187" s="153"/>
      <c r="HS187" s="153"/>
      <c r="HT187" s="153"/>
      <c r="HU187" s="153"/>
      <c r="HV187" s="153"/>
      <c r="HW187" s="153"/>
      <c r="HX187" s="153"/>
      <c r="HY187" s="153"/>
      <c r="HZ187" s="153"/>
      <c r="IA187" s="153"/>
      <c r="IB187" s="153"/>
      <c r="IC187" s="153"/>
      <c r="ID187" s="153"/>
      <c r="IE187" s="153"/>
      <c r="IF187" s="153"/>
      <c r="IG187" s="153"/>
      <c r="IH187" s="153"/>
      <c r="II187" s="153"/>
      <c r="IJ187" s="153"/>
      <c r="IK187" s="153"/>
      <c r="IL187" s="153"/>
      <c r="IM187" s="153"/>
      <c r="IN187" s="153"/>
      <c r="IO187" s="153"/>
      <c r="IP187" s="153"/>
      <c r="IQ187" s="153"/>
      <c r="IR187" s="153"/>
      <c r="IS187" s="153"/>
      <c r="IT187" s="153"/>
      <c r="IU187" s="153"/>
      <c r="IV187" s="153"/>
    </row>
    <row r="188" spans="1:256" ht="18">
      <c r="A188" s="164" t="s">
        <v>218</v>
      </c>
      <c r="B188" s="175">
        <f>SUM(B187:B187)</f>
        <v>51953</v>
      </c>
      <c r="C188" s="175">
        <f>SUM(C187:C187)</f>
        <v>22091</v>
      </c>
      <c r="D188" s="175">
        <f>C188-B188</f>
        <v>-29862</v>
      </c>
      <c r="E188" s="176">
        <f>D188/B188</f>
        <v>-0.5747887513714318</v>
      </c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3"/>
      <c r="EM188" s="153"/>
      <c r="EN188" s="153"/>
      <c r="EO188" s="153"/>
      <c r="EP188" s="153"/>
      <c r="EQ188" s="153"/>
      <c r="ER188" s="153"/>
      <c r="ES188" s="153"/>
      <c r="ET188" s="153"/>
      <c r="EU188" s="153"/>
      <c r="EV188" s="153"/>
      <c r="EW188" s="153"/>
      <c r="EX188" s="153"/>
      <c r="EY188" s="153"/>
      <c r="EZ188" s="153"/>
      <c r="FA188" s="153"/>
      <c r="FB188" s="153"/>
      <c r="FC188" s="153"/>
      <c r="FD188" s="153"/>
      <c r="FE188" s="153"/>
      <c r="FF188" s="153"/>
      <c r="FG188" s="153"/>
      <c r="FH188" s="153"/>
      <c r="FI188" s="153"/>
      <c r="FJ188" s="153"/>
      <c r="FK188" s="153"/>
      <c r="FL188" s="153"/>
      <c r="FM188" s="153"/>
      <c r="FN188" s="153"/>
      <c r="FO188" s="153"/>
      <c r="FP188" s="153"/>
      <c r="FQ188" s="153"/>
      <c r="FR188" s="153"/>
      <c r="FS188" s="153"/>
      <c r="FT188" s="153"/>
      <c r="FU188" s="153"/>
      <c r="FV188" s="153"/>
      <c r="FW188" s="153"/>
      <c r="FX188" s="153"/>
      <c r="FY188" s="153"/>
      <c r="FZ188" s="153"/>
      <c r="GA188" s="153"/>
      <c r="GB188" s="153"/>
      <c r="GC188" s="153"/>
      <c r="GD188" s="153"/>
      <c r="GE188" s="153"/>
      <c r="GF188" s="153"/>
      <c r="GG188" s="153"/>
      <c r="GH188" s="153"/>
      <c r="GI188" s="153"/>
      <c r="GJ188" s="153"/>
      <c r="GK188" s="153"/>
      <c r="GL188" s="153"/>
      <c r="GM188" s="153"/>
      <c r="GN188" s="153"/>
      <c r="GO188" s="153"/>
      <c r="GP188" s="153"/>
      <c r="GQ188" s="153"/>
      <c r="GR188" s="153"/>
      <c r="GS188" s="153"/>
      <c r="GT188" s="153"/>
      <c r="GU188" s="153"/>
      <c r="GV188" s="153"/>
      <c r="GW188" s="153"/>
      <c r="GX188" s="153"/>
      <c r="GY188" s="153"/>
      <c r="GZ188" s="153"/>
      <c r="HA188" s="153"/>
      <c r="HB188" s="153"/>
      <c r="HC188" s="153"/>
      <c r="HD188" s="153"/>
      <c r="HE188" s="153"/>
      <c r="HF188" s="153"/>
      <c r="HG188" s="153"/>
      <c r="HH188" s="153"/>
      <c r="HI188" s="153"/>
      <c r="HJ188" s="153"/>
      <c r="HK188" s="153"/>
      <c r="HL188" s="153"/>
      <c r="HM188" s="153"/>
      <c r="HN188" s="153"/>
      <c r="HO188" s="153"/>
      <c r="HP188" s="153"/>
      <c r="HQ188" s="153"/>
      <c r="HR188" s="153"/>
      <c r="HS188" s="153"/>
      <c r="HT188" s="153"/>
      <c r="HU188" s="153"/>
      <c r="HV188" s="153"/>
      <c r="HW188" s="153"/>
      <c r="HX188" s="153"/>
      <c r="HY188" s="153"/>
      <c r="HZ188" s="153"/>
      <c r="IA188" s="153"/>
      <c r="IB188" s="153"/>
      <c r="IC188" s="153"/>
      <c r="ID188" s="153"/>
      <c r="IE188" s="153"/>
      <c r="IF188" s="153"/>
      <c r="IG188" s="153"/>
      <c r="IH188" s="153"/>
      <c r="II188" s="153"/>
      <c r="IJ188" s="153"/>
      <c r="IK188" s="153"/>
      <c r="IL188" s="153"/>
      <c r="IM188" s="153"/>
      <c r="IN188" s="153"/>
      <c r="IO188" s="153"/>
      <c r="IP188" s="153"/>
      <c r="IQ188" s="153"/>
      <c r="IR188" s="153"/>
      <c r="IS188" s="153"/>
      <c r="IT188" s="153"/>
      <c r="IU188" s="153"/>
      <c r="IV188" s="153"/>
    </row>
    <row r="189" spans="1:256" ht="18">
      <c r="A189" s="186" t="s">
        <v>446</v>
      </c>
      <c r="B189" s="168">
        <v>49094.75</v>
      </c>
      <c r="C189" s="168">
        <v>37099.14</v>
      </c>
      <c r="D189" s="173"/>
      <c r="E189" s="174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  <c r="DL189" s="153"/>
      <c r="DM189" s="153"/>
      <c r="DN189" s="153"/>
      <c r="DO189" s="153"/>
      <c r="DP189" s="153"/>
      <c r="DQ189" s="153"/>
      <c r="DR189" s="153"/>
      <c r="DS189" s="153"/>
      <c r="DT189" s="153"/>
      <c r="DU189" s="153"/>
      <c r="DV189" s="153"/>
      <c r="DW189" s="153"/>
      <c r="DX189" s="153"/>
      <c r="DY189" s="153"/>
      <c r="DZ189" s="153"/>
      <c r="EA189" s="153"/>
      <c r="EB189" s="153"/>
      <c r="EC189" s="153"/>
      <c r="ED189" s="153"/>
      <c r="EE189" s="153"/>
      <c r="EF189" s="153"/>
      <c r="EG189" s="153"/>
      <c r="EH189" s="153"/>
      <c r="EI189" s="153"/>
      <c r="EJ189" s="153"/>
      <c r="EK189" s="153"/>
      <c r="EL189" s="153"/>
      <c r="EM189" s="153"/>
      <c r="EN189" s="153"/>
      <c r="EO189" s="153"/>
      <c r="EP189" s="153"/>
      <c r="EQ189" s="153"/>
      <c r="ER189" s="153"/>
      <c r="ES189" s="153"/>
      <c r="ET189" s="153"/>
      <c r="EU189" s="153"/>
      <c r="EV189" s="153"/>
      <c r="EW189" s="153"/>
      <c r="EX189" s="153"/>
      <c r="EY189" s="153"/>
      <c r="EZ189" s="153"/>
      <c r="FA189" s="153"/>
      <c r="FB189" s="153"/>
      <c r="FC189" s="153"/>
      <c r="FD189" s="153"/>
      <c r="FE189" s="153"/>
      <c r="FF189" s="153"/>
      <c r="FG189" s="153"/>
      <c r="FH189" s="153"/>
      <c r="FI189" s="153"/>
      <c r="FJ189" s="153"/>
      <c r="FK189" s="153"/>
      <c r="FL189" s="153"/>
      <c r="FM189" s="153"/>
      <c r="FN189" s="153"/>
      <c r="FO189" s="153"/>
      <c r="FP189" s="153"/>
      <c r="FQ189" s="153"/>
      <c r="FR189" s="153"/>
      <c r="FS189" s="153"/>
      <c r="FT189" s="153"/>
      <c r="FU189" s="15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  <c r="HJ189" s="153"/>
      <c r="HK189" s="153"/>
      <c r="HL189" s="153"/>
      <c r="HM189" s="153"/>
      <c r="HN189" s="153"/>
      <c r="HO189" s="153"/>
      <c r="HP189" s="153"/>
      <c r="HQ189" s="153"/>
      <c r="HR189" s="153"/>
      <c r="HS189" s="153"/>
      <c r="HT189" s="153"/>
      <c r="HU189" s="153"/>
      <c r="HV189" s="153"/>
      <c r="HW189" s="153"/>
      <c r="HX189" s="153"/>
      <c r="HY189" s="153"/>
      <c r="HZ189" s="153"/>
      <c r="IA189" s="153"/>
      <c r="IB189" s="153"/>
      <c r="IC189" s="153"/>
      <c r="ID189" s="153"/>
      <c r="IE189" s="153"/>
      <c r="IF189" s="153"/>
      <c r="IG189" s="153"/>
      <c r="IH189" s="153"/>
      <c r="II189" s="153"/>
      <c r="IJ189" s="153"/>
      <c r="IK189" s="153"/>
      <c r="IL189" s="153"/>
      <c r="IM189" s="153"/>
      <c r="IN189" s="153"/>
      <c r="IO189" s="153"/>
      <c r="IP189" s="153"/>
      <c r="IQ189" s="153"/>
      <c r="IR189" s="153"/>
      <c r="IS189" s="153"/>
      <c r="IT189" s="153"/>
      <c r="IU189" s="153"/>
      <c r="IV189" s="153"/>
    </row>
    <row r="190" spans="1:256" ht="18">
      <c r="A190" s="164" t="s">
        <v>218</v>
      </c>
      <c r="B190" s="175">
        <f>SUM(B189:B189)</f>
        <v>49094.75</v>
      </c>
      <c r="C190" s="175">
        <f>SUM(C189:C189)</f>
        <v>37099.14</v>
      </c>
      <c r="D190" s="175">
        <f>C190-B190</f>
        <v>-11995.61</v>
      </c>
      <c r="E190" s="176">
        <f>D190/B190</f>
        <v>-0.24433590149659587</v>
      </c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  <c r="DL190" s="153"/>
      <c r="DM190" s="153"/>
      <c r="DN190" s="153"/>
      <c r="DO190" s="153"/>
      <c r="DP190" s="153"/>
      <c r="DQ190" s="153"/>
      <c r="DR190" s="153"/>
      <c r="DS190" s="153"/>
      <c r="DT190" s="153"/>
      <c r="DU190" s="153"/>
      <c r="DV190" s="153"/>
      <c r="DW190" s="153"/>
      <c r="DX190" s="153"/>
      <c r="DY190" s="153"/>
      <c r="DZ190" s="153"/>
      <c r="EA190" s="153"/>
      <c r="EB190" s="153"/>
      <c r="EC190" s="153"/>
      <c r="ED190" s="153"/>
      <c r="EE190" s="153"/>
      <c r="EF190" s="153"/>
      <c r="EG190" s="153"/>
      <c r="EH190" s="153"/>
      <c r="EI190" s="153"/>
      <c r="EJ190" s="153"/>
      <c r="EK190" s="153"/>
      <c r="EL190" s="153"/>
      <c r="EM190" s="153"/>
      <c r="EN190" s="153"/>
      <c r="EO190" s="153"/>
      <c r="EP190" s="153"/>
      <c r="EQ190" s="153"/>
      <c r="ER190" s="153"/>
      <c r="ES190" s="153"/>
      <c r="ET190" s="153"/>
      <c r="EU190" s="153"/>
      <c r="EV190" s="153"/>
      <c r="EW190" s="153"/>
      <c r="EX190" s="153"/>
      <c r="EY190" s="153"/>
      <c r="EZ190" s="153"/>
      <c r="FA190" s="153"/>
      <c r="FB190" s="153"/>
      <c r="FC190" s="153"/>
      <c r="FD190" s="153"/>
      <c r="FE190" s="153"/>
      <c r="FF190" s="153"/>
      <c r="FG190" s="153"/>
      <c r="FH190" s="153"/>
      <c r="FI190" s="153"/>
      <c r="FJ190" s="153"/>
      <c r="FK190" s="153"/>
      <c r="FL190" s="153"/>
      <c r="FM190" s="153"/>
      <c r="FN190" s="153"/>
      <c r="FO190" s="153"/>
      <c r="FP190" s="153"/>
      <c r="FQ190" s="153"/>
      <c r="FR190" s="153"/>
      <c r="FS190" s="153"/>
      <c r="FT190" s="153"/>
      <c r="FU190" s="153"/>
      <c r="FV190" s="153"/>
      <c r="FW190" s="153"/>
      <c r="FX190" s="153"/>
      <c r="FY190" s="153"/>
      <c r="FZ190" s="153"/>
      <c r="GA190" s="153"/>
      <c r="GB190" s="153"/>
      <c r="GC190" s="153"/>
      <c r="GD190" s="153"/>
      <c r="GE190" s="153"/>
      <c r="GF190" s="153"/>
      <c r="GG190" s="153"/>
      <c r="GH190" s="153"/>
      <c r="GI190" s="153"/>
      <c r="GJ190" s="153"/>
      <c r="GK190" s="153"/>
      <c r="GL190" s="153"/>
      <c r="GM190" s="153"/>
      <c r="GN190" s="153"/>
      <c r="GO190" s="153"/>
      <c r="GP190" s="153"/>
      <c r="GQ190" s="153"/>
      <c r="GR190" s="153"/>
      <c r="GS190" s="153"/>
      <c r="GT190" s="153"/>
      <c r="GU190" s="153"/>
      <c r="GV190" s="153"/>
      <c r="GW190" s="153"/>
      <c r="GX190" s="153"/>
      <c r="GY190" s="153"/>
      <c r="GZ190" s="153"/>
      <c r="HA190" s="153"/>
      <c r="HB190" s="153"/>
      <c r="HC190" s="153"/>
      <c r="HD190" s="153"/>
      <c r="HE190" s="153"/>
      <c r="HF190" s="153"/>
      <c r="HG190" s="153"/>
      <c r="HH190" s="153"/>
      <c r="HI190" s="153"/>
      <c r="HJ190" s="153"/>
      <c r="HK190" s="153"/>
      <c r="HL190" s="153"/>
      <c r="HM190" s="153"/>
      <c r="HN190" s="153"/>
      <c r="HO190" s="153"/>
      <c r="HP190" s="153"/>
      <c r="HQ190" s="153"/>
      <c r="HR190" s="153"/>
      <c r="HS190" s="153"/>
      <c r="HT190" s="153"/>
      <c r="HU190" s="153"/>
      <c r="HV190" s="153"/>
      <c r="HW190" s="153"/>
      <c r="HX190" s="153"/>
      <c r="HY190" s="153"/>
      <c r="HZ190" s="153"/>
      <c r="IA190" s="153"/>
      <c r="IB190" s="153"/>
      <c r="IC190" s="153"/>
      <c r="ID190" s="153"/>
      <c r="IE190" s="153"/>
      <c r="IF190" s="153"/>
      <c r="IG190" s="153"/>
      <c r="IH190" s="153"/>
      <c r="II190" s="153"/>
      <c r="IJ190" s="153"/>
      <c r="IK190" s="153"/>
      <c r="IL190" s="153"/>
      <c r="IM190" s="153"/>
      <c r="IN190" s="153"/>
      <c r="IO190" s="153"/>
      <c r="IP190" s="153"/>
      <c r="IQ190" s="153"/>
      <c r="IR190" s="153"/>
      <c r="IS190" s="153"/>
      <c r="IT190" s="153"/>
      <c r="IU190" s="153"/>
      <c r="IV190" s="153"/>
    </row>
    <row r="191" spans="1:256" ht="18">
      <c r="A191" s="188" t="s">
        <v>397</v>
      </c>
      <c r="B191" s="188">
        <f>B7+B10+B15+B24+B33+B38+B48+B62+B80+B82+B86+B93+B123+B140+B143+B164+B170+B176+B186+B188+B190</f>
        <v>635799172.25</v>
      </c>
      <c r="C191" s="188">
        <f>C7+C10+C15+C24+C33+C38+C48+C62+C80+C82+C86+C93+C123+C140+C143+C164+C170+C176+C186+C188+C190</f>
        <v>700132506.3400002</v>
      </c>
      <c r="D191" s="188">
        <f>C191-B191</f>
        <v>64333334.09000015</v>
      </c>
      <c r="E191" s="189">
        <f>D191/B191</f>
        <v>0.10118499189348411</v>
      </c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  <c r="HR191" s="153"/>
      <c r="HS191" s="153"/>
      <c r="HT191" s="153"/>
      <c r="HU191" s="153"/>
      <c r="HV191" s="153"/>
      <c r="HW191" s="153"/>
      <c r="HX191" s="153"/>
      <c r="HY191" s="153"/>
      <c r="HZ191" s="153"/>
      <c r="IA191" s="153"/>
      <c r="IB191" s="153"/>
      <c r="IC191" s="153"/>
      <c r="ID191" s="153"/>
      <c r="IE191" s="153"/>
      <c r="IF191" s="153"/>
      <c r="IG191" s="153"/>
      <c r="IH191" s="153"/>
      <c r="II191" s="153"/>
      <c r="IJ191" s="153"/>
      <c r="IK191" s="153"/>
      <c r="IL191" s="153"/>
      <c r="IM191" s="153"/>
      <c r="IN191" s="153"/>
      <c r="IO191" s="153"/>
      <c r="IP191" s="153"/>
      <c r="IQ191" s="153"/>
      <c r="IR191" s="153"/>
      <c r="IS191" s="153"/>
      <c r="IT191" s="153"/>
      <c r="IU191" s="153"/>
      <c r="IV191" s="153"/>
    </row>
    <row r="192" ht="12.75">
      <c r="C192" s="190"/>
    </row>
    <row r="198" ht="12.75">
      <c r="A198" s="150" t="s">
        <v>208</v>
      </c>
    </row>
    <row r="199" ht="12.75">
      <c r="A199" s="150" t="s">
        <v>398</v>
      </c>
    </row>
    <row r="200" ht="12.75">
      <c r="A200" s="150" t="s">
        <v>399</v>
      </c>
    </row>
    <row r="201" ht="12.75">
      <c r="A201" s="150" t="s">
        <v>400</v>
      </c>
    </row>
    <row r="202" ht="12.75">
      <c r="A202" s="150" t="s">
        <v>401</v>
      </c>
    </row>
    <row r="203" ht="12.75">
      <c r="A203" s="150" t="s">
        <v>402</v>
      </c>
    </row>
    <row r="204" ht="12.75">
      <c r="A204" s="150" t="s">
        <v>403</v>
      </c>
    </row>
    <row r="205" ht="12.75">
      <c r="A205" s="150" t="s">
        <v>404</v>
      </c>
    </row>
    <row r="206" ht="12.75">
      <c r="A206" s="150" t="s">
        <v>405</v>
      </c>
    </row>
    <row r="207" ht="12.75">
      <c r="A207" s="150" t="s">
        <v>406</v>
      </c>
    </row>
    <row r="209" ht="12.75">
      <c r="A209" s="150" t="s">
        <v>407</v>
      </c>
    </row>
    <row r="210" ht="12.75">
      <c r="A210" s="150" t="s">
        <v>408</v>
      </c>
    </row>
    <row r="211" ht="12.75">
      <c r="A211" s="150" t="s">
        <v>409</v>
      </c>
    </row>
    <row r="212" ht="12.75">
      <c r="A212" s="150" t="s">
        <v>410</v>
      </c>
    </row>
    <row r="213" ht="12.75">
      <c r="A213" s="150" t="s">
        <v>411</v>
      </c>
    </row>
    <row r="214" ht="12.75">
      <c r="A214" s="150" t="s">
        <v>412</v>
      </c>
    </row>
    <row r="215" ht="12.75">
      <c r="A215" s="150" t="s">
        <v>413</v>
      </c>
    </row>
    <row r="216" ht="12.75">
      <c r="A216" s="150" t="s">
        <v>414</v>
      </c>
    </row>
    <row r="217" ht="12.75">
      <c r="A217" s="150" t="s">
        <v>415</v>
      </c>
    </row>
    <row r="218" ht="12.75">
      <c r="A218" s="150" t="s">
        <v>416</v>
      </c>
    </row>
    <row r="219" ht="12.75">
      <c r="A219" s="150" t="s">
        <v>417</v>
      </c>
    </row>
    <row r="220" ht="12.75">
      <c r="A220" s="150" t="s">
        <v>418</v>
      </c>
    </row>
    <row r="221" ht="12.75">
      <c r="A221" s="150" t="s">
        <v>419</v>
      </c>
    </row>
    <row r="222" ht="12.75">
      <c r="A222" s="150" t="s">
        <v>420</v>
      </c>
    </row>
    <row r="223" ht="12.75">
      <c r="A223" s="150" t="s">
        <v>421</v>
      </c>
    </row>
    <row r="224" ht="12.75">
      <c r="A224" s="150" t="s">
        <v>422</v>
      </c>
    </row>
    <row r="225" ht="12.75">
      <c r="A225" s="191" t="s">
        <v>423</v>
      </c>
    </row>
    <row r="226" ht="12.75">
      <c r="A226" s="191" t="s">
        <v>424</v>
      </c>
    </row>
    <row r="227" ht="12.75">
      <c r="A227" s="150" t="s">
        <v>425</v>
      </c>
    </row>
    <row r="228" ht="12.75">
      <c r="A228" s="150" t="s">
        <v>426</v>
      </c>
    </row>
    <row r="229" ht="12.75">
      <c r="A229" s="150" t="s">
        <v>427</v>
      </c>
    </row>
    <row r="230" ht="12.75">
      <c r="A230" s="150" t="s">
        <v>428</v>
      </c>
    </row>
    <row r="231" ht="12.75">
      <c r="A231" s="150" t="s">
        <v>429</v>
      </c>
    </row>
    <row r="232" ht="12.75">
      <c r="A232" s="150" t="s">
        <v>430</v>
      </c>
    </row>
    <row r="233" ht="12.75">
      <c r="A233" s="150" t="s">
        <v>431</v>
      </c>
    </row>
    <row r="234" ht="12.75">
      <c r="A234" s="150" t="s">
        <v>432</v>
      </c>
    </row>
    <row r="235" ht="12.75">
      <c r="A235" s="150" t="s">
        <v>433</v>
      </c>
    </row>
    <row r="236" ht="12.75">
      <c r="A236" s="150" t="s">
        <v>434</v>
      </c>
    </row>
    <row r="237" ht="12.75">
      <c r="A237" s="150" t="s">
        <v>435</v>
      </c>
    </row>
    <row r="238" ht="12.75">
      <c r="A238" s="150" t="s">
        <v>436</v>
      </c>
    </row>
    <row r="239" ht="12.75">
      <c r="A239" s="150" t="s">
        <v>437</v>
      </c>
    </row>
    <row r="240" ht="12.75">
      <c r="A240" s="150" t="s">
        <v>438</v>
      </c>
    </row>
    <row r="241" ht="12.75">
      <c r="A241" s="150" t="s">
        <v>439</v>
      </c>
    </row>
    <row r="242" ht="12.75">
      <c r="A242" s="150" t="s">
        <v>440</v>
      </c>
    </row>
    <row r="243" ht="12.75">
      <c r="A243" s="150" t="s">
        <v>441</v>
      </c>
    </row>
    <row r="244" ht="12.75">
      <c r="A244" s="150" t="s">
        <v>442</v>
      </c>
    </row>
    <row r="247" ht="12.75">
      <c r="A247" s="191"/>
    </row>
  </sheetData>
  <printOptions horizontalCentered="1"/>
  <pageMargins left="0.43" right="0.27" top="0.51" bottom="0.49" header="0.5" footer="0.5"/>
  <pageSetup horizontalDpi="600" verticalDpi="600" orientation="portrait" scale="54" r:id="rId1"/>
  <rowBreaks count="2" manualBreakCount="2">
    <brk id="48" max="65535" man="1"/>
    <brk id="12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19.7109375" style="0" customWidth="1"/>
    <col min="2" max="2" width="20.28125" style="0" customWidth="1"/>
    <col min="3" max="3" width="19.8515625" style="0" customWidth="1"/>
    <col min="4" max="4" width="22.28125" style="0" customWidth="1"/>
    <col min="5" max="5" width="20.140625" style="0" customWidth="1"/>
    <col min="6" max="6" width="20.8515625" style="0" customWidth="1"/>
    <col min="7" max="7" width="21.140625" style="0" customWidth="1"/>
    <col min="8" max="8" width="20.28125" style="0" customWidth="1"/>
    <col min="9" max="9" width="17.57421875" style="0" customWidth="1"/>
    <col min="10" max="10" width="22.00390625" style="0" customWidth="1"/>
  </cols>
  <sheetData>
    <row r="1" spans="1:6" ht="18">
      <c r="A1" s="98"/>
      <c r="B1" s="98"/>
      <c r="C1" s="98" t="s">
        <v>0</v>
      </c>
      <c r="D1" s="98"/>
      <c r="E1" s="98"/>
      <c r="F1" s="98"/>
    </row>
    <row r="2" spans="1:6" ht="18">
      <c r="A2" s="98"/>
      <c r="B2" s="98"/>
      <c r="C2" s="98" t="s">
        <v>101</v>
      </c>
      <c r="D2" s="98"/>
      <c r="E2" s="98"/>
      <c r="F2" s="98"/>
    </row>
    <row r="3" spans="1:6" ht="18">
      <c r="A3" s="98" t="s">
        <v>234</v>
      </c>
      <c r="B3" s="98" t="s">
        <v>235</v>
      </c>
      <c r="C3" s="98" t="s">
        <v>104</v>
      </c>
      <c r="D3" s="98" t="s">
        <v>105</v>
      </c>
      <c r="E3" s="98"/>
      <c r="F3" s="56" t="s">
        <v>236</v>
      </c>
    </row>
    <row r="4" spans="1:9" ht="18">
      <c r="A4" s="146" t="s">
        <v>107</v>
      </c>
      <c r="B4" s="76" t="s">
        <v>215</v>
      </c>
      <c r="C4" s="58" t="s">
        <v>109</v>
      </c>
      <c r="D4" s="146" t="s">
        <v>107</v>
      </c>
      <c r="E4" s="76" t="s">
        <v>215</v>
      </c>
      <c r="F4" s="58" t="s">
        <v>109</v>
      </c>
      <c r="H4" s="74" t="s">
        <v>110</v>
      </c>
      <c r="I4" s="74" t="s">
        <v>110</v>
      </c>
    </row>
    <row r="5" spans="1:9" ht="18">
      <c r="A5" s="101" t="s">
        <v>111</v>
      </c>
      <c r="B5" s="62">
        <f aca="true" t="shared" si="0" ref="B5:B36">E64</f>
        <v>8465.829999999998</v>
      </c>
      <c r="C5" s="62">
        <f aca="true" t="shared" si="1" ref="C5:C36">B5+H5</f>
        <v>8465.829999999998</v>
      </c>
      <c r="D5" s="104" t="s">
        <v>112</v>
      </c>
      <c r="E5" s="62">
        <f aca="true" t="shared" si="2" ref="E5:E51">J64</f>
        <v>4738.500000000001</v>
      </c>
      <c r="F5" s="62">
        <f aca="true" t="shared" si="3" ref="F5:F51">E5+I5</f>
        <v>4738.500000000001</v>
      </c>
      <c r="G5" s="103"/>
      <c r="H5" s="62">
        <v>0</v>
      </c>
      <c r="I5" s="62">
        <v>0</v>
      </c>
    </row>
    <row r="6" spans="1:9" ht="18">
      <c r="A6" s="101" t="s">
        <v>113</v>
      </c>
      <c r="B6" s="62">
        <f t="shared" si="0"/>
        <v>492.06</v>
      </c>
      <c r="C6" s="62">
        <f t="shared" si="1"/>
        <v>492.06</v>
      </c>
      <c r="D6" s="104" t="s">
        <v>114</v>
      </c>
      <c r="E6" s="62">
        <f t="shared" si="2"/>
        <v>0</v>
      </c>
      <c r="F6" s="62">
        <f t="shared" si="3"/>
        <v>0</v>
      </c>
      <c r="G6" s="103"/>
      <c r="H6" s="62">
        <v>0</v>
      </c>
      <c r="I6" s="62">
        <v>0</v>
      </c>
    </row>
    <row r="7" spans="1:9" ht="18">
      <c r="A7" s="101" t="s">
        <v>115</v>
      </c>
      <c r="B7" s="62">
        <f t="shared" si="0"/>
        <v>1551.32</v>
      </c>
      <c r="C7" s="62">
        <f t="shared" si="1"/>
        <v>1551.32</v>
      </c>
      <c r="D7" s="104" t="s">
        <v>116</v>
      </c>
      <c r="E7" s="62">
        <f t="shared" si="2"/>
        <v>246.29</v>
      </c>
      <c r="F7" s="62">
        <f t="shared" si="3"/>
        <v>246.29</v>
      </c>
      <c r="G7" s="103"/>
      <c r="H7" s="62">
        <v>0</v>
      </c>
      <c r="I7" s="62">
        <v>0</v>
      </c>
    </row>
    <row r="8" spans="1:9" ht="18">
      <c r="A8" s="101" t="s">
        <v>117</v>
      </c>
      <c r="B8" s="62">
        <f t="shared" si="0"/>
        <v>15.7</v>
      </c>
      <c r="C8" s="62">
        <f t="shared" si="1"/>
        <v>15.7</v>
      </c>
      <c r="D8" s="104" t="s">
        <v>118</v>
      </c>
      <c r="E8" s="62">
        <f t="shared" si="2"/>
        <v>72576.95</v>
      </c>
      <c r="F8" s="62">
        <f t="shared" si="3"/>
        <v>72576.95</v>
      </c>
      <c r="G8" s="103"/>
      <c r="H8" s="62">
        <v>0</v>
      </c>
      <c r="I8" s="62">
        <v>0</v>
      </c>
    </row>
    <row r="9" spans="1:9" ht="18">
      <c r="A9" s="101" t="s">
        <v>119</v>
      </c>
      <c r="B9" s="62">
        <f t="shared" si="0"/>
        <v>11480.7</v>
      </c>
      <c r="C9" s="62">
        <f t="shared" si="1"/>
        <v>11480.7</v>
      </c>
      <c r="D9" s="104" t="s">
        <v>120</v>
      </c>
      <c r="E9" s="62">
        <f t="shared" si="2"/>
        <v>1039.0300000000002</v>
      </c>
      <c r="F9" s="62">
        <f t="shared" si="3"/>
        <v>1039.0300000000002</v>
      </c>
      <c r="G9" s="103"/>
      <c r="H9" s="62">
        <v>0</v>
      </c>
      <c r="I9" s="62">
        <v>0</v>
      </c>
    </row>
    <row r="10" spans="1:9" ht="18">
      <c r="A10" s="101" t="s">
        <v>121</v>
      </c>
      <c r="B10" s="62">
        <f t="shared" si="0"/>
        <v>4331.61</v>
      </c>
      <c r="C10" s="62">
        <f t="shared" si="1"/>
        <v>4331.61</v>
      </c>
      <c r="D10" s="104" t="s">
        <v>122</v>
      </c>
      <c r="E10" s="62">
        <f t="shared" si="2"/>
        <v>760</v>
      </c>
      <c r="F10" s="62">
        <f t="shared" si="3"/>
        <v>760</v>
      </c>
      <c r="G10" s="103"/>
      <c r="H10" s="62">
        <v>0</v>
      </c>
      <c r="I10" s="62">
        <v>0</v>
      </c>
    </row>
    <row r="11" spans="1:9" ht="18">
      <c r="A11" s="101" t="s">
        <v>123</v>
      </c>
      <c r="B11" s="62">
        <f t="shared" si="0"/>
        <v>984.61</v>
      </c>
      <c r="C11" s="62">
        <f t="shared" si="1"/>
        <v>984.61</v>
      </c>
      <c r="D11" s="104" t="s">
        <v>124</v>
      </c>
      <c r="E11" s="62">
        <f t="shared" si="2"/>
        <v>577</v>
      </c>
      <c r="F11" s="62">
        <f t="shared" si="3"/>
        <v>577</v>
      </c>
      <c r="G11" s="103"/>
      <c r="H11" s="62">
        <v>0</v>
      </c>
      <c r="I11" s="62">
        <v>0</v>
      </c>
    </row>
    <row r="12" spans="1:9" ht="18">
      <c r="A12" s="101" t="s">
        <v>125</v>
      </c>
      <c r="B12" s="62">
        <f t="shared" si="0"/>
        <v>3926</v>
      </c>
      <c r="C12" s="62">
        <f t="shared" si="1"/>
        <v>3926</v>
      </c>
      <c r="D12" s="104" t="s">
        <v>126</v>
      </c>
      <c r="E12" s="62">
        <f t="shared" si="2"/>
        <v>5067.129999999999</v>
      </c>
      <c r="F12" s="62">
        <f t="shared" si="3"/>
        <v>5067.129999999999</v>
      </c>
      <c r="G12" s="103"/>
      <c r="H12" s="62">
        <v>0</v>
      </c>
      <c r="I12" s="62">
        <v>0</v>
      </c>
    </row>
    <row r="13" spans="1:9" ht="18">
      <c r="A13" s="101" t="s">
        <v>127</v>
      </c>
      <c r="B13" s="62">
        <f t="shared" si="0"/>
        <v>1770.1</v>
      </c>
      <c r="C13" s="62">
        <f t="shared" si="1"/>
        <v>1770.1</v>
      </c>
      <c r="D13" s="104" t="s">
        <v>128</v>
      </c>
      <c r="E13" s="62">
        <f t="shared" si="2"/>
        <v>761.5400000000001</v>
      </c>
      <c r="F13" s="62">
        <f t="shared" si="3"/>
        <v>761.5400000000001</v>
      </c>
      <c r="G13" s="103"/>
      <c r="H13" s="62">
        <v>0</v>
      </c>
      <c r="I13" s="62">
        <v>0</v>
      </c>
    </row>
    <row r="14" spans="1:9" ht="18">
      <c r="A14" s="101" t="s">
        <v>129</v>
      </c>
      <c r="B14" s="62">
        <f t="shared" si="0"/>
        <v>3970.38</v>
      </c>
      <c r="C14" s="62">
        <f t="shared" si="1"/>
        <v>3970.38</v>
      </c>
      <c r="D14" s="104" t="s">
        <v>130</v>
      </c>
      <c r="E14" s="62">
        <f t="shared" si="2"/>
        <v>5056</v>
      </c>
      <c r="F14" s="62">
        <f t="shared" si="3"/>
        <v>5056</v>
      </c>
      <c r="G14" s="103"/>
      <c r="H14" s="62">
        <v>0</v>
      </c>
      <c r="I14" s="62">
        <v>0</v>
      </c>
    </row>
    <row r="15" spans="1:9" ht="18">
      <c r="A15" s="101" t="s">
        <v>131</v>
      </c>
      <c r="B15" s="62">
        <f t="shared" si="0"/>
        <v>23.55</v>
      </c>
      <c r="C15" s="62">
        <f t="shared" si="1"/>
        <v>23.55</v>
      </c>
      <c r="D15" s="104" t="s">
        <v>132</v>
      </c>
      <c r="E15" s="62">
        <f t="shared" si="2"/>
        <v>4183.71</v>
      </c>
      <c r="F15" s="62">
        <f t="shared" si="3"/>
        <v>4183.71</v>
      </c>
      <c r="G15" s="103"/>
      <c r="H15" s="62">
        <v>0</v>
      </c>
      <c r="I15" s="62">
        <v>0</v>
      </c>
    </row>
    <row r="16" spans="1:9" ht="18">
      <c r="A16" s="101" t="s">
        <v>133</v>
      </c>
      <c r="B16" s="62">
        <f t="shared" si="0"/>
        <v>738.34</v>
      </c>
      <c r="C16" s="62">
        <f t="shared" si="1"/>
        <v>738.34</v>
      </c>
      <c r="D16" s="104" t="s">
        <v>134</v>
      </c>
      <c r="E16" s="62">
        <f t="shared" si="2"/>
        <v>2276.88</v>
      </c>
      <c r="F16" s="62">
        <f t="shared" si="3"/>
        <v>2276.88</v>
      </c>
      <c r="G16" s="103"/>
      <c r="H16" s="62">
        <v>0</v>
      </c>
      <c r="I16" s="62">
        <v>0</v>
      </c>
    </row>
    <row r="17" spans="1:9" ht="18">
      <c r="A17" s="101" t="s">
        <v>135</v>
      </c>
      <c r="B17" s="62">
        <f t="shared" si="0"/>
        <v>21</v>
      </c>
      <c r="C17" s="62">
        <f t="shared" si="1"/>
        <v>21</v>
      </c>
      <c r="D17" s="104" t="s">
        <v>136</v>
      </c>
      <c r="E17" s="62">
        <f t="shared" si="2"/>
        <v>11525.06</v>
      </c>
      <c r="F17" s="62">
        <f t="shared" si="3"/>
        <v>11525.06</v>
      </c>
      <c r="G17" s="103"/>
      <c r="H17" s="62">
        <v>0</v>
      </c>
      <c r="I17" s="62">
        <v>0</v>
      </c>
    </row>
    <row r="18" spans="1:9" ht="18">
      <c r="A18" s="101" t="s">
        <v>137</v>
      </c>
      <c r="B18" s="62">
        <f t="shared" si="0"/>
        <v>565</v>
      </c>
      <c r="C18" s="62">
        <f t="shared" si="1"/>
        <v>565</v>
      </c>
      <c r="D18" s="104" t="s">
        <v>138</v>
      </c>
      <c r="E18" s="62">
        <f t="shared" si="2"/>
        <v>84261.71</v>
      </c>
      <c r="F18" s="62">
        <f t="shared" si="3"/>
        <v>84261.71</v>
      </c>
      <c r="G18" s="103"/>
      <c r="H18" s="62">
        <v>0</v>
      </c>
      <c r="I18" s="62">
        <v>0</v>
      </c>
    </row>
    <row r="19" spans="1:9" ht="18">
      <c r="A19" s="101" t="s">
        <v>139</v>
      </c>
      <c r="B19" s="62">
        <f t="shared" si="0"/>
        <v>241.24</v>
      </c>
      <c r="C19" s="62">
        <f t="shared" si="1"/>
        <v>241.24</v>
      </c>
      <c r="D19" s="104" t="s">
        <v>140</v>
      </c>
      <c r="E19" s="62">
        <f t="shared" si="2"/>
        <v>14.92</v>
      </c>
      <c r="F19" s="62">
        <f t="shared" si="3"/>
        <v>14.92</v>
      </c>
      <c r="G19" s="103"/>
      <c r="H19" s="62">
        <v>0</v>
      </c>
      <c r="I19" s="62">
        <v>0</v>
      </c>
    </row>
    <row r="20" spans="1:9" ht="18">
      <c r="A20" s="101" t="s">
        <v>141</v>
      </c>
      <c r="B20" s="62">
        <f t="shared" si="0"/>
        <v>64.85000000000036</v>
      </c>
      <c r="C20" s="62">
        <f t="shared" si="1"/>
        <v>64.85000000000036</v>
      </c>
      <c r="D20" s="104" t="s">
        <v>142</v>
      </c>
      <c r="E20" s="62">
        <f t="shared" si="2"/>
        <v>-1</v>
      </c>
      <c r="F20" s="62">
        <f t="shared" si="3"/>
        <v>-1</v>
      </c>
      <c r="G20" s="103"/>
      <c r="H20" s="62">
        <v>0</v>
      </c>
      <c r="I20" s="62">
        <v>0</v>
      </c>
    </row>
    <row r="21" spans="1:9" ht="18">
      <c r="A21" s="101" t="s">
        <v>143</v>
      </c>
      <c r="B21" s="62">
        <f t="shared" si="0"/>
        <v>415.24</v>
      </c>
      <c r="C21" s="62">
        <f t="shared" si="1"/>
        <v>415.24</v>
      </c>
      <c r="D21" s="104" t="s">
        <v>144</v>
      </c>
      <c r="E21" s="62">
        <f t="shared" si="2"/>
        <v>3765.4799999999996</v>
      </c>
      <c r="F21" s="62">
        <f t="shared" si="3"/>
        <v>3765.4799999999996</v>
      </c>
      <c r="G21" s="103"/>
      <c r="H21" s="62">
        <v>0</v>
      </c>
      <c r="I21" s="62">
        <v>0</v>
      </c>
    </row>
    <row r="22" spans="1:9" ht="18">
      <c r="A22" s="101" t="s">
        <v>145</v>
      </c>
      <c r="B22" s="62">
        <f t="shared" si="0"/>
        <v>4403.51</v>
      </c>
      <c r="C22" s="62">
        <f t="shared" si="1"/>
        <v>4403.51</v>
      </c>
      <c r="D22" s="104" t="s">
        <v>146</v>
      </c>
      <c r="E22" s="62">
        <f t="shared" si="2"/>
        <v>0</v>
      </c>
      <c r="F22" s="62">
        <f t="shared" si="3"/>
        <v>0</v>
      </c>
      <c r="G22" s="103"/>
      <c r="H22" s="62">
        <v>0</v>
      </c>
      <c r="I22" s="62">
        <v>0</v>
      </c>
    </row>
    <row r="23" spans="1:9" ht="18">
      <c r="A23" s="101" t="s">
        <v>216</v>
      </c>
      <c r="B23" s="62">
        <f t="shared" si="0"/>
        <v>50189.840000000026</v>
      </c>
      <c r="C23" s="62">
        <f t="shared" si="1"/>
        <v>50189.840000000026</v>
      </c>
      <c r="D23" s="104" t="s">
        <v>148</v>
      </c>
      <c r="E23" s="62">
        <f t="shared" si="2"/>
        <v>105.86</v>
      </c>
      <c r="F23" s="62">
        <f t="shared" si="3"/>
        <v>105.86</v>
      </c>
      <c r="G23" s="103"/>
      <c r="H23" s="62">
        <v>0</v>
      </c>
      <c r="I23" s="62">
        <v>0</v>
      </c>
    </row>
    <row r="24" spans="1:9" ht="18">
      <c r="A24" s="101" t="s">
        <v>149</v>
      </c>
      <c r="B24" s="62">
        <f t="shared" si="0"/>
        <v>403</v>
      </c>
      <c r="C24" s="62">
        <f t="shared" si="1"/>
        <v>403</v>
      </c>
      <c r="D24" s="104" t="s">
        <v>150</v>
      </c>
      <c r="E24" s="62">
        <f t="shared" si="2"/>
        <v>114.05999999999999</v>
      </c>
      <c r="F24" s="62">
        <f t="shared" si="3"/>
        <v>114.05999999999999</v>
      </c>
      <c r="G24" s="103"/>
      <c r="H24" s="62">
        <v>0</v>
      </c>
      <c r="I24" s="62">
        <v>0</v>
      </c>
    </row>
    <row r="25" spans="1:9" ht="18">
      <c r="A25" s="101" t="s">
        <v>151</v>
      </c>
      <c r="B25" s="62">
        <f t="shared" si="0"/>
        <v>1653</v>
      </c>
      <c r="C25" s="62">
        <f t="shared" si="1"/>
        <v>1653</v>
      </c>
      <c r="D25" s="104" t="s">
        <v>152</v>
      </c>
      <c r="E25" s="62">
        <f t="shared" si="2"/>
        <v>2615.69</v>
      </c>
      <c r="F25" s="62">
        <f t="shared" si="3"/>
        <v>2615.69</v>
      </c>
      <c r="G25" s="103"/>
      <c r="H25" s="62">
        <v>0</v>
      </c>
      <c r="I25" s="62">
        <v>0</v>
      </c>
    </row>
    <row r="26" spans="1:9" ht="18">
      <c r="A26" s="101" t="s">
        <v>153</v>
      </c>
      <c r="B26" s="62">
        <f t="shared" si="0"/>
        <v>4244.8</v>
      </c>
      <c r="C26" s="62">
        <f t="shared" si="1"/>
        <v>4244.8</v>
      </c>
      <c r="D26" s="104" t="s">
        <v>154</v>
      </c>
      <c r="E26" s="62">
        <f t="shared" si="2"/>
        <v>3906.5300000000016</v>
      </c>
      <c r="F26" s="62">
        <f t="shared" si="3"/>
        <v>3906.5300000000016</v>
      </c>
      <c r="G26" s="103"/>
      <c r="H26" s="62">
        <v>0</v>
      </c>
      <c r="I26" s="62">
        <v>0</v>
      </c>
    </row>
    <row r="27" spans="1:9" ht="18">
      <c r="A27" s="101" t="s">
        <v>155</v>
      </c>
      <c r="B27" s="62">
        <f t="shared" si="0"/>
        <v>84.59</v>
      </c>
      <c r="C27" s="62">
        <f t="shared" si="1"/>
        <v>84.59</v>
      </c>
      <c r="D27" s="104" t="s">
        <v>156</v>
      </c>
      <c r="E27" s="62">
        <f t="shared" si="2"/>
        <v>863.86</v>
      </c>
      <c r="F27" s="62">
        <f t="shared" si="3"/>
        <v>863.86</v>
      </c>
      <c r="G27" s="103"/>
      <c r="H27" s="62">
        <v>0</v>
      </c>
      <c r="I27" s="62">
        <v>0</v>
      </c>
    </row>
    <row r="28" spans="1:9" ht="18">
      <c r="A28" s="101" t="s">
        <v>157</v>
      </c>
      <c r="B28" s="62">
        <f t="shared" si="0"/>
        <v>86.47999999999989</v>
      </c>
      <c r="C28" s="62">
        <f t="shared" si="1"/>
        <v>86.47999999999989</v>
      </c>
      <c r="D28" s="104" t="s">
        <v>158</v>
      </c>
      <c r="E28" s="62">
        <f t="shared" si="2"/>
        <v>2864.48</v>
      </c>
      <c r="F28" s="62">
        <f t="shared" si="3"/>
        <v>2864.48</v>
      </c>
      <c r="G28" s="103"/>
      <c r="H28" s="62">
        <v>0</v>
      </c>
      <c r="I28" s="62">
        <v>0</v>
      </c>
    </row>
    <row r="29" spans="1:9" ht="18">
      <c r="A29" s="101" t="s">
        <v>159</v>
      </c>
      <c r="B29" s="62">
        <f t="shared" si="0"/>
        <v>365.63</v>
      </c>
      <c r="C29" s="62">
        <f t="shared" si="1"/>
        <v>365.63</v>
      </c>
      <c r="D29" s="104" t="s">
        <v>160</v>
      </c>
      <c r="E29" s="62">
        <f t="shared" si="2"/>
        <v>15528.41</v>
      </c>
      <c r="F29" s="62">
        <f t="shared" si="3"/>
        <v>15528.41</v>
      </c>
      <c r="G29" s="103"/>
      <c r="H29" s="62">
        <v>0</v>
      </c>
      <c r="I29" s="62">
        <v>0</v>
      </c>
    </row>
    <row r="30" spans="1:9" ht="18">
      <c r="A30" s="101" t="s">
        <v>161</v>
      </c>
      <c r="B30" s="62">
        <f t="shared" si="0"/>
        <v>5187.419999999999</v>
      </c>
      <c r="C30" s="62">
        <f t="shared" si="1"/>
        <v>5187.419999999999</v>
      </c>
      <c r="D30" s="104" t="s">
        <v>162</v>
      </c>
      <c r="E30" s="62">
        <f t="shared" si="2"/>
        <v>12661.45</v>
      </c>
      <c r="F30" s="62">
        <f t="shared" si="3"/>
        <v>12661.45</v>
      </c>
      <c r="G30" s="103"/>
      <c r="H30" s="62">
        <v>0</v>
      </c>
      <c r="I30" s="62">
        <v>0</v>
      </c>
    </row>
    <row r="31" spans="1:9" ht="18">
      <c r="A31" s="101" t="s">
        <v>163</v>
      </c>
      <c r="B31" s="62">
        <f t="shared" si="0"/>
        <v>1982.9299999999998</v>
      </c>
      <c r="C31" s="62">
        <f t="shared" si="1"/>
        <v>1982.9299999999998</v>
      </c>
      <c r="D31" s="104" t="s">
        <v>164</v>
      </c>
      <c r="E31" s="62">
        <f t="shared" si="2"/>
        <v>105</v>
      </c>
      <c r="F31" s="62">
        <f t="shared" si="3"/>
        <v>105</v>
      </c>
      <c r="G31" s="103"/>
      <c r="H31" s="62">
        <v>0</v>
      </c>
      <c r="I31" s="62">
        <v>0</v>
      </c>
    </row>
    <row r="32" spans="1:9" ht="18">
      <c r="A32" s="101" t="s">
        <v>165</v>
      </c>
      <c r="B32" s="62">
        <f t="shared" si="0"/>
        <v>443.24</v>
      </c>
      <c r="C32" s="62">
        <f t="shared" si="1"/>
        <v>443.24</v>
      </c>
      <c r="D32" s="104" t="s">
        <v>166</v>
      </c>
      <c r="E32" s="62">
        <f t="shared" si="2"/>
        <v>475</v>
      </c>
      <c r="F32" s="62">
        <f t="shared" si="3"/>
        <v>475</v>
      </c>
      <c r="G32" s="103"/>
      <c r="H32" s="62">
        <v>0</v>
      </c>
      <c r="I32" s="62">
        <v>0</v>
      </c>
    </row>
    <row r="33" spans="1:9" ht="18">
      <c r="A33" s="101" t="s">
        <v>167</v>
      </c>
      <c r="B33" s="62">
        <f t="shared" si="0"/>
        <v>236</v>
      </c>
      <c r="C33" s="62">
        <f t="shared" si="1"/>
        <v>236</v>
      </c>
      <c r="D33" s="104" t="s">
        <v>168</v>
      </c>
      <c r="E33" s="62">
        <f t="shared" si="2"/>
        <v>13318.480000000001</v>
      </c>
      <c r="F33" s="62">
        <f t="shared" si="3"/>
        <v>13318.480000000001</v>
      </c>
      <c r="G33" s="103"/>
      <c r="H33" s="62">
        <v>0</v>
      </c>
      <c r="I33" s="62">
        <v>0</v>
      </c>
    </row>
    <row r="34" spans="1:9" ht="18">
      <c r="A34" s="101" t="s">
        <v>169</v>
      </c>
      <c r="B34" s="62">
        <f t="shared" si="0"/>
        <v>5085.109999999998</v>
      </c>
      <c r="C34" s="62">
        <f t="shared" si="1"/>
        <v>5085.109999999998</v>
      </c>
      <c r="D34" s="104" t="s">
        <v>170</v>
      </c>
      <c r="E34" s="62">
        <f t="shared" si="2"/>
        <v>202654.92000000004</v>
      </c>
      <c r="F34" s="62">
        <f t="shared" si="3"/>
        <v>202654.92000000004</v>
      </c>
      <c r="G34" s="103"/>
      <c r="H34" s="62">
        <v>0</v>
      </c>
      <c r="I34" s="62">
        <v>0</v>
      </c>
    </row>
    <row r="35" spans="1:9" ht="18">
      <c r="A35" s="101" t="s">
        <v>171</v>
      </c>
      <c r="B35" s="62">
        <f t="shared" si="0"/>
        <v>240.7</v>
      </c>
      <c r="C35" s="62">
        <f t="shared" si="1"/>
        <v>240.7</v>
      </c>
      <c r="D35" s="104" t="s">
        <v>172</v>
      </c>
      <c r="E35" s="62">
        <f t="shared" si="2"/>
        <v>934.79</v>
      </c>
      <c r="F35" s="62">
        <f t="shared" si="3"/>
        <v>934.79</v>
      </c>
      <c r="G35" s="103"/>
      <c r="H35" s="62">
        <v>0</v>
      </c>
      <c r="I35" s="62">
        <v>0</v>
      </c>
    </row>
    <row r="36" spans="1:9" ht="18">
      <c r="A36" s="101" t="s">
        <v>173</v>
      </c>
      <c r="B36" s="62">
        <f t="shared" si="0"/>
        <v>7004.719999999999</v>
      </c>
      <c r="C36" s="62">
        <f t="shared" si="1"/>
        <v>7004.719999999999</v>
      </c>
      <c r="D36" s="104" t="s">
        <v>174</v>
      </c>
      <c r="E36" s="62">
        <f t="shared" si="2"/>
        <v>1059.97</v>
      </c>
      <c r="F36" s="62">
        <f t="shared" si="3"/>
        <v>1059.97</v>
      </c>
      <c r="G36" s="103"/>
      <c r="H36" s="62">
        <v>0</v>
      </c>
      <c r="I36" s="62">
        <v>0</v>
      </c>
    </row>
    <row r="37" spans="1:9" ht="18">
      <c r="A37" s="101" t="s">
        <v>175</v>
      </c>
      <c r="B37" s="62">
        <f aca="true" t="shared" si="4" ref="B37:B53">E96</f>
        <v>90579.56000000001</v>
      </c>
      <c r="C37" s="62">
        <f aca="true" t="shared" si="5" ref="C37:C53">B37+H37</f>
        <v>90579.56000000001</v>
      </c>
      <c r="D37" s="104" t="s">
        <v>176</v>
      </c>
      <c r="E37" s="62">
        <f t="shared" si="2"/>
        <v>33476.71</v>
      </c>
      <c r="F37" s="62">
        <f t="shared" si="3"/>
        <v>33476.71</v>
      </c>
      <c r="G37" s="103"/>
      <c r="H37" s="62">
        <v>0</v>
      </c>
      <c r="I37" s="62">
        <v>0</v>
      </c>
    </row>
    <row r="38" spans="1:9" ht="18">
      <c r="A38" s="101" t="s">
        <v>177</v>
      </c>
      <c r="B38" s="62">
        <f t="shared" si="4"/>
        <v>0</v>
      </c>
      <c r="C38" s="62">
        <f t="shared" si="5"/>
        <v>0</v>
      </c>
      <c r="D38" s="104" t="s">
        <v>178</v>
      </c>
      <c r="E38" s="62">
        <f t="shared" si="2"/>
        <v>42509.92</v>
      </c>
      <c r="F38" s="62">
        <f t="shared" si="3"/>
        <v>42509.92</v>
      </c>
      <c r="G38" s="103"/>
      <c r="H38" s="62">
        <v>0</v>
      </c>
      <c r="I38" s="62">
        <v>0</v>
      </c>
    </row>
    <row r="39" spans="1:9" ht="18">
      <c r="A39" s="101" t="s">
        <v>179</v>
      </c>
      <c r="B39" s="62">
        <f t="shared" si="4"/>
        <v>856.01</v>
      </c>
      <c r="C39" s="62">
        <f t="shared" si="5"/>
        <v>856.01</v>
      </c>
      <c r="D39" s="104" t="s">
        <v>180</v>
      </c>
      <c r="E39" s="62">
        <f t="shared" si="2"/>
        <v>1510.1100000000001</v>
      </c>
      <c r="F39" s="62">
        <f t="shared" si="3"/>
        <v>1510.1100000000001</v>
      </c>
      <c r="G39" s="103"/>
      <c r="H39" s="62">
        <v>0</v>
      </c>
      <c r="I39" s="62">
        <v>0</v>
      </c>
    </row>
    <row r="40" spans="1:9" ht="18">
      <c r="A40" s="101" t="s">
        <v>181</v>
      </c>
      <c r="B40" s="62">
        <f t="shared" si="4"/>
        <v>652.05</v>
      </c>
      <c r="C40" s="62">
        <f t="shared" si="5"/>
        <v>652.05</v>
      </c>
      <c r="D40" s="104" t="s">
        <v>182</v>
      </c>
      <c r="E40" s="62">
        <f t="shared" si="2"/>
        <v>-1584</v>
      </c>
      <c r="F40" s="62">
        <f t="shared" si="3"/>
        <v>-1584</v>
      </c>
      <c r="G40" s="103"/>
      <c r="H40" s="62">
        <v>0</v>
      </c>
      <c r="I40" s="62">
        <v>0</v>
      </c>
    </row>
    <row r="41" spans="1:9" ht="18">
      <c r="A41" s="101" t="s">
        <v>183</v>
      </c>
      <c r="B41" s="62">
        <f t="shared" si="4"/>
        <v>1630.17</v>
      </c>
      <c r="C41" s="62">
        <f t="shared" si="5"/>
        <v>1630.17</v>
      </c>
      <c r="D41" s="104" t="s">
        <v>184</v>
      </c>
      <c r="E41" s="62">
        <f t="shared" si="2"/>
        <v>276.58</v>
      </c>
      <c r="F41" s="62">
        <f t="shared" si="3"/>
        <v>276.58</v>
      </c>
      <c r="G41" s="103"/>
      <c r="H41" s="62">
        <v>0</v>
      </c>
      <c r="I41" s="62">
        <v>0</v>
      </c>
    </row>
    <row r="42" spans="1:9" ht="18">
      <c r="A42" s="101" t="s">
        <v>185</v>
      </c>
      <c r="B42" s="62">
        <f t="shared" si="4"/>
        <v>823.9900000000002</v>
      </c>
      <c r="C42" s="62">
        <f t="shared" si="5"/>
        <v>823.9900000000002</v>
      </c>
      <c r="D42" s="104" t="s">
        <v>217</v>
      </c>
      <c r="E42" s="62">
        <f t="shared" si="2"/>
        <v>308.01</v>
      </c>
      <c r="F42" s="62">
        <f t="shared" si="3"/>
        <v>308.01</v>
      </c>
      <c r="G42" s="103"/>
      <c r="H42" s="62">
        <v>0</v>
      </c>
      <c r="I42" s="62">
        <v>0</v>
      </c>
    </row>
    <row r="43" spans="1:9" ht="18">
      <c r="A43" s="101" t="s">
        <v>187</v>
      </c>
      <c r="B43" s="62">
        <f t="shared" si="4"/>
        <v>169.57000000000002</v>
      </c>
      <c r="C43" s="62">
        <f t="shared" si="5"/>
        <v>169.57000000000002</v>
      </c>
      <c r="D43" s="104" t="s">
        <v>188</v>
      </c>
      <c r="E43" s="62">
        <f t="shared" si="2"/>
        <v>0</v>
      </c>
      <c r="F43" s="62">
        <f t="shared" si="3"/>
        <v>0</v>
      </c>
      <c r="G43" s="103"/>
      <c r="H43" s="62">
        <v>0</v>
      </c>
      <c r="I43" s="62">
        <v>0</v>
      </c>
    </row>
    <row r="44" spans="1:9" ht="18">
      <c r="A44" s="101" t="s">
        <v>189</v>
      </c>
      <c r="B44" s="62">
        <f t="shared" si="4"/>
        <v>21173.390000000003</v>
      </c>
      <c r="C44" s="62">
        <f t="shared" si="5"/>
        <v>21173.390000000003</v>
      </c>
      <c r="D44" s="104" t="s">
        <v>190</v>
      </c>
      <c r="E44" s="62">
        <f t="shared" si="2"/>
        <v>6411.95</v>
      </c>
      <c r="F44" s="62">
        <f t="shared" si="3"/>
        <v>6411.95</v>
      </c>
      <c r="G44" s="103"/>
      <c r="H44" s="62">
        <v>0</v>
      </c>
      <c r="I44" s="62">
        <v>0</v>
      </c>
    </row>
    <row r="45" spans="1:9" ht="18">
      <c r="A45" s="101" t="s">
        <v>191</v>
      </c>
      <c r="B45" s="62">
        <f t="shared" si="4"/>
        <v>629.92</v>
      </c>
      <c r="C45" s="62">
        <f t="shared" si="5"/>
        <v>629.92</v>
      </c>
      <c r="D45" s="104" t="s">
        <v>192</v>
      </c>
      <c r="E45" s="62">
        <f t="shared" si="2"/>
        <v>11837.02</v>
      </c>
      <c r="F45" s="62">
        <f t="shared" si="3"/>
        <v>11837.02</v>
      </c>
      <c r="G45" s="103"/>
      <c r="H45" s="62">
        <v>0</v>
      </c>
      <c r="I45" s="62">
        <v>0</v>
      </c>
    </row>
    <row r="46" spans="1:9" ht="18">
      <c r="A46" s="101" t="s">
        <v>193</v>
      </c>
      <c r="B46" s="62">
        <f t="shared" si="4"/>
        <v>-0.16</v>
      </c>
      <c r="C46" s="62">
        <f t="shared" si="5"/>
        <v>-0.16</v>
      </c>
      <c r="D46" s="104" t="s">
        <v>194</v>
      </c>
      <c r="E46" s="62">
        <f t="shared" si="2"/>
        <v>0</v>
      </c>
      <c r="F46" s="62">
        <f t="shared" si="3"/>
        <v>0</v>
      </c>
      <c r="G46" s="103"/>
      <c r="H46" s="62">
        <v>0</v>
      </c>
      <c r="I46" s="62">
        <v>0</v>
      </c>
    </row>
    <row r="47" spans="1:9" ht="18">
      <c r="A47" s="101" t="s">
        <v>195</v>
      </c>
      <c r="B47" s="62">
        <f t="shared" si="4"/>
        <v>1197.84</v>
      </c>
      <c r="C47" s="62">
        <f t="shared" si="5"/>
        <v>1197.84</v>
      </c>
      <c r="D47" s="104" t="s">
        <v>196</v>
      </c>
      <c r="E47" s="62">
        <f t="shared" si="2"/>
        <v>224.79999999999978</v>
      </c>
      <c r="F47" s="62">
        <f t="shared" si="3"/>
        <v>224.79999999999978</v>
      </c>
      <c r="G47" s="103"/>
      <c r="H47" s="62">
        <v>0</v>
      </c>
      <c r="I47" s="62">
        <v>0</v>
      </c>
    </row>
    <row r="48" spans="1:9" ht="18">
      <c r="A48" s="101" t="s">
        <v>197</v>
      </c>
      <c r="B48" s="62">
        <f t="shared" si="4"/>
        <v>0</v>
      </c>
      <c r="C48" s="62">
        <f t="shared" si="5"/>
        <v>0</v>
      </c>
      <c r="D48" s="104" t="s">
        <v>198</v>
      </c>
      <c r="E48" s="62">
        <f t="shared" si="2"/>
        <v>0</v>
      </c>
      <c r="F48" s="62">
        <f t="shared" si="3"/>
        <v>0</v>
      </c>
      <c r="G48" s="103"/>
      <c r="H48" s="62">
        <v>0</v>
      </c>
      <c r="I48" s="62">
        <v>0</v>
      </c>
    </row>
    <row r="49" spans="1:9" ht="18">
      <c r="A49" s="101" t="s">
        <v>199</v>
      </c>
      <c r="B49" s="62">
        <f t="shared" si="4"/>
        <v>6459.460000000001</v>
      </c>
      <c r="C49" s="62">
        <f t="shared" si="5"/>
        <v>6459.460000000001</v>
      </c>
      <c r="D49" s="104" t="s">
        <v>200</v>
      </c>
      <c r="E49" s="62">
        <f t="shared" si="2"/>
        <v>49953.64999999999</v>
      </c>
      <c r="F49" s="62">
        <f t="shared" si="3"/>
        <v>49953.64999999999</v>
      </c>
      <c r="G49" s="103"/>
      <c r="H49" s="62">
        <v>0</v>
      </c>
      <c r="I49" s="62">
        <v>0</v>
      </c>
    </row>
    <row r="50" spans="1:9" ht="18">
      <c r="A50" s="101" t="s">
        <v>201</v>
      </c>
      <c r="B50" s="62">
        <f t="shared" si="4"/>
        <v>548</v>
      </c>
      <c r="C50" s="62">
        <f t="shared" si="5"/>
        <v>548</v>
      </c>
      <c r="D50" s="104" t="s">
        <v>202</v>
      </c>
      <c r="E50" s="62">
        <f t="shared" si="2"/>
        <v>12949.279999999999</v>
      </c>
      <c r="F50" s="62">
        <f t="shared" si="3"/>
        <v>12949.279999999999</v>
      </c>
      <c r="G50" s="103"/>
      <c r="H50" s="62">
        <v>0</v>
      </c>
      <c r="I50" s="62">
        <v>0</v>
      </c>
    </row>
    <row r="51" spans="1:9" ht="18.75" thickBot="1">
      <c r="A51" s="101" t="s">
        <v>203</v>
      </c>
      <c r="B51" s="62">
        <f t="shared" si="4"/>
        <v>60947.55</v>
      </c>
      <c r="C51" s="62">
        <f t="shared" si="5"/>
        <v>60947.55</v>
      </c>
      <c r="D51" s="104" t="s">
        <v>204</v>
      </c>
      <c r="E51" s="81">
        <f t="shared" si="2"/>
        <v>48461.319999999985</v>
      </c>
      <c r="F51" s="144">
        <f t="shared" si="3"/>
        <v>48461.319999999985</v>
      </c>
      <c r="G51" s="103"/>
      <c r="H51" s="62">
        <v>0</v>
      </c>
      <c r="I51" s="62">
        <v>0</v>
      </c>
    </row>
    <row r="52" spans="1:9" ht="18.75" thickTop="1">
      <c r="A52" s="101" t="s">
        <v>205</v>
      </c>
      <c r="B52" s="62">
        <f t="shared" si="4"/>
        <v>-25.23</v>
      </c>
      <c r="C52" s="62">
        <f t="shared" si="5"/>
        <v>-25.23</v>
      </c>
      <c r="D52" s="104"/>
      <c r="E52" s="147"/>
      <c r="F52" s="148"/>
      <c r="G52" s="103"/>
      <c r="H52" s="62">
        <v>0</v>
      </c>
      <c r="I52" s="148"/>
    </row>
    <row r="53" spans="1:9" ht="18">
      <c r="A53" s="107" t="s">
        <v>206</v>
      </c>
      <c r="B53" s="62">
        <f t="shared" si="4"/>
        <v>1475.67</v>
      </c>
      <c r="C53" s="62">
        <f t="shared" si="5"/>
        <v>1475.67</v>
      </c>
      <c r="D53" s="149" t="s">
        <v>207</v>
      </c>
      <c r="E53" s="73">
        <f>SUM(B5:B53)+SUM(E5:E51)</f>
        <v>968179.3400000001</v>
      </c>
      <c r="F53" s="73">
        <f>SUM(C5:C53)+SUM(F5:F51)</f>
        <v>968179.3400000001</v>
      </c>
      <c r="G53" s="103"/>
      <c r="H53" s="62">
        <v>0</v>
      </c>
      <c r="I53" s="73">
        <v>0</v>
      </c>
    </row>
    <row r="54" spans="1:6" ht="12.75">
      <c r="A54" s="103"/>
      <c r="B54" s="82"/>
      <c r="C54" s="69"/>
      <c r="F54" t="s">
        <v>105</v>
      </c>
    </row>
    <row r="55" ht="12.75">
      <c r="I55">
        <f>SUM(H1:H53)+SUM(I1:I51)</f>
        <v>0</v>
      </c>
    </row>
    <row r="57" ht="12.75">
      <c r="A57" t="s">
        <v>105</v>
      </c>
    </row>
    <row r="58" ht="12.75">
      <c r="A58" t="s">
        <v>105</v>
      </c>
    </row>
    <row r="59" ht="12.75">
      <c r="A59" t="s">
        <v>105</v>
      </c>
    </row>
    <row r="63" spans="1:10" ht="18">
      <c r="A63" s="110"/>
      <c r="B63" s="111">
        <v>10601</v>
      </c>
      <c r="C63" s="111">
        <v>10602</v>
      </c>
      <c r="D63" s="111">
        <v>10603</v>
      </c>
      <c r="E63" s="112" t="s">
        <v>218</v>
      </c>
      <c r="F63" s="110"/>
      <c r="G63" s="111">
        <v>10601</v>
      </c>
      <c r="H63" s="111">
        <v>10602</v>
      </c>
      <c r="I63" s="111">
        <v>10603</v>
      </c>
      <c r="J63" s="112" t="s">
        <v>218</v>
      </c>
    </row>
    <row r="64" spans="1:10" ht="18">
      <c r="A64" s="113" t="s">
        <v>111</v>
      </c>
      <c r="B64" s="90">
        <v>-32467</v>
      </c>
      <c r="C64" s="90">
        <v>39535.17</v>
      </c>
      <c r="D64" s="90">
        <v>1397.66</v>
      </c>
      <c r="E64" s="91">
        <f aca="true" t="shared" si="6" ref="E64:E95">SUM(B64:D64)</f>
        <v>8465.829999999998</v>
      </c>
      <c r="F64" s="115" t="s">
        <v>112</v>
      </c>
      <c r="G64" s="90">
        <v>-4229</v>
      </c>
      <c r="H64" s="90">
        <v>8511.87</v>
      </c>
      <c r="I64" s="90">
        <v>455.63</v>
      </c>
      <c r="J64" s="91">
        <f aca="true" t="shared" si="7" ref="J64:J110">SUM(G64:I64)</f>
        <v>4738.500000000001</v>
      </c>
    </row>
    <row r="65" spans="1:10" ht="18">
      <c r="A65" s="113" t="s">
        <v>113</v>
      </c>
      <c r="B65" s="90">
        <v>-1979</v>
      </c>
      <c r="C65" s="90">
        <v>2402</v>
      </c>
      <c r="D65" s="90">
        <v>69.06</v>
      </c>
      <c r="E65" s="91">
        <f t="shared" si="6"/>
        <v>492.06</v>
      </c>
      <c r="F65" s="115" t="s">
        <v>114</v>
      </c>
      <c r="G65" s="90">
        <v>0</v>
      </c>
      <c r="H65" s="90">
        <v>0</v>
      </c>
      <c r="I65" s="90">
        <v>0</v>
      </c>
      <c r="J65" s="91">
        <f t="shared" si="7"/>
        <v>0</v>
      </c>
    </row>
    <row r="66" spans="1:10" ht="18">
      <c r="A66" s="113" t="s">
        <v>115</v>
      </c>
      <c r="B66" s="90">
        <v>0</v>
      </c>
      <c r="C66" s="90">
        <v>1503.46</v>
      </c>
      <c r="D66" s="90">
        <v>47.86</v>
      </c>
      <c r="E66" s="91">
        <f t="shared" si="6"/>
        <v>1551.32</v>
      </c>
      <c r="F66" s="115" t="s">
        <v>116</v>
      </c>
      <c r="G66" s="90">
        <v>-930</v>
      </c>
      <c r="H66" s="90">
        <v>1138</v>
      </c>
      <c r="I66" s="90">
        <v>38.29</v>
      </c>
      <c r="J66" s="91">
        <f t="shared" si="7"/>
        <v>246.29</v>
      </c>
    </row>
    <row r="67" spans="1:10" ht="18">
      <c r="A67" s="113" t="s">
        <v>117</v>
      </c>
      <c r="B67" s="90">
        <v>0</v>
      </c>
      <c r="C67" s="90">
        <v>0</v>
      </c>
      <c r="D67" s="90">
        <v>15.7</v>
      </c>
      <c r="E67" s="91">
        <f t="shared" si="6"/>
        <v>15.7</v>
      </c>
      <c r="F67" s="115" t="s">
        <v>118</v>
      </c>
      <c r="G67" s="90">
        <v>59129.49</v>
      </c>
      <c r="H67" s="90">
        <v>12472.47</v>
      </c>
      <c r="I67" s="90">
        <v>974.99</v>
      </c>
      <c r="J67" s="91">
        <f t="shared" si="7"/>
        <v>72576.95</v>
      </c>
    </row>
    <row r="68" spans="1:10" ht="18">
      <c r="A68" s="113" t="s">
        <v>119</v>
      </c>
      <c r="B68" s="90">
        <v>-5522</v>
      </c>
      <c r="C68" s="90">
        <v>15734.19</v>
      </c>
      <c r="D68" s="90">
        <v>1268.51</v>
      </c>
      <c r="E68" s="91">
        <f t="shared" si="6"/>
        <v>11480.7</v>
      </c>
      <c r="F68" s="115" t="s">
        <v>120</v>
      </c>
      <c r="G68" s="90">
        <v>-2200</v>
      </c>
      <c r="H68" s="90">
        <v>3209.03</v>
      </c>
      <c r="I68" s="90">
        <v>30</v>
      </c>
      <c r="J68" s="91">
        <f t="shared" si="7"/>
        <v>1039.0300000000002</v>
      </c>
    </row>
    <row r="69" spans="1:10" ht="18">
      <c r="A69" s="113" t="s">
        <v>121</v>
      </c>
      <c r="B69" s="90">
        <v>-11179</v>
      </c>
      <c r="C69" s="90">
        <v>15209.81</v>
      </c>
      <c r="D69" s="90">
        <v>300.8</v>
      </c>
      <c r="E69" s="91">
        <f t="shared" si="6"/>
        <v>4331.61</v>
      </c>
      <c r="F69" s="115" t="s">
        <v>122</v>
      </c>
      <c r="G69" s="90">
        <v>0</v>
      </c>
      <c r="H69" s="90">
        <v>760</v>
      </c>
      <c r="I69" s="90">
        <v>0</v>
      </c>
      <c r="J69" s="91">
        <f t="shared" si="7"/>
        <v>760</v>
      </c>
    </row>
    <row r="70" spans="1:10" ht="18">
      <c r="A70" s="113" t="s">
        <v>123</v>
      </c>
      <c r="B70" s="90">
        <v>-3274</v>
      </c>
      <c r="C70" s="90">
        <v>4137</v>
      </c>
      <c r="D70" s="90">
        <v>121.61</v>
      </c>
      <c r="E70" s="91">
        <f t="shared" si="6"/>
        <v>984.61</v>
      </c>
      <c r="F70" s="115" t="s">
        <v>124</v>
      </c>
      <c r="G70" s="90">
        <v>0</v>
      </c>
      <c r="H70" s="90">
        <v>577</v>
      </c>
      <c r="I70" s="90">
        <v>0</v>
      </c>
      <c r="J70" s="91">
        <f t="shared" si="7"/>
        <v>577</v>
      </c>
    </row>
    <row r="71" spans="1:10" ht="18">
      <c r="A71" s="113" t="s">
        <v>125</v>
      </c>
      <c r="B71" s="90">
        <v>-500</v>
      </c>
      <c r="C71" s="90">
        <v>4426</v>
      </c>
      <c r="D71" s="90">
        <v>0</v>
      </c>
      <c r="E71" s="91">
        <f t="shared" si="6"/>
        <v>3926</v>
      </c>
      <c r="F71" s="115" t="s">
        <v>126</v>
      </c>
      <c r="G71" s="90">
        <v>-7602</v>
      </c>
      <c r="H71" s="90">
        <v>11585.22</v>
      </c>
      <c r="I71" s="90">
        <v>1083.91</v>
      </c>
      <c r="J71" s="91">
        <f t="shared" si="7"/>
        <v>5067.129999999999</v>
      </c>
    </row>
    <row r="72" spans="1:10" ht="18">
      <c r="A72" s="113" t="s">
        <v>127</v>
      </c>
      <c r="B72" s="90">
        <v>-592</v>
      </c>
      <c r="C72" s="90">
        <v>2244</v>
      </c>
      <c r="D72" s="90">
        <v>118.1</v>
      </c>
      <c r="E72" s="91">
        <f t="shared" si="6"/>
        <v>1770.1</v>
      </c>
      <c r="F72" s="115" t="s">
        <v>128</v>
      </c>
      <c r="G72" s="90">
        <v>-250</v>
      </c>
      <c r="H72" s="90">
        <v>967.94</v>
      </c>
      <c r="I72" s="90">
        <v>43.6</v>
      </c>
      <c r="J72" s="91">
        <f t="shared" si="7"/>
        <v>761.5400000000001</v>
      </c>
    </row>
    <row r="73" spans="1:10" ht="18">
      <c r="A73" s="113" t="s">
        <v>129</v>
      </c>
      <c r="B73" s="90">
        <v>-1007</v>
      </c>
      <c r="C73" s="90">
        <v>4806</v>
      </c>
      <c r="D73" s="90">
        <v>171.38</v>
      </c>
      <c r="E73" s="91">
        <f t="shared" si="6"/>
        <v>3970.38</v>
      </c>
      <c r="F73" s="115" t="s">
        <v>130</v>
      </c>
      <c r="G73" s="90">
        <v>-4810</v>
      </c>
      <c r="H73" s="90">
        <v>9837</v>
      </c>
      <c r="I73" s="90">
        <v>29</v>
      </c>
      <c r="J73" s="91">
        <f t="shared" si="7"/>
        <v>5056</v>
      </c>
    </row>
    <row r="74" spans="1:10" ht="18">
      <c r="A74" s="113" t="s">
        <v>131</v>
      </c>
      <c r="B74" s="90">
        <v>0</v>
      </c>
      <c r="C74" s="90">
        <v>0</v>
      </c>
      <c r="D74" s="90">
        <v>23.55</v>
      </c>
      <c r="E74" s="91">
        <f t="shared" si="6"/>
        <v>23.55</v>
      </c>
      <c r="F74" s="115" t="s">
        <v>132</v>
      </c>
      <c r="G74" s="90">
        <v>-1825</v>
      </c>
      <c r="H74" s="90">
        <v>5864.14</v>
      </c>
      <c r="I74" s="90">
        <v>144.57</v>
      </c>
      <c r="J74" s="91">
        <f t="shared" si="7"/>
        <v>4183.71</v>
      </c>
    </row>
    <row r="75" spans="1:10" ht="18">
      <c r="A75" s="113" t="s">
        <v>133</v>
      </c>
      <c r="B75" s="90">
        <v>0</v>
      </c>
      <c r="C75" s="90">
        <v>627.12</v>
      </c>
      <c r="D75" s="90">
        <v>111.22</v>
      </c>
      <c r="E75" s="91">
        <f t="shared" si="6"/>
        <v>738.34</v>
      </c>
      <c r="F75" s="115" t="s">
        <v>134</v>
      </c>
      <c r="G75" s="90">
        <v>0</v>
      </c>
      <c r="H75" s="90">
        <v>1679.24</v>
      </c>
      <c r="I75" s="90">
        <v>597.64</v>
      </c>
      <c r="J75" s="91">
        <f t="shared" si="7"/>
        <v>2276.88</v>
      </c>
    </row>
    <row r="76" spans="1:10" ht="18">
      <c r="A76" s="113" t="s">
        <v>135</v>
      </c>
      <c r="B76" s="90">
        <v>0</v>
      </c>
      <c r="C76" s="90">
        <v>21</v>
      </c>
      <c r="D76" s="90">
        <v>0</v>
      </c>
      <c r="E76" s="91">
        <f t="shared" si="6"/>
        <v>21</v>
      </c>
      <c r="F76" s="115" t="s">
        <v>136</v>
      </c>
      <c r="G76" s="90">
        <v>0</v>
      </c>
      <c r="H76" s="90">
        <v>9875.23</v>
      </c>
      <c r="I76" s="90">
        <v>1649.83</v>
      </c>
      <c r="J76" s="91">
        <f t="shared" si="7"/>
        <v>11525.06</v>
      </c>
    </row>
    <row r="77" spans="1:10" ht="18">
      <c r="A77" s="113" t="s">
        <v>137</v>
      </c>
      <c r="B77" s="90">
        <v>0</v>
      </c>
      <c r="C77" s="90">
        <v>565</v>
      </c>
      <c r="D77" s="90">
        <v>0</v>
      </c>
      <c r="E77" s="91">
        <f t="shared" si="6"/>
        <v>565</v>
      </c>
      <c r="F77" s="115" t="s">
        <v>138</v>
      </c>
      <c r="G77" s="90">
        <v>-1841.93</v>
      </c>
      <c r="H77" s="90">
        <v>79038.49</v>
      </c>
      <c r="I77" s="90">
        <v>7065.15</v>
      </c>
      <c r="J77" s="91">
        <f t="shared" si="7"/>
        <v>84261.71</v>
      </c>
    </row>
    <row r="78" spans="1:10" ht="18">
      <c r="A78" s="113" t="s">
        <v>139</v>
      </c>
      <c r="B78" s="90">
        <v>-950</v>
      </c>
      <c r="C78" s="90">
        <v>1119</v>
      </c>
      <c r="D78" s="90">
        <v>72.24</v>
      </c>
      <c r="E78" s="91">
        <f t="shared" si="6"/>
        <v>241.24</v>
      </c>
      <c r="F78" s="115" t="s">
        <v>140</v>
      </c>
      <c r="G78" s="90">
        <v>0</v>
      </c>
      <c r="H78" s="90">
        <v>14.64</v>
      </c>
      <c r="I78" s="90">
        <v>0.28</v>
      </c>
      <c r="J78" s="91">
        <f t="shared" si="7"/>
        <v>14.92</v>
      </c>
    </row>
    <row r="79" spans="1:10" ht="18">
      <c r="A79" s="113" t="s">
        <v>141</v>
      </c>
      <c r="B79" s="90">
        <v>-5722</v>
      </c>
      <c r="C79" s="90">
        <v>5784.85</v>
      </c>
      <c r="D79" s="90">
        <v>2</v>
      </c>
      <c r="E79" s="91">
        <f t="shared" si="6"/>
        <v>64.85000000000036</v>
      </c>
      <c r="F79" s="115" t="s">
        <v>142</v>
      </c>
      <c r="G79" s="90">
        <v>-910</v>
      </c>
      <c r="H79" s="90">
        <v>910</v>
      </c>
      <c r="I79" s="90">
        <v>-1</v>
      </c>
      <c r="J79" s="91">
        <f t="shared" si="7"/>
        <v>-1</v>
      </c>
    </row>
    <row r="80" spans="1:10" ht="18">
      <c r="A80" s="113" t="s">
        <v>143</v>
      </c>
      <c r="B80" s="90">
        <v>0</v>
      </c>
      <c r="C80" s="90">
        <v>415.2</v>
      </c>
      <c r="D80" s="90">
        <v>0.04</v>
      </c>
      <c r="E80" s="91">
        <f t="shared" si="6"/>
        <v>415.24</v>
      </c>
      <c r="F80" s="115" t="s">
        <v>144</v>
      </c>
      <c r="G80" s="90">
        <v>-11909</v>
      </c>
      <c r="H80" s="90">
        <v>15057.48</v>
      </c>
      <c r="I80" s="90">
        <v>617</v>
      </c>
      <c r="J80" s="91">
        <f t="shared" si="7"/>
        <v>3765.4799999999996</v>
      </c>
    </row>
    <row r="81" spans="1:10" ht="18">
      <c r="A81" s="113" t="s">
        <v>145</v>
      </c>
      <c r="B81" s="90">
        <v>-7497</v>
      </c>
      <c r="C81" s="90">
        <v>11849.1</v>
      </c>
      <c r="D81" s="90">
        <v>51.41</v>
      </c>
      <c r="E81" s="91">
        <f t="shared" si="6"/>
        <v>4403.51</v>
      </c>
      <c r="F81" s="115" t="s">
        <v>146</v>
      </c>
      <c r="G81" s="90">
        <v>0</v>
      </c>
      <c r="H81" s="90">
        <v>0</v>
      </c>
      <c r="I81" s="90">
        <v>0</v>
      </c>
      <c r="J81" s="91">
        <f t="shared" si="7"/>
        <v>0</v>
      </c>
    </row>
    <row r="82" spans="1:10" ht="18">
      <c r="A82" s="113" t="s">
        <v>216</v>
      </c>
      <c r="B82" s="90">
        <v>-380958.91</v>
      </c>
      <c r="C82" s="90">
        <v>411106.44</v>
      </c>
      <c r="D82" s="90">
        <v>20042.31</v>
      </c>
      <c r="E82" s="91">
        <f t="shared" si="6"/>
        <v>50189.840000000026</v>
      </c>
      <c r="F82" s="115" t="s">
        <v>148</v>
      </c>
      <c r="G82" s="90">
        <v>0</v>
      </c>
      <c r="H82" s="90">
        <v>89</v>
      </c>
      <c r="I82" s="90">
        <v>16.86</v>
      </c>
      <c r="J82" s="91">
        <f t="shared" si="7"/>
        <v>105.86</v>
      </c>
    </row>
    <row r="83" spans="1:10" ht="18">
      <c r="A83" s="113" t="s">
        <v>149</v>
      </c>
      <c r="B83" s="90">
        <v>0</v>
      </c>
      <c r="C83" s="90">
        <v>403</v>
      </c>
      <c r="D83" s="90">
        <v>0</v>
      </c>
      <c r="E83" s="91">
        <f t="shared" si="6"/>
        <v>403</v>
      </c>
      <c r="F83" s="115" t="s">
        <v>150</v>
      </c>
      <c r="G83" s="90">
        <v>0</v>
      </c>
      <c r="H83" s="90">
        <v>111.57</v>
      </c>
      <c r="I83" s="90">
        <v>2.49</v>
      </c>
      <c r="J83" s="91">
        <f t="shared" si="7"/>
        <v>114.05999999999999</v>
      </c>
    </row>
    <row r="84" spans="1:10" ht="18">
      <c r="A84" s="113" t="s">
        <v>151</v>
      </c>
      <c r="B84" s="90">
        <v>0</v>
      </c>
      <c r="C84" s="90">
        <v>1540</v>
      </c>
      <c r="D84" s="90">
        <v>113</v>
      </c>
      <c r="E84" s="91">
        <f t="shared" si="6"/>
        <v>1653</v>
      </c>
      <c r="F84" s="115" t="s">
        <v>152</v>
      </c>
      <c r="G84" s="90">
        <v>0</v>
      </c>
      <c r="H84" s="90">
        <v>1726</v>
      </c>
      <c r="I84" s="90">
        <v>889.69</v>
      </c>
      <c r="J84" s="91">
        <f t="shared" si="7"/>
        <v>2615.69</v>
      </c>
    </row>
    <row r="85" spans="1:10" ht="18">
      <c r="A85" s="113" t="s">
        <v>153</v>
      </c>
      <c r="B85" s="90">
        <v>-13755</v>
      </c>
      <c r="C85" s="90">
        <v>16220.94</v>
      </c>
      <c r="D85" s="90">
        <v>1778.86</v>
      </c>
      <c r="E85" s="91">
        <f t="shared" si="6"/>
        <v>4244.8</v>
      </c>
      <c r="F85" s="115" t="s">
        <v>154</v>
      </c>
      <c r="G85" s="90">
        <v>-17725</v>
      </c>
      <c r="H85" s="90">
        <v>21328.74</v>
      </c>
      <c r="I85" s="90">
        <v>302.79</v>
      </c>
      <c r="J85" s="91">
        <f t="shared" si="7"/>
        <v>3906.5300000000016</v>
      </c>
    </row>
    <row r="86" spans="1:10" ht="18">
      <c r="A86" s="113" t="s">
        <v>155</v>
      </c>
      <c r="B86" s="90">
        <v>-2800</v>
      </c>
      <c r="C86" s="90">
        <v>2853</v>
      </c>
      <c r="D86" s="90">
        <v>31.59</v>
      </c>
      <c r="E86" s="91">
        <f t="shared" si="6"/>
        <v>84.59</v>
      </c>
      <c r="F86" s="115" t="s">
        <v>156</v>
      </c>
      <c r="G86" s="90">
        <v>-217</v>
      </c>
      <c r="H86" s="90">
        <v>936</v>
      </c>
      <c r="I86" s="90">
        <v>144.86</v>
      </c>
      <c r="J86" s="91">
        <f t="shared" si="7"/>
        <v>863.86</v>
      </c>
    </row>
    <row r="87" spans="1:10" ht="18">
      <c r="A87" s="113" t="s">
        <v>157</v>
      </c>
      <c r="B87" s="90">
        <v>-1612</v>
      </c>
      <c r="C87" s="90">
        <v>1681.87</v>
      </c>
      <c r="D87" s="90">
        <v>16.61</v>
      </c>
      <c r="E87" s="91">
        <f t="shared" si="6"/>
        <v>86.47999999999989</v>
      </c>
      <c r="F87" s="115" t="s">
        <v>158</v>
      </c>
      <c r="G87" s="90">
        <v>-1095</v>
      </c>
      <c r="H87" s="90">
        <v>3953.61</v>
      </c>
      <c r="I87" s="90">
        <v>5.87</v>
      </c>
      <c r="J87" s="91">
        <f t="shared" si="7"/>
        <v>2864.48</v>
      </c>
    </row>
    <row r="88" spans="1:10" ht="18">
      <c r="A88" s="113" t="s">
        <v>159</v>
      </c>
      <c r="B88" s="90">
        <v>0</v>
      </c>
      <c r="C88" s="90">
        <v>333.98</v>
      </c>
      <c r="D88" s="90">
        <v>31.65</v>
      </c>
      <c r="E88" s="91">
        <f t="shared" si="6"/>
        <v>365.63</v>
      </c>
      <c r="F88" s="115" t="s">
        <v>160</v>
      </c>
      <c r="G88" s="90">
        <v>-1440</v>
      </c>
      <c r="H88" s="90">
        <v>15022.42</v>
      </c>
      <c r="I88" s="90">
        <v>1945.99</v>
      </c>
      <c r="J88" s="91">
        <f t="shared" si="7"/>
        <v>15528.41</v>
      </c>
    </row>
    <row r="89" spans="1:10" ht="18">
      <c r="A89" s="113" t="s">
        <v>161</v>
      </c>
      <c r="B89" s="90">
        <v>-8624</v>
      </c>
      <c r="C89" s="90">
        <v>13776.05</v>
      </c>
      <c r="D89" s="90">
        <v>35.37</v>
      </c>
      <c r="E89" s="91">
        <f t="shared" si="6"/>
        <v>5187.419999999999</v>
      </c>
      <c r="F89" s="115" t="s">
        <v>162</v>
      </c>
      <c r="G89" s="90">
        <v>-20515</v>
      </c>
      <c r="H89" s="90">
        <v>30362.61</v>
      </c>
      <c r="I89" s="90">
        <v>2813.84</v>
      </c>
      <c r="J89" s="91">
        <f t="shared" si="7"/>
        <v>12661.45</v>
      </c>
    </row>
    <row r="90" spans="1:10" ht="18">
      <c r="A90" s="113" t="s">
        <v>163</v>
      </c>
      <c r="B90" s="90">
        <v>-1809</v>
      </c>
      <c r="C90" s="90">
        <v>3693.22</v>
      </c>
      <c r="D90" s="90">
        <v>98.71</v>
      </c>
      <c r="E90" s="91">
        <f t="shared" si="6"/>
        <v>1982.9299999999998</v>
      </c>
      <c r="F90" s="115" t="s">
        <v>164</v>
      </c>
      <c r="G90" s="90">
        <v>-464</v>
      </c>
      <c r="H90" s="90">
        <v>569</v>
      </c>
      <c r="I90" s="90">
        <v>0</v>
      </c>
      <c r="J90" s="91">
        <f t="shared" si="7"/>
        <v>105</v>
      </c>
    </row>
    <row r="91" spans="1:10" ht="18">
      <c r="A91" s="113" t="s">
        <v>165</v>
      </c>
      <c r="B91" s="90">
        <v>-1000</v>
      </c>
      <c r="C91" s="90">
        <v>1442.02</v>
      </c>
      <c r="D91" s="90">
        <v>1.22</v>
      </c>
      <c r="E91" s="91">
        <f t="shared" si="6"/>
        <v>443.24</v>
      </c>
      <c r="F91" s="115" t="s">
        <v>166</v>
      </c>
      <c r="G91" s="90">
        <v>0</v>
      </c>
      <c r="H91" s="90">
        <v>475</v>
      </c>
      <c r="I91" s="90">
        <v>0</v>
      </c>
      <c r="J91" s="91">
        <f t="shared" si="7"/>
        <v>475</v>
      </c>
    </row>
    <row r="92" spans="1:10" ht="18">
      <c r="A92" s="113" t="s">
        <v>167</v>
      </c>
      <c r="B92" s="90">
        <v>-1507</v>
      </c>
      <c r="C92" s="90">
        <v>1743</v>
      </c>
      <c r="D92" s="90">
        <v>0</v>
      </c>
      <c r="E92" s="91">
        <f t="shared" si="6"/>
        <v>236</v>
      </c>
      <c r="F92" s="115" t="s">
        <v>168</v>
      </c>
      <c r="G92" s="90">
        <v>-4157</v>
      </c>
      <c r="H92" s="90">
        <v>16707.38</v>
      </c>
      <c r="I92" s="90">
        <v>768.1</v>
      </c>
      <c r="J92" s="91">
        <f t="shared" si="7"/>
        <v>13318.480000000001</v>
      </c>
    </row>
    <row r="93" spans="1:10" ht="18">
      <c r="A93" s="113" t="s">
        <v>169</v>
      </c>
      <c r="B93" s="90">
        <v>-42440</v>
      </c>
      <c r="C93" s="90">
        <v>46704.99</v>
      </c>
      <c r="D93" s="90">
        <v>820.12</v>
      </c>
      <c r="E93" s="91">
        <f t="shared" si="6"/>
        <v>5085.109999999998</v>
      </c>
      <c r="F93" s="115" t="s">
        <v>170</v>
      </c>
      <c r="G93" s="90">
        <v>-492925.85</v>
      </c>
      <c r="H93" s="90">
        <v>676566.03</v>
      </c>
      <c r="I93" s="90">
        <v>19014.74</v>
      </c>
      <c r="J93" s="91">
        <f t="shared" si="7"/>
        <v>202654.92000000004</v>
      </c>
    </row>
    <row r="94" spans="1:10" ht="18">
      <c r="A94" s="113" t="s">
        <v>171</v>
      </c>
      <c r="B94" s="90">
        <v>0</v>
      </c>
      <c r="C94" s="90">
        <v>224.92</v>
      </c>
      <c r="D94" s="90">
        <v>15.78</v>
      </c>
      <c r="E94" s="91">
        <f t="shared" si="6"/>
        <v>240.7</v>
      </c>
      <c r="F94" s="115" t="s">
        <v>172</v>
      </c>
      <c r="G94" s="90">
        <v>-705</v>
      </c>
      <c r="H94" s="90">
        <v>1596.98</v>
      </c>
      <c r="I94" s="90">
        <v>42.81</v>
      </c>
      <c r="J94" s="91">
        <f t="shared" si="7"/>
        <v>934.79</v>
      </c>
    </row>
    <row r="95" spans="1:10" ht="18">
      <c r="A95" s="113" t="s">
        <v>173</v>
      </c>
      <c r="B95" s="90">
        <v>-100</v>
      </c>
      <c r="C95" s="90">
        <v>6732.15</v>
      </c>
      <c r="D95" s="90">
        <v>372.57</v>
      </c>
      <c r="E95" s="91">
        <f t="shared" si="6"/>
        <v>7004.719999999999</v>
      </c>
      <c r="F95" s="115" t="s">
        <v>174</v>
      </c>
      <c r="G95" s="90">
        <v>-700</v>
      </c>
      <c r="H95" s="90">
        <v>1532.74</v>
      </c>
      <c r="I95" s="90">
        <v>227.23</v>
      </c>
      <c r="J95" s="91">
        <f t="shared" si="7"/>
        <v>1059.97</v>
      </c>
    </row>
    <row r="96" spans="1:10" ht="18">
      <c r="A96" s="113" t="s">
        <v>175</v>
      </c>
      <c r="B96" s="90">
        <v>-217551</v>
      </c>
      <c r="C96" s="90">
        <v>296555.57</v>
      </c>
      <c r="D96" s="90">
        <v>11574.99</v>
      </c>
      <c r="E96" s="91">
        <f aca="true" t="shared" si="8" ref="E96:E112">SUM(B96:D96)</f>
        <v>90579.56000000001</v>
      </c>
      <c r="F96" s="115" t="s">
        <v>176</v>
      </c>
      <c r="G96" s="90">
        <v>15421</v>
      </c>
      <c r="H96" s="90">
        <v>16178.25</v>
      </c>
      <c r="I96" s="90">
        <v>1877.46</v>
      </c>
      <c r="J96" s="91">
        <f t="shared" si="7"/>
        <v>33476.71</v>
      </c>
    </row>
    <row r="97" spans="1:10" ht="18">
      <c r="A97" s="113" t="s">
        <v>177</v>
      </c>
      <c r="B97" s="90">
        <v>0</v>
      </c>
      <c r="C97" s="90">
        <v>0</v>
      </c>
      <c r="D97" s="90">
        <v>0</v>
      </c>
      <c r="E97" s="91">
        <f t="shared" si="8"/>
        <v>0</v>
      </c>
      <c r="F97" s="115" t="s">
        <v>178</v>
      </c>
      <c r="G97" s="90">
        <v>19853</v>
      </c>
      <c r="H97" s="90">
        <v>21300.04</v>
      </c>
      <c r="I97" s="90">
        <v>1356.88</v>
      </c>
      <c r="J97" s="91">
        <f t="shared" si="7"/>
        <v>42509.92</v>
      </c>
    </row>
    <row r="98" spans="1:10" ht="18">
      <c r="A98" s="113" t="s">
        <v>179</v>
      </c>
      <c r="B98" s="90">
        <v>0</v>
      </c>
      <c r="C98" s="90">
        <v>734.15</v>
      </c>
      <c r="D98" s="90">
        <v>121.86</v>
      </c>
      <c r="E98" s="91">
        <f t="shared" si="8"/>
        <v>856.01</v>
      </c>
      <c r="F98" s="115" t="s">
        <v>180</v>
      </c>
      <c r="G98" s="90">
        <v>-4565</v>
      </c>
      <c r="H98" s="90">
        <v>5772</v>
      </c>
      <c r="I98" s="90">
        <v>303.11</v>
      </c>
      <c r="J98" s="91">
        <f t="shared" si="7"/>
        <v>1510.1100000000001</v>
      </c>
    </row>
    <row r="99" spans="1:10" ht="18">
      <c r="A99" s="113" t="s">
        <v>181</v>
      </c>
      <c r="B99" s="90">
        <v>0</v>
      </c>
      <c r="C99" s="90">
        <v>550</v>
      </c>
      <c r="D99" s="90">
        <v>102.05</v>
      </c>
      <c r="E99" s="91">
        <f t="shared" si="8"/>
        <v>652.05</v>
      </c>
      <c r="F99" s="115" t="s">
        <v>182</v>
      </c>
      <c r="G99" s="90">
        <v>-2985</v>
      </c>
      <c r="H99" s="90">
        <v>1401</v>
      </c>
      <c r="I99" s="90">
        <v>0</v>
      </c>
      <c r="J99" s="91">
        <f t="shared" si="7"/>
        <v>-1584</v>
      </c>
    </row>
    <row r="100" spans="1:10" ht="18">
      <c r="A100" s="113" t="s">
        <v>183</v>
      </c>
      <c r="B100" s="90">
        <v>0</v>
      </c>
      <c r="C100" s="90">
        <v>1043</v>
      </c>
      <c r="D100" s="90">
        <v>587.17</v>
      </c>
      <c r="E100" s="91">
        <f t="shared" si="8"/>
        <v>1630.17</v>
      </c>
      <c r="F100" s="115" t="s">
        <v>184</v>
      </c>
      <c r="G100" s="90">
        <v>0</v>
      </c>
      <c r="H100" s="90">
        <v>205.94</v>
      </c>
      <c r="I100" s="90">
        <v>70.64</v>
      </c>
      <c r="J100" s="91">
        <f t="shared" si="7"/>
        <v>276.58</v>
      </c>
    </row>
    <row r="101" spans="1:10" ht="18">
      <c r="A101" s="113" t="s">
        <v>185</v>
      </c>
      <c r="B101" s="90">
        <v>-1339</v>
      </c>
      <c r="C101" s="90">
        <v>2054.8</v>
      </c>
      <c r="D101" s="90">
        <v>108.19</v>
      </c>
      <c r="E101" s="91">
        <f t="shared" si="8"/>
        <v>823.9900000000002</v>
      </c>
      <c r="F101" s="115" t="s">
        <v>217</v>
      </c>
      <c r="G101" s="90">
        <v>0</v>
      </c>
      <c r="H101" s="90">
        <v>252</v>
      </c>
      <c r="I101" s="90">
        <v>56.01</v>
      </c>
      <c r="J101" s="91">
        <f t="shared" si="7"/>
        <v>308.01</v>
      </c>
    </row>
    <row r="102" spans="1:10" ht="18">
      <c r="A102" s="113" t="s">
        <v>187</v>
      </c>
      <c r="B102" s="90">
        <v>0</v>
      </c>
      <c r="C102" s="90">
        <v>167.52</v>
      </c>
      <c r="D102" s="90">
        <v>2.05</v>
      </c>
      <c r="E102" s="91">
        <f t="shared" si="8"/>
        <v>169.57000000000002</v>
      </c>
      <c r="F102" s="115" t="s">
        <v>188</v>
      </c>
      <c r="G102" s="90">
        <v>0</v>
      </c>
      <c r="H102" s="90">
        <v>0</v>
      </c>
      <c r="I102" s="90">
        <v>0</v>
      </c>
      <c r="J102" s="91">
        <f t="shared" si="7"/>
        <v>0</v>
      </c>
    </row>
    <row r="103" spans="1:10" ht="18">
      <c r="A103" s="113" t="s">
        <v>189</v>
      </c>
      <c r="B103" s="90">
        <v>-33064.71</v>
      </c>
      <c r="C103" s="90">
        <v>53658.4</v>
      </c>
      <c r="D103" s="90">
        <v>579.7</v>
      </c>
      <c r="E103" s="91">
        <f t="shared" si="8"/>
        <v>21173.390000000003</v>
      </c>
      <c r="F103" s="115" t="s">
        <v>190</v>
      </c>
      <c r="G103" s="90">
        <v>-470</v>
      </c>
      <c r="H103" s="90">
        <v>6585.5</v>
      </c>
      <c r="I103" s="90">
        <v>296.45</v>
      </c>
      <c r="J103" s="91">
        <f t="shared" si="7"/>
        <v>6411.95</v>
      </c>
    </row>
    <row r="104" spans="1:10" ht="18">
      <c r="A104" s="113" t="s">
        <v>191</v>
      </c>
      <c r="B104" s="90">
        <v>0</v>
      </c>
      <c r="C104" s="90">
        <v>578</v>
      </c>
      <c r="D104" s="90">
        <v>51.92</v>
      </c>
      <c r="E104" s="91">
        <f t="shared" si="8"/>
        <v>629.92</v>
      </c>
      <c r="F104" s="115" t="s">
        <v>192</v>
      </c>
      <c r="G104" s="90">
        <v>-5190</v>
      </c>
      <c r="H104" s="90">
        <v>15983.95</v>
      </c>
      <c r="I104" s="90">
        <v>1043.07</v>
      </c>
      <c r="J104" s="91">
        <f t="shared" si="7"/>
        <v>11837.02</v>
      </c>
    </row>
    <row r="105" spans="1:10" ht="18">
      <c r="A105" s="113" t="s">
        <v>193</v>
      </c>
      <c r="B105" s="90">
        <v>0</v>
      </c>
      <c r="C105" s="90">
        <v>-0.16</v>
      </c>
      <c r="D105" s="90">
        <v>0</v>
      </c>
      <c r="E105" s="91">
        <f t="shared" si="8"/>
        <v>-0.16</v>
      </c>
      <c r="F105" s="115" t="s">
        <v>194</v>
      </c>
      <c r="G105" s="90">
        <v>0</v>
      </c>
      <c r="H105" s="90">
        <v>0</v>
      </c>
      <c r="I105" s="90">
        <v>0</v>
      </c>
      <c r="J105" s="91">
        <f t="shared" si="7"/>
        <v>0</v>
      </c>
    </row>
    <row r="106" spans="1:10" ht="18">
      <c r="A106" s="113" t="s">
        <v>195</v>
      </c>
      <c r="B106" s="90">
        <v>0</v>
      </c>
      <c r="C106" s="90">
        <v>996</v>
      </c>
      <c r="D106" s="90">
        <v>201.84</v>
      </c>
      <c r="E106" s="91">
        <f t="shared" si="8"/>
        <v>1197.84</v>
      </c>
      <c r="F106" s="115" t="s">
        <v>196</v>
      </c>
      <c r="G106" s="90">
        <v>-2900</v>
      </c>
      <c r="H106" s="90">
        <v>3096.24</v>
      </c>
      <c r="I106" s="90">
        <v>28.56</v>
      </c>
      <c r="J106" s="91">
        <f t="shared" si="7"/>
        <v>224.79999999999978</v>
      </c>
    </row>
    <row r="107" spans="1:10" ht="18">
      <c r="A107" s="113" t="s">
        <v>197</v>
      </c>
      <c r="B107" s="90">
        <v>0</v>
      </c>
      <c r="C107" s="90">
        <v>0</v>
      </c>
      <c r="D107" s="90">
        <v>0</v>
      </c>
      <c r="E107" s="91">
        <f t="shared" si="8"/>
        <v>0</v>
      </c>
      <c r="F107" s="115" t="s">
        <v>198</v>
      </c>
      <c r="G107" s="90">
        <v>-1576</v>
      </c>
      <c r="H107" s="90">
        <v>1576</v>
      </c>
      <c r="I107" s="90">
        <v>0</v>
      </c>
      <c r="J107" s="91">
        <f t="shared" si="7"/>
        <v>0</v>
      </c>
    </row>
    <row r="108" spans="1:10" ht="18">
      <c r="A108" s="113" t="s">
        <v>199</v>
      </c>
      <c r="B108" s="90">
        <v>-3123.66</v>
      </c>
      <c r="C108" s="90">
        <v>9068.53</v>
      </c>
      <c r="D108" s="90">
        <v>514.59</v>
      </c>
      <c r="E108" s="91">
        <f t="shared" si="8"/>
        <v>6459.460000000001</v>
      </c>
      <c r="F108" s="115" t="s">
        <v>200</v>
      </c>
      <c r="G108" s="90">
        <v>-107743.57</v>
      </c>
      <c r="H108" s="90">
        <v>154499.65</v>
      </c>
      <c r="I108" s="90">
        <v>3197.57</v>
      </c>
      <c r="J108" s="91">
        <f t="shared" si="7"/>
        <v>49953.64999999999</v>
      </c>
    </row>
    <row r="109" spans="1:10" ht="18">
      <c r="A109" s="113" t="s">
        <v>201</v>
      </c>
      <c r="B109" s="90">
        <v>0</v>
      </c>
      <c r="C109" s="90">
        <v>520</v>
      </c>
      <c r="D109" s="90">
        <v>28</v>
      </c>
      <c r="E109" s="91">
        <f t="shared" si="8"/>
        <v>548</v>
      </c>
      <c r="F109" s="115" t="s">
        <v>202</v>
      </c>
      <c r="G109" s="90">
        <v>-835</v>
      </c>
      <c r="H109" s="90">
        <v>12997.15</v>
      </c>
      <c r="I109" s="90">
        <v>787.13</v>
      </c>
      <c r="J109" s="91">
        <f t="shared" si="7"/>
        <v>12949.279999999999</v>
      </c>
    </row>
    <row r="110" spans="1:10" ht="18">
      <c r="A110" s="113" t="s">
        <v>203</v>
      </c>
      <c r="B110" s="90">
        <v>-115387.85</v>
      </c>
      <c r="C110" s="90">
        <v>170006.2</v>
      </c>
      <c r="D110" s="90">
        <v>6329.2</v>
      </c>
      <c r="E110" s="91">
        <f t="shared" si="8"/>
        <v>60947.55</v>
      </c>
      <c r="F110" s="115" t="s">
        <v>204</v>
      </c>
      <c r="G110" s="90">
        <v>-103293.24</v>
      </c>
      <c r="H110" s="90">
        <v>150738.99</v>
      </c>
      <c r="I110" s="90">
        <v>1015.57</v>
      </c>
      <c r="J110" s="91">
        <f t="shared" si="7"/>
        <v>48461.319999999985</v>
      </c>
    </row>
    <row r="111" spans="1:10" ht="18">
      <c r="A111" s="113" t="s">
        <v>205</v>
      </c>
      <c r="B111" s="90">
        <v>0</v>
      </c>
      <c r="C111" s="90">
        <v>-25.23</v>
      </c>
      <c r="D111" s="90">
        <v>0</v>
      </c>
      <c r="E111" s="91">
        <f t="shared" si="8"/>
        <v>-25.23</v>
      </c>
      <c r="F111" s="113"/>
      <c r="G111" s="91"/>
      <c r="H111" s="91"/>
      <c r="I111" s="91"/>
      <c r="J111" s="95" t="s">
        <v>105</v>
      </c>
    </row>
    <row r="112" spans="1:10" ht="18">
      <c r="A112" s="113" t="s">
        <v>206</v>
      </c>
      <c r="B112" s="90">
        <v>0</v>
      </c>
      <c r="C112" s="90">
        <v>1415.75</v>
      </c>
      <c r="D112" s="90">
        <v>59.92</v>
      </c>
      <c r="E112" s="91">
        <f t="shared" si="8"/>
        <v>1475.67</v>
      </c>
      <c r="F112" s="118" t="s">
        <v>207</v>
      </c>
      <c r="G112" s="91">
        <f>SUM(B64:B112)+SUM(G64:G110)</f>
        <v>-1607366.23</v>
      </c>
      <c r="H112" s="91">
        <f>SUM(C64:C112)+SUM(H64:H110)</f>
        <v>2479218.55</v>
      </c>
      <c r="I112" s="91">
        <f>SUM(D64:D112)+SUM(I64:I110)</f>
        <v>96327.01999999999</v>
      </c>
      <c r="J112" s="91">
        <f>SUM(E64:E112)+SUM(J64:J110)</f>
        <v>968179.3400000001</v>
      </c>
    </row>
    <row r="113" spans="1:10" ht="18">
      <c r="A113" s="103"/>
      <c r="B113" s="103"/>
      <c r="C113" s="103"/>
      <c r="D113" s="103"/>
      <c r="E113" s="103"/>
      <c r="F113" s="103"/>
      <c r="G113" s="103"/>
      <c r="H113" s="103"/>
      <c r="I113" s="103"/>
      <c r="J113" s="120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3.28125" style="0" customWidth="1"/>
    <col min="2" max="2" width="20.28125" style="0" customWidth="1"/>
    <col min="3" max="3" width="19.57421875" style="0" customWidth="1"/>
    <col min="4" max="4" width="19.8515625" style="0" customWidth="1"/>
    <col min="5" max="5" width="20.28125" style="0" customWidth="1"/>
    <col min="6" max="6" width="21.421875" style="0" customWidth="1"/>
    <col min="7" max="7" width="17.140625" style="0" bestFit="1" customWidth="1"/>
    <col min="8" max="8" width="19.140625" style="0" customWidth="1"/>
    <col min="9" max="9" width="18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8">
      <c r="A1" s="54"/>
      <c r="B1" s="54"/>
      <c r="C1" s="54" t="s">
        <v>0</v>
      </c>
      <c r="D1" s="54"/>
      <c r="E1" s="54"/>
      <c r="F1" s="54"/>
      <c r="G1" s="55"/>
      <c r="H1" s="55"/>
      <c r="I1" s="55"/>
    </row>
    <row r="2" spans="1:9" ht="18">
      <c r="A2" s="54"/>
      <c r="B2" s="54"/>
      <c r="C2" s="54" t="s">
        <v>101</v>
      </c>
      <c r="D2" s="54"/>
      <c r="E2" s="54"/>
      <c r="F2" s="54"/>
      <c r="G2" s="55"/>
      <c r="H2" s="55"/>
      <c r="I2" s="55"/>
    </row>
    <row r="3" spans="1:9" ht="18">
      <c r="A3" s="54" t="s">
        <v>225</v>
      </c>
      <c r="B3" s="54" t="s">
        <v>226</v>
      </c>
      <c r="C3" s="54" t="s">
        <v>227</v>
      </c>
      <c r="D3" s="54" t="s">
        <v>105</v>
      </c>
      <c r="E3" s="54"/>
      <c r="F3" s="56" t="s">
        <v>228</v>
      </c>
      <c r="G3" s="55"/>
      <c r="H3" s="55"/>
      <c r="I3" s="55"/>
    </row>
    <row r="4" spans="1:9" ht="18">
      <c r="A4" s="57" t="s">
        <v>107</v>
      </c>
      <c r="B4" s="76" t="s">
        <v>215</v>
      </c>
      <c r="C4" s="58" t="s">
        <v>109</v>
      </c>
      <c r="D4" s="57" t="s">
        <v>107</v>
      </c>
      <c r="E4" s="76" t="s">
        <v>215</v>
      </c>
      <c r="F4" s="58" t="s">
        <v>109</v>
      </c>
      <c r="G4" s="55"/>
      <c r="H4" s="59" t="s">
        <v>110</v>
      </c>
      <c r="I4" s="59" t="s">
        <v>110</v>
      </c>
    </row>
    <row r="5" spans="1:12" ht="18">
      <c r="A5" s="60" t="s">
        <v>111</v>
      </c>
      <c r="B5" s="61">
        <f aca="true" t="shared" si="0" ref="B5:B36">I69</f>
        <v>53309.16</v>
      </c>
      <c r="C5" s="62">
        <f aca="true" t="shared" si="1" ref="C5:C36">H5+B5</f>
        <v>53309.16</v>
      </c>
      <c r="D5" s="63" t="s">
        <v>112</v>
      </c>
      <c r="E5" s="61">
        <f aca="true" t="shared" si="2" ref="E5:E51">R69</f>
        <v>0</v>
      </c>
      <c r="F5" s="62">
        <f aca="true" t="shared" si="3" ref="F5:F51">I5+E5</f>
        <v>0</v>
      </c>
      <c r="G5" s="55"/>
      <c r="H5" s="62">
        <v>0</v>
      </c>
      <c r="I5" s="62">
        <v>0</v>
      </c>
      <c r="K5" s="82" t="s">
        <v>105</v>
      </c>
      <c r="L5" s="82" t="s">
        <v>105</v>
      </c>
    </row>
    <row r="6" spans="1:12" ht="18">
      <c r="A6" s="60" t="s">
        <v>113</v>
      </c>
      <c r="B6" s="61">
        <f t="shared" si="0"/>
        <v>49004.92</v>
      </c>
      <c r="C6" s="62">
        <f t="shared" si="1"/>
        <v>49004.92</v>
      </c>
      <c r="D6" s="63" t="s">
        <v>114</v>
      </c>
      <c r="E6" s="61">
        <f t="shared" si="2"/>
        <v>0</v>
      </c>
      <c r="F6" s="62">
        <f t="shared" si="3"/>
        <v>0</v>
      </c>
      <c r="G6" s="55"/>
      <c r="H6" s="62">
        <v>0</v>
      </c>
      <c r="I6" s="62">
        <v>0</v>
      </c>
      <c r="K6" s="82" t="s">
        <v>105</v>
      </c>
      <c r="L6" s="82" t="s">
        <v>105</v>
      </c>
    </row>
    <row r="7" spans="1:12" ht="18">
      <c r="A7" s="60" t="s">
        <v>115</v>
      </c>
      <c r="B7" s="61">
        <f t="shared" si="0"/>
        <v>0</v>
      </c>
      <c r="C7" s="62">
        <f t="shared" si="1"/>
        <v>0</v>
      </c>
      <c r="D7" s="63" t="s">
        <v>116</v>
      </c>
      <c r="E7" s="61">
        <f t="shared" si="2"/>
        <v>161983.76</v>
      </c>
      <c r="F7" s="62">
        <f t="shared" si="3"/>
        <v>161983.76</v>
      </c>
      <c r="G7" s="55"/>
      <c r="H7" s="62">
        <v>0</v>
      </c>
      <c r="I7" s="62">
        <v>0</v>
      </c>
      <c r="K7" s="82" t="s">
        <v>105</v>
      </c>
      <c r="L7" s="82" t="s">
        <v>105</v>
      </c>
    </row>
    <row r="8" spans="1:12" ht="18">
      <c r="A8" s="60" t="s">
        <v>117</v>
      </c>
      <c r="B8" s="61">
        <f t="shared" si="0"/>
        <v>0</v>
      </c>
      <c r="C8" s="62">
        <f t="shared" si="1"/>
        <v>0</v>
      </c>
      <c r="D8" s="63" t="s">
        <v>118</v>
      </c>
      <c r="E8" s="61">
        <f t="shared" si="2"/>
        <v>19700</v>
      </c>
      <c r="F8" s="62">
        <f t="shared" si="3"/>
        <v>19700</v>
      </c>
      <c r="G8" s="55"/>
      <c r="H8" s="62">
        <v>0</v>
      </c>
      <c r="I8" s="62">
        <v>0</v>
      </c>
      <c r="K8" s="82" t="s">
        <v>105</v>
      </c>
      <c r="L8" s="82" t="s">
        <v>105</v>
      </c>
    </row>
    <row r="9" spans="1:12" ht="18">
      <c r="A9" s="60" t="s">
        <v>119</v>
      </c>
      <c r="B9" s="61">
        <f t="shared" si="0"/>
        <v>-12418.730000000001</v>
      </c>
      <c r="C9" s="62">
        <f t="shared" si="1"/>
        <v>-12418.730000000001</v>
      </c>
      <c r="D9" s="63" t="s">
        <v>120</v>
      </c>
      <c r="E9" s="61">
        <f t="shared" si="2"/>
        <v>-39.34</v>
      </c>
      <c r="F9" s="62">
        <f t="shared" si="3"/>
        <v>-39.34</v>
      </c>
      <c r="G9" s="55"/>
      <c r="H9" s="62">
        <v>0</v>
      </c>
      <c r="I9" s="62">
        <v>0</v>
      </c>
      <c r="K9" s="82" t="s">
        <v>105</v>
      </c>
      <c r="L9" s="82" t="s">
        <v>105</v>
      </c>
    </row>
    <row r="10" spans="1:12" ht="18">
      <c r="A10" s="60" t="s">
        <v>121</v>
      </c>
      <c r="B10" s="61">
        <f t="shared" si="0"/>
        <v>83923.42</v>
      </c>
      <c r="C10" s="62">
        <f t="shared" si="1"/>
        <v>83923.42</v>
      </c>
      <c r="D10" s="63" t="s">
        <v>122</v>
      </c>
      <c r="E10" s="61">
        <f t="shared" si="2"/>
        <v>0</v>
      </c>
      <c r="F10" s="62">
        <f t="shared" si="3"/>
        <v>0</v>
      </c>
      <c r="G10" s="55"/>
      <c r="H10" s="62">
        <v>0</v>
      </c>
      <c r="I10" s="62">
        <v>0</v>
      </c>
      <c r="K10" s="82" t="s">
        <v>105</v>
      </c>
      <c r="L10" s="82" t="s">
        <v>105</v>
      </c>
    </row>
    <row r="11" spans="1:12" ht="18">
      <c r="A11" s="60" t="s">
        <v>123</v>
      </c>
      <c r="B11" s="61">
        <f t="shared" si="0"/>
        <v>0</v>
      </c>
      <c r="C11" s="62">
        <f t="shared" si="1"/>
        <v>0</v>
      </c>
      <c r="D11" s="63" t="s">
        <v>124</v>
      </c>
      <c r="E11" s="61">
        <f t="shared" si="2"/>
        <v>100737.18</v>
      </c>
      <c r="F11" s="62">
        <f t="shared" si="3"/>
        <v>100737.18</v>
      </c>
      <c r="G11" s="55"/>
      <c r="H11" s="62">
        <v>0</v>
      </c>
      <c r="I11" s="62">
        <v>0</v>
      </c>
      <c r="K11" s="82" t="s">
        <v>105</v>
      </c>
      <c r="L11" s="82" t="s">
        <v>105</v>
      </c>
    </row>
    <row r="12" spans="1:12" ht="18">
      <c r="A12" s="60" t="s">
        <v>125</v>
      </c>
      <c r="B12" s="61">
        <f t="shared" si="0"/>
        <v>0</v>
      </c>
      <c r="C12" s="62">
        <f t="shared" si="1"/>
        <v>0</v>
      </c>
      <c r="D12" s="63" t="s">
        <v>126</v>
      </c>
      <c r="E12" s="61">
        <f t="shared" si="2"/>
        <v>107835.42</v>
      </c>
      <c r="F12" s="62">
        <f t="shared" si="3"/>
        <v>107835.42</v>
      </c>
      <c r="G12" s="55"/>
      <c r="H12" s="62">
        <v>0</v>
      </c>
      <c r="I12" s="62">
        <v>0</v>
      </c>
      <c r="K12" s="82" t="s">
        <v>105</v>
      </c>
      <c r="L12" s="82" t="s">
        <v>105</v>
      </c>
    </row>
    <row r="13" spans="1:12" ht="18">
      <c r="A13" s="60" t="s">
        <v>127</v>
      </c>
      <c r="B13" s="61">
        <f t="shared" si="0"/>
        <v>0</v>
      </c>
      <c r="C13" s="62">
        <f t="shared" si="1"/>
        <v>0</v>
      </c>
      <c r="D13" s="63" t="s">
        <v>128</v>
      </c>
      <c r="E13" s="61">
        <f t="shared" si="2"/>
        <v>0</v>
      </c>
      <c r="F13" s="62">
        <f t="shared" si="3"/>
        <v>0</v>
      </c>
      <c r="G13" s="55"/>
      <c r="H13" s="62">
        <v>0</v>
      </c>
      <c r="I13" s="62">
        <v>0</v>
      </c>
      <c r="K13" s="82" t="s">
        <v>105</v>
      </c>
      <c r="L13" s="82" t="s">
        <v>105</v>
      </c>
    </row>
    <row r="14" spans="1:12" ht="18">
      <c r="A14" s="60" t="s">
        <v>129</v>
      </c>
      <c r="B14" s="61">
        <f t="shared" si="0"/>
        <v>0</v>
      </c>
      <c r="C14" s="62">
        <f t="shared" si="1"/>
        <v>0</v>
      </c>
      <c r="D14" s="63" t="s">
        <v>130</v>
      </c>
      <c r="E14" s="61">
        <f t="shared" si="2"/>
        <v>-8819.92</v>
      </c>
      <c r="F14" s="62">
        <f t="shared" si="3"/>
        <v>-8819.92</v>
      </c>
      <c r="G14" s="55"/>
      <c r="H14" s="62">
        <v>0</v>
      </c>
      <c r="I14" s="62">
        <v>0</v>
      </c>
      <c r="K14" s="82" t="s">
        <v>105</v>
      </c>
      <c r="L14" s="82" t="s">
        <v>105</v>
      </c>
    </row>
    <row r="15" spans="1:12" ht="18">
      <c r="A15" s="60" t="s">
        <v>131</v>
      </c>
      <c r="B15" s="61">
        <f t="shared" si="0"/>
        <v>39973</v>
      </c>
      <c r="C15" s="62">
        <f t="shared" si="1"/>
        <v>39973</v>
      </c>
      <c r="D15" s="63" t="s">
        <v>132</v>
      </c>
      <c r="E15" s="61">
        <f t="shared" si="2"/>
        <v>-41085.63</v>
      </c>
      <c r="F15" s="62">
        <f t="shared" si="3"/>
        <v>-41085.63</v>
      </c>
      <c r="G15" s="55"/>
      <c r="H15" s="62">
        <v>0</v>
      </c>
      <c r="I15" s="62">
        <v>0</v>
      </c>
      <c r="K15" s="82" t="s">
        <v>105</v>
      </c>
      <c r="L15" s="82" t="s">
        <v>105</v>
      </c>
    </row>
    <row r="16" spans="1:12" ht="18">
      <c r="A16" s="60" t="s">
        <v>133</v>
      </c>
      <c r="B16" s="61">
        <f t="shared" si="0"/>
        <v>0</v>
      </c>
      <c r="C16" s="62">
        <f t="shared" si="1"/>
        <v>0</v>
      </c>
      <c r="D16" s="63" t="s">
        <v>134</v>
      </c>
      <c r="E16" s="61">
        <f t="shared" si="2"/>
        <v>0</v>
      </c>
      <c r="F16" s="62">
        <f t="shared" si="3"/>
        <v>0</v>
      </c>
      <c r="G16" s="55"/>
      <c r="H16" s="62">
        <v>0</v>
      </c>
      <c r="I16" s="62">
        <v>0</v>
      </c>
      <c r="K16" s="82" t="s">
        <v>105</v>
      </c>
      <c r="L16" s="82" t="s">
        <v>105</v>
      </c>
    </row>
    <row r="17" spans="1:12" ht="18">
      <c r="A17" s="60" t="s">
        <v>135</v>
      </c>
      <c r="B17" s="61">
        <f t="shared" si="0"/>
        <v>5035.64</v>
      </c>
      <c r="C17" s="62">
        <f t="shared" si="1"/>
        <v>5035.64</v>
      </c>
      <c r="D17" s="63" t="s">
        <v>136</v>
      </c>
      <c r="E17" s="61">
        <f t="shared" si="2"/>
        <v>0</v>
      </c>
      <c r="F17" s="62">
        <f t="shared" si="3"/>
        <v>0</v>
      </c>
      <c r="G17" s="55"/>
      <c r="H17" s="62">
        <v>0</v>
      </c>
      <c r="I17" s="62">
        <v>0</v>
      </c>
      <c r="K17" s="82" t="s">
        <v>105</v>
      </c>
      <c r="L17" s="82" t="s">
        <v>105</v>
      </c>
    </row>
    <row r="18" spans="1:12" ht="18">
      <c r="A18" s="60" t="s">
        <v>137</v>
      </c>
      <c r="B18" s="61">
        <f t="shared" si="0"/>
        <v>0</v>
      </c>
      <c r="C18" s="62">
        <f t="shared" si="1"/>
        <v>0</v>
      </c>
      <c r="D18" s="63" t="s">
        <v>138</v>
      </c>
      <c r="E18" s="61">
        <f t="shared" si="2"/>
        <v>98581.73000000001</v>
      </c>
      <c r="F18" s="62">
        <f t="shared" si="3"/>
        <v>98581.73000000001</v>
      </c>
      <c r="G18" s="55"/>
      <c r="H18" s="62">
        <v>0</v>
      </c>
      <c r="I18" s="62">
        <v>0</v>
      </c>
      <c r="K18" s="82" t="s">
        <v>105</v>
      </c>
      <c r="L18" s="82" t="s">
        <v>105</v>
      </c>
    </row>
    <row r="19" spans="1:12" ht="18">
      <c r="A19" s="60" t="s">
        <v>139</v>
      </c>
      <c r="B19" s="61">
        <f t="shared" si="0"/>
        <v>13556.24</v>
      </c>
      <c r="C19" s="62">
        <f t="shared" si="1"/>
        <v>13556.24</v>
      </c>
      <c r="D19" s="63" t="s">
        <v>140</v>
      </c>
      <c r="E19" s="61">
        <f t="shared" si="2"/>
        <v>0</v>
      </c>
      <c r="F19" s="62">
        <f t="shared" si="3"/>
        <v>0</v>
      </c>
      <c r="G19" s="55"/>
      <c r="H19" s="62">
        <v>0</v>
      </c>
      <c r="I19" s="62">
        <v>0</v>
      </c>
      <c r="K19" s="82" t="s">
        <v>105</v>
      </c>
      <c r="L19" s="82" t="s">
        <v>105</v>
      </c>
    </row>
    <row r="20" spans="1:12" ht="18">
      <c r="A20" s="60" t="s">
        <v>141</v>
      </c>
      <c r="B20" s="61">
        <f t="shared" si="0"/>
        <v>0</v>
      </c>
      <c r="C20" s="62">
        <f t="shared" si="1"/>
        <v>0</v>
      </c>
      <c r="D20" s="63" t="s">
        <v>142</v>
      </c>
      <c r="E20" s="61">
        <f t="shared" si="2"/>
        <v>0</v>
      </c>
      <c r="F20" s="62">
        <f t="shared" si="3"/>
        <v>0</v>
      </c>
      <c r="G20" s="55"/>
      <c r="H20" s="62">
        <v>0</v>
      </c>
      <c r="I20" s="62">
        <v>0</v>
      </c>
      <c r="K20" s="82" t="s">
        <v>105</v>
      </c>
      <c r="L20" s="82" t="s">
        <v>105</v>
      </c>
    </row>
    <row r="21" spans="1:12" ht="18">
      <c r="A21" s="60" t="s">
        <v>143</v>
      </c>
      <c r="B21" s="61">
        <f t="shared" si="0"/>
        <v>20500</v>
      </c>
      <c r="C21" s="62">
        <f t="shared" si="1"/>
        <v>20500</v>
      </c>
      <c r="D21" s="63" t="s">
        <v>144</v>
      </c>
      <c r="E21" s="61">
        <f t="shared" si="2"/>
        <v>1907.12</v>
      </c>
      <c r="F21" s="62">
        <f t="shared" si="3"/>
        <v>1907.12</v>
      </c>
      <c r="G21" s="55"/>
      <c r="H21" s="62">
        <v>0</v>
      </c>
      <c r="I21" s="62">
        <v>0</v>
      </c>
      <c r="K21" s="82" t="s">
        <v>105</v>
      </c>
      <c r="L21" s="82" t="s">
        <v>105</v>
      </c>
    </row>
    <row r="22" spans="1:12" ht="18">
      <c r="A22" s="60" t="s">
        <v>145</v>
      </c>
      <c r="B22" s="61">
        <f t="shared" si="0"/>
        <v>-157.49</v>
      </c>
      <c r="C22" s="62">
        <f t="shared" si="1"/>
        <v>-157.49</v>
      </c>
      <c r="D22" s="63" t="s">
        <v>146</v>
      </c>
      <c r="E22" s="61">
        <f t="shared" si="2"/>
        <v>0</v>
      </c>
      <c r="F22" s="62">
        <f t="shared" si="3"/>
        <v>0</v>
      </c>
      <c r="G22" s="55"/>
      <c r="H22" s="62">
        <v>0</v>
      </c>
      <c r="I22" s="62">
        <v>0</v>
      </c>
      <c r="K22" s="82" t="s">
        <v>105</v>
      </c>
      <c r="L22" s="82" t="s">
        <v>105</v>
      </c>
    </row>
    <row r="23" spans="1:12" ht="18">
      <c r="A23" s="60" t="s">
        <v>216</v>
      </c>
      <c r="B23" s="61">
        <f t="shared" si="0"/>
        <v>792782.2600000002</v>
      </c>
      <c r="C23" s="62">
        <f t="shared" si="1"/>
        <v>792782.2600000002</v>
      </c>
      <c r="D23" s="63" t="s">
        <v>148</v>
      </c>
      <c r="E23" s="61">
        <f t="shared" si="2"/>
        <v>0</v>
      </c>
      <c r="F23" s="62">
        <f t="shared" si="3"/>
        <v>0</v>
      </c>
      <c r="G23" s="55"/>
      <c r="H23" s="62">
        <v>0</v>
      </c>
      <c r="I23" s="62">
        <v>0</v>
      </c>
      <c r="K23" s="82" t="s">
        <v>105</v>
      </c>
      <c r="L23" s="82" t="s">
        <v>105</v>
      </c>
    </row>
    <row r="24" spans="1:12" ht="18">
      <c r="A24" s="60" t="s">
        <v>149</v>
      </c>
      <c r="B24" s="61">
        <f t="shared" si="0"/>
        <v>0</v>
      </c>
      <c r="C24" s="62">
        <f t="shared" si="1"/>
        <v>0</v>
      </c>
      <c r="D24" s="63" t="s">
        <v>150</v>
      </c>
      <c r="E24" s="61">
        <f t="shared" si="2"/>
        <v>0</v>
      </c>
      <c r="F24" s="62">
        <f t="shared" si="3"/>
        <v>0</v>
      </c>
      <c r="G24" s="55"/>
      <c r="H24" s="62">
        <v>0</v>
      </c>
      <c r="I24" s="62">
        <v>0</v>
      </c>
      <c r="K24" s="82" t="s">
        <v>105</v>
      </c>
      <c r="L24" s="82" t="s">
        <v>105</v>
      </c>
    </row>
    <row r="25" spans="1:12" ht="18">
      <c r="A25" s="60" t="s">
        <v>151</v>
      </c>
      <c r="B25" s="61">
        <f t="shared" si="0"/>
        <v>0</v>
      </c>
      <c r="C25" s="62">
        <f t="shared" si="1"/>
        <v>0</v>
      </c>
      <c r="D25" s="63" t="s">
        <v>152</v>
      </c>
      <c r="E25" s="61">
        <f t="shared" si="2"/>
        <v>0</v>
      </c>
      <c r="F25" s="62">
        <f t="shared" si="3"/>
        <v>0</v>
      </c>
      <c r="G25" s="55"/>
      <c r="H25" s="62">
        <v>0</v>
      </c>
      <c r="I25" s="62">
        <v>0</v>
      </c>
      <c r="K25" s="82" t="s">
        <v>105</v>
      </c>
      <c r="L25" s="82" t="s">
        <v>105</v>
      </c>
    </row>
    <row r="26" spans="1:12" ht="18">
      <c r="A26" s="60" t="s">
        <v>153</v>
      </c>
      <c r="B26" s="61">
        <f t="shared" si="0"/>
        <v>0</v>
      </c>
      <c r="C26" s="62">
        <f t="shared" si="1"/>
        <v>0</v>
      </c>
      <c r="D26" s="63" t="s">
        <v>154</v>
      </c>
      <c r="E26" s="61">
        <f t="shared" si="2"/>
        <v>126459.13</v>
      </c>
      <c r="F26" s="62">
        <f t="shared" si="3"/>
        <v>126459.13</v>
      </c>
      <c r="G26" s="55"/>
      <c r="H26" s="62">
        <v>0</v>
      </c>
      <c r="I26" s="62">
        <v>0</v>
      </c>
      <c r="K26" s="82" t="s">
        <v>105</v>
      </c>
      <c r="L26" s="82" t="s">
        <v>105</v>
      </c>
    </row>
    <row r="27" spans="1:12" ht="18">
      <c r="A27" s="60" t="s">
        <v>155</v>
      </c>
      <c r="B27" s="61">
        <f t="shared" si="0"/>
        <v>14930</v>
      </c>
      <c r="C27" s="62">
        <f t="shared" si="1"/>
        <v>14930</v>
      </c>
      <c r="D27" s="63" t="s">
        <v>156</v>
      </c>
      <c r="E27" s="61">
        <f t="shared" si="2"/>
        <v>0</v>
      </c>
      <c r="F27" s="62">
        <f t="shared" si="3"/>
        <v>0</v>
      </c>
      <c r="G27" s="55"/>
      <c r="H27" s="62">
        <v>0</v>
      </c>
      <c r="I27" s="62">
        <v>0</v>
      </c>
      <c r="K27" s="82" t="s">
        <v>105</v>
      </c>
      <c r="L27" s="82" t="s">
        <v>105</v>
      </c>
    </row>
    <row r="28" spans="1:12" ht="18">
      <c r="A28" s="60" t="s">
        <v>157</v>
      </c>
      <c r="B28" s="61">
        <f t="shared" si="0"/>
        <v>0</v>
      </c>
      <c r="C28" s="62">
        <f t="shared" si="1"/>
        <v>0</v>
      </c>
      <c r="D28" s="63" t="s">
        <v>158</v>
      </c>
      <c r="E28" s="61">
        <f t="shared" si="2"/>
        <v>-3246.24</v>
      </c>
      <c r="F28" s="62">
        <f t="shared" si="3"/>
        <v>-3246.24</v>
      </c>
      <c r="G28" s="55"/>
      <c r="H28" s="62">
        <v>0</v>
      </c>
      <c r="I28" s="62">
        <v>0</v>
      </c>
      <c r="K28" s="82" t="s">
        <v>105</v>
      </c>
      <c r="L28" s="82" t="s">
        <v>105</v>
      </c>
    </row>
    <row r="29" spans="1:12" ht="18">
      <c r="A29" s="60" t="s">
        <v>159</v>
      </c>
      <c r="B29" s="61">
        <f t="shared" si="0"/>
        <v>0</v>
      </c>
      <c r="C29" s="62">
        <f t="shared" si="1"/>
        <v>0</v>
      </c>
      <c r="D29" s="63" t="s">
        <v>160</v>
      </c>
      <c r="E29" s="61">
        <f t="shared" si="2"/>
        <v>58497.09</v>
      </c>
      <c r="F29" s="62">
        <f t="shared" si="3"/>
        <v>58497.09</v>
      </c>
      <c r="G29" s="55"/>
      <c r="H29" s="62">
        <v>0</v>
      </c>
      <c r="I29" s="62">
        <v>0</v>
      </c>
      <c r="K29" s="82" t="s">
        <v>105</v>
      </c>
      <c r="L29" s="82" t="s">
        <v>105</v>
      </c>
    </row>
    <row r="30" spans="1:12" ht="18">
      <c r="A30" s="60" t="s">
        <v>161</v>
      </c>
      <c r="B30" s="61">
        <f t="shared" si="0"/>
        <v>10157.7</v>
      </c>
      <c r="C30" s="62">
        <f t="shared" si="1"/>
        <v>10157.7</v>
      </c>
      <c r="D30" s="63" t="s">
        <v>162</v>
      </c>
      <c r="E30" s="61">
        <f t="shared" si="2"/>
        <v>2030.84</v>
      </c>
      <c r="F30" s="62">
        <f t="shared" si="3"/>
        <v>2030.84</v>
      </c>
      <c r="G30" s="55"/>
      <c r="H30" s="62">
        <v>0</v>
      </c>
      <c r="I30" s="62">
        <v>0</v>
      </c>
      <c r="K30" s="82" t="s">
        <v>105</v>
      </c>
      <c r="L30" s="82" t="s">
        <v>105</v>
      </c>
    </row>
    <row r="31" spans="1:12" ht="18">
      <c r="A31" s="60" t="s">
        <v>163</v>
      </c>
      <c r="B31" s="61">
        <f t="shared" si="0"/>
        <v>887.42</v>
      </c>
      <c r="C31" s="62">
        <f t="shared" si="1"/>
        <v>887.42</v>
      </c>
      <c r="D31" s="63" t="s">
        <v>164</v>
      </c>
      <c r="E31" s="61">
        <f t="shared" si="2"/>
        <v>770.07</v>
      </c>
      <c r="F31" s="62">
        <f t="shared" si="3"/>
        <v>770.07</v>
      </c>
      <c r="G31" s="55"/>
      <c r="H31" s="62">
        <v>0</v>
      </c>
      <c r="I31" s="62">
        <v>0</v>
      </c>
      <c r="K31" s="82" t="s">
        <v>105</v>
      </c>
      <c r="L31" s="82" t="s">
        <v>105</v>
      </c>
    </row>
    <row r="32" spans="1:12" ht="18">
      <c r="A32" s="60" t="s">
        <v>165</v>
      </c>
      <c r="B32" s="61">
        <f t="shared" si="0"/>
        <v>34149.74</v>
      </c>
      <c r="C32" s="62">
        <f t="shared" si="1"/>
        <v>34149.74</v>
      </c>
      <c r="D32" s="63" t="s">
        <v>166</v>
      </c>
      <c r="E32" s="61">
        <f t="shared" si="2"/>
        <v>0</v>
      </c>
      <c r="F32" s="62">
        <f t="shared" si="3"/>
        <v>0</v>
      </c>
      <c r="G32" s="55"/>
      <c r="H32" s="62">
        <v>0</v>
      </c>
      <c r="I32" s="62">
        <v>0</v>
      </c>
      <c r="K32" s="82" t="s">
        <v>105</v>
      </c>
      <c r="L32" s="82" t="s">
        <v>105</v>
      </c>
    </row>
    <row r="33" spans="1:12" ht="18">
      <c r="A33" s="60" t="s">
        <v>167</v>
      </c>
      <c r="B33" s="61">
        <f t="shared" si="0"/>
        <v>0</v>
      </c>
      <c r="C33" s="62">
        <f t="shared" si="1"/>
        <v>0</v>
      </c>
      <c r="D33" s="63" t="s">
        <v>168</v>
      </c>
      <c r="E33" s="61">
        <f t="shared" si="2"/>
        <v>198658.40000000002</v>
      </c>
      <c r="F33" s="62">
        <f t="shared" si="3"/>
        <v>198658.40000000002</v>
      </c>
      <c r="G33" s="55"/>
      <c r="H33" s="62">
        <v>0</v>
      </c>
      <c r="I33" s="62">
        <v>0</v>
      </c>
      <c r="K33" s="82" t="s">
        <v>105</v>
      </c>
      <c r="L33" s="82" t="s">
        <v>105</v>
      </c>
    </row>
    <row r="34" spans="1:12" ht="18">
      <c r="A34" s="60" t="s">
        <v>169</v>
      </c>
      <c r="B34" s="61">
        <f t="shared" si="0"/>
        <v>15988</v>
      </c>
      <c r="C34" s="62">
        <f t="shared" si="1"/>
        <v>15988</v>
      </c>
      <c r="D34" s="63" t="s">
        <v>170</v>
      </c>
      <c r="E34" s="61">
        <f t="shared" si="2"/>
        <v>298434.20999999996</v>
      </c>
      <c r="F34" s="62">
        <f t="shared" si="3"/>
        <v>298434.20999999996</v>
      </c>
      <c r="G34" s="55"/>
      <c r="H34" s="62">
        <v>0</v>
      </c>
      <c r="I34" s="62">
        <v>0</v>
      </c>
      <c r="K34" s="82" t="s">
        <v>105</v>
      </c>
      <c r="L34" s="82" t="s">
        <v>105</v>
      </c>
    </row>
    <row r="35" spans="1:12" ht="18">
      <c r="A35" s="60" t="s">
        <v>171</v>
      </c>
      <c r="B35" s="61">
        <f t="shared" si="0"/>
        <v>0</v>
      </c>
      <c r="C35" s="62">
        <f t="shared" si="1"/>
        <v>0</v>
      </c>
      <c r="D35" s="63" t="s">
        <v>172</v>
      </c>
      <c r="E35" s="61">
        <f t="shared" si="2"/>
        <v>2002.6000000000004</v>
      </c>
      <c r="F35" s="62">
        <f t="shared" si="3"/>
        <v>2002.6000000000004</v>
      </c>
      <c r="G35" s="55"/>
      <c r="H35" s="62">
        <v>0</v>
      </c>
      <c r="I35" s="62">
        <v>0</v>
      </c>
      <c r="K35" s="82" t="s">
        <v>105</v>
      </c>
      <c r="L35" s="82" t="s">
        <v>105</v>
      </c>
    </row>
    <row r="36" spans="1:12" ht="18">
      <c r="A36" s="60" t="s">
        <v>173</v>
      </c>
      <c r="B36" s="61">
        <f t="shared" si="0"/>
        <v>-2739.2899999999936</v>
      </c>
      <c r="C36" s="62">
        <f t="shared" si="1"/>
        <v>-2739.2899999999936</v>
      </c>
      <c r="D36" s="63" t="s">
        <v>174</v>
      </c>
      <c r="E36" s="61">
        <f t="shared" si="2"/>
        <v>-3.09</v>
      </c>
      <c r="F36" s="62">
        <f t="shared" si="3"/>
        <v>-3.09</v>
      </c>
      <c r="G36" s="55"/>
      <c r="H36" s="62">
        <v>0</v>
      </c>
      <c r="I36" s="62">
        <v>0</v>
      </c>
      <c r="K36" s="82" t="s">
        <v>105</v>
      </c>
      <c r="L36" s="82" t="s">
        <v>105</v>
      </c>
    </row>
    <row r="37" spans="1:12" ht="18">
      <c r="A37" s="60" t="s">
        <v>175</v>
      </c>
      <c r="B37" s="61">
        <f aca="true" t="shared" si="4" ref="B37:B53">I101</f>
        <v>-678095.9800000002</v>
      </c>
      <c r="C37" s="62">
        <f aca="true" t="shared" si="5" ref="C37:C53">H37+B37</f>
        <v>-678095.9800000002</v>
      </c>
      <c r="D37" s="63" t="s">
        <v>176</v>
      </c>
      <c r="E37" s="61">
        <f t="shared" si="2"/>
        <v>37386.83</v>
      </c>
      <c r="F37" s="62">
        <f t="shared" si="3"/>
        <v>37386.83</v>
      </c>
      <c r="G37" s="55"/>
      <c r="H37" s="62">
        <v>0</v>
      </c>
      <c r="I37" s="62">
        <v>0</v>
      </c>
      <c r="K37" s="82" t="s">
        <v>105</v>
      </c>
      <c r="L37" s="82" t="s">
        <v>105</v>
      </c>
    </row>
    <row r="38" spans="1:12" ht="18">
      <c r="A38" s="60" t="s">
        <v>177</v>
      </c>
      <c r="B38" s="61">
        <f t="shared" si="4"/>
        <v>0</v>
      </c>
      <c r="C38" s="62">
        <f t="shared" si="5"/>
        <v>0</v>
      </c>
      <c r="D38" s="63" t="s">
        <v>178</v>
      </c>
      <c r="E38" s="61">
        <f t="shared" si="2"/>
        <v>40731.88</v>
      </c>
      <c r="F38" s="62">
        <f t="shared" si="3"/>
        <v>40731.88</v>
      </c>
      <c r="G38" s="55"/>
      <c r="H38" s="62">
        <v>0</v>
      </c>
      <c r="I38" s="62">
        <v>0</v>
      </c>
      <c r="K38" s="82" t="s">
        <v>105</v>
      </c>
      <c r="L38" s="82" t="s">
        <v>105</v>
      </c>
    </row>
    <row r="39" spans="1:12" ht="18">
      <c r="A39" s="60" t="s">
        <v>179</v>
      </c>
      <c r="B39" s="61">
        <f t="shared" si="4"/>
        <v>0</v>
      </c>
      <c r="C39" s="62">
        <f t="shared" si="5"/>
        <v>0</v>
      </c>
      <c r="D39" s="63" t="s">
        <v>180</v>
      </c>
      <c r="E39" s="61">
        <f t="shared" si="2"/>
        <v>-1874.84</v>
      </c>
      <c r="F39" s="62">
        <f t="shared" si="3"/>
        <v>-1874.84</v>
      </c>
      <c r="G39" s="55"/>
      <c r="H39" s="62">
        <v>0</v>
      </c>
      <c r="I39" s="62">
        <v>0</v>
      </c>
      <c r="K39" s="82" t="s">
        <v>105</v>
      </c>
      <c r="L39" s="82" t="s">
        <v>105</v>
      </c>
    </row>
    <row r="40" spans="1:12" ht="18">
      <c r="A40" s="60" t="s">
        <v>181</v>
      </c>
      <c r="B40" s="61">
        <f t="shared" si="4"/>
        <v>402379.34</v>
      </c>
      <c r="C40" s="62">
        <f t="shared" si="5"/>
        <v>402379.34</v>
      </c>
      <c r="D40" s="63" t="s">
        <v>182</v>
      </c>
      <c r="E40" s="61">
        <f t="shared" si="2"/>
        <v>0</v>
      </c>
      <c r="F40" s="62">
        <f t="shared" si="3"/>
        <v>0</v>
      </c>
      <c r="G40" s="55"/>
      <c r="H40" s="62">
        <v>0</v>
      </c>
      <c r="I40" s="62">
        <v>0</v>
      </c>
      <c r="K40" s="82" t="s">
        <v>105</v>
      </c>
      <c r="L40" s="82" t="s">
        <v>105</v>
      </c>
    </row>
    <row r="41" spans="1:12" ht="18">
      <c r="A41" s="60" t="s">
        <v>183</v>
      </c>
      <c r="B41" s="61">
        <f t="shared" si="4"/>
        <v>264373</v>
      </c>
      <c r="C41" s="62">
        <f t="shared" si="5"/>
        <v>264373</v>
      </c>
      <c r="D41" s="63" t="s">
        <v>184</v>
      </c>
      <c r="E41" s="61">
        <f t="shared" si="2"/>
        <v>0</v>
      </c>
      <c r="F41" s="62">
        <f t="shared" si="3"/>
        <v>0</v>
      </c>
      <c r="G41" s="55"/>
      <c r="H41" s="62">
        <v>0</v>
      </c>
      <c r="I41" s="62">
        <v>0</v>
      </c>
      <c r="K41" s="82" t="s">
        <v>105</v>
      </c>
      <c r="L41" s="82" t="s">
        <v>105</v>
      </c>
    </row>
    <row r="42" spans="1:12" ht="18">
      <c r="A42" s="60" t="s">
        <v>185</v>
      </c>
      <c r="B42" s="61">
        <f t="shared" si="4"/>
        <v>259039.8</v>
      </c>
      <c r="C42" s="62">
        <f t="shared" si="5"/>
        <v>259039.8</v>
      </c>
      <c r="D42" s="63" t="s">
        <v>217</v>
      </c>
      <c r="E42" s="61">
        <f t="shared" si="2"/>
        <v>0</v>
      </c>
      <c r="F42" s="62">
        <f t="shared" si="3"/>
        <v>0</v>
      </c>
      <c r="G42" s="55"/>
      <c r="H42" s="62">
        <v>0</v>
      </c>
      <c r="I42" s="62">
        <v>0</v>
      </c>
      <c r="K42" s="82" t="s">
        <v>105</v>
      </c>
      <c r="L42" s="82" t="s">
        <v>105</v>
      </c>
    </row>
    <row r="43" spans="1:12" ht="18">
      <c r="A43" s="60" t="s">
        <v>187</v>
      </c>
      <c r="B43" s="61">
        <f t="shared" si="4"/>
        <v>0</v>
      </c>
      <c r="C43" s="62">
        <f t="shared" si="5"/>
        <v>0</v>
      </c>
      <c r="D43" s="63" t="s">
        <v>188</v>
      </c>
      <c r="E43" s="61">
        <f t="shared" si="2"/>
        <v>0</v>
      </c>
      <c r="F43" s="62">
        <f t="shared" si="3"/>
        <v>0</v>
      </c>
      <c r="G43" s="55"/>
      <c r="H43" s="62">
        <v>0</v>
      </c>
      <c r="I43" s="62">
        <v>0</v>
      </c>
      <c r="K43" s="82" t="s">
        <v>105</v>
      </c>
      <c r="L43" s="82" t="s">
        <v>105</v>
      </c>
    </row>
    <row r="44" spans="1:12" ht="18">
      <c r="A44" s="60" t="s">
        <v>189</v>
      </c>
      <c r="B44" s="61">
        <f t="shared" si="4"/>
        <v>0</v>
      </c>
      <c r="C44" s="62">
        <f t="shared" si="5"/>
        <v>0</v>
      </c>
      <c r="D44" s="63" t="s">
        <v>190</v>
      </c>
      <c r="E44" s="61">
        <f t="shared" si="2"/>
        <v>0</v>
      </c>
      <c r="F44" s="62">
        <f t="shared" si="3"/>
        <v>0</v>
      </c>
      <c r="G44" s="55"/>
      <c r="H44" s="62">
        <v>0</v>
      </c>
      <c r="I44" s="62">
        <v>0</v>
      </c>
      <c r="K44" s="82" t="s">
        <v>105</v>
      </c>
      <c r="L44" s="82" t="s">
        <v>105</v>
      </c>
    </row>
    <row r="45" spans="1:12" ht="18">
      <c r="A45" s="60" t="s">
        <v>191</v>
      </c>
      <c r="B45" s="61">
        <f t="shared" si="4"/>
        <v>0</v>
      </c>
      <c r="C45" s="62">
        <f t="shared" si="5"/>
        <v>0</v>
      </c>
      <c r="D45" s="63" t="s">
        <v>192</v>
      </c>
      <c r="E45" s="61">
        <f t="shared" si="2"/>
        <v>788.71</v>
      </c>
      <c r="F45" s="62">
        <f t="shared" si="3"/>
        <v>788.71</v>
      </c>
      <c r="G45" s="55"/>
      <c r="H45" s="62">
        <v>0</v>
      </c>
      <c r="I45" s="62">
        <v>0</v>
      </c>
      <c r="K45" s="82" t="s">
        <v>105</v>
      </c>
      <c r="L45" s="82" t="s">
        <v>105</v>
      </c>
    </row>
    <row r="46" spans="1:12" ht="18">
      <c r="A46" s="60" t="s">
        <v>193</v>
      </c>
      <c r="B46" s="61">
        <f t="shared" si="4"/>
        <v>0</v>
      </c>
      <c r="C46" s="62">
        <f t="shared" si="5"/>
        <v>0</v>
      </c>
      <c r="D46" s="63" t="s">
        <v>194</v>
      </c>
      <c r="E46" s="61">
        <f t="shared" si="2"/>
        <v>0</v>
      </c>
      <c r="F46" s="62">
        <f t="shared" si="3"/>
        <v>0</v>
      </c>
      <c r="G46" s="55"/>
      <c r="H46" s="62">
        <v>0</v>
      </c>
      <c r="I46" s="62">
        <v>0</v>
      </c>
      <c r="K46" s="82" t="s">
        <v>105</v>
      </c>
      <c r="L46" s="82" t="s">
        <v>105</v>
      </c>
    </row>
    <row r="47" spans="1:12" ht="18">
      <c r="A47" s="60" t="s">
        <v>195</v>
      </c>
      <c r="B47" s="61">
        <f t="shared" si="4"/>
        <v>2523.2</v>
      </c>
      <c r="C47" s="62">
        <f t="shared" si="5"/>
        <v>2523.2</v>
      </c>
      <c r="D47" s="63" t="s">
        <v>196</v>
      </c>
      <c r="E47" s="61">
        <f t="shared" si="2"/>
        <v>37405.44</v>
      </c>
      <c r="F47" s="62">
        <f t="shared" si="3"/>
        <v>37405.44</v>
      </c>
      <c r="G47" s="55"/>
      <c r="H47" s="62">
        <v>0</v>
      </c>
      <c r="I47" s="62">
        <v>0</v>
      </c>
      <c r="K47" s="82" t="s">
        <v>105</v>
      </c>
      <c r="L47" s="82" t="s">
        <v>105</v>
      </c>
    </row>
    <row r="48" spans="1:12" ht="18">
      <c r="A48" s="60" t="s">
        <v>197</v>
      </c>
      <c r="B48" s="61">
        <f t="shared" si="4"/>
        <v>-806.73</v>
      </c>
      <c r="C48" s="62">
        <f t="shared" si="5"/>
        <v>-806.73</v>
      </c>
      <c r="D48" s="63" t="s">
        <v>198</v>
      </c>
      <c r="E48" s="61">
        <f t="shared" si="2"/>
        <v>15</v>
      </c>
      <c r="F48" s="62">
        <f t="shared" si="3"/>
        <v>15</v>
      </c>
      <c r="G48" s="55"/>
      <c r="H48" s="62">
        <v>0</v>
      </c>
      <c r="I48" s="62">
        <v>0</v>
      </c>
      <c r="K48" s="82" t="s">
        <v>105</v>
      </c>
      <c r="L48" s="82" t="s">
        <v>105</v>
      </c>
    </row>
    <row r="49" spans="1:12" ht="18">
      <c r="A49" s="60" t="s">
        <v>199</v>
      </c>
      <c r="B49" s="61">
        <f t="shared" si="4"/>
        <v>0</v>
      </c>
      <c r="C49" s="62">
        <f t="shared" si="5"/>
        <v>0</v>
      </c>
      <c r="D49" s="63" t="s">
        <v>200</v>
      </c>
      <c r="E49" s="61">
        <f t="shared" si="2"/>
        <v>29204.520000000004</v>
      </c>
      <c r="F49" s="62">
        <f t="shared" si="3"/>
        <v>29204.520000000004</v>
      </c>
      <c r="G49" s="55"/>
      <c r="H49" s="62">
        <v>0</v>
      </c>
      <c r="I49" s="62">
        <v>0</v>
      </c>
      <c r="K49" s="82" t="s">
        <v>105</v>
      </c>
      <c r="L49" s="82" t="s">
        <v>105</v>
      </c>
    </row>
    <row r="50" spans="1:12" ht="18">
      <c r="A50" s="60" t="s">
        <v>201</v>
      </c>
      <c r="B50" s="61">
        <f t="shared" si="4"/>
        <v>0</v>
      </c>
      <c r="C50" s="62">
        <f t="shared" si="5"/>
        <v>0</v>
      </c>
      <c r="D50" s="63" t="s">
        <v>202</v>
      </c>
      <c r="E50" s="61">
        <f t="shared" si="2"/>
        <v>13067.45</v>
      </c>
      <c r="F50" s="62">
        <f t="shared" si="3"/>
        <v>13067.45</v>
      </c>
      <c r="G50" s="55"/>
      <c r="H50" s="62">
        <v>0</v>
      </c>
      <c r="I50" s="62">
        <v>0</v>
      </c>
      <c r="K50" s="82" t="s">
        <v>105</v>
      </c>
      <c r="L50" s="82" t="s">
        <v>105</v>
      </c>
    </row>
    <row r="51" spans="1:12" ht="18.75" thickBot="1">
      <c r="A51" s="60" t="s">
        <v>203</v>
      </c>
      <c r="B51" s="61">
        <f t="shared" si="4"/>
        <v>185510</v>
      </c>
      <c r="C51" s="62">
        <f t="shared" si="5"/>
        <v>185510</v>
      </c>
      <c r="D51" s="63" t="s">
        <v>204</v>
      </c>
      <c r="E51" s="79">
        <f t="shared" si="2"/>
        <v>410436.11</v>
      </c>
      <c r="F51" s="144">
        <f t="shared" si="3"/>
        <v>410436.11</v>
      </c>
      <c r="G51" s="55"/>
      <c r="H51" s="62">
        <v>0</v>
      </c>
      <c r="I51" s="62">
        <v>0</v>
      </c>
      <c r="K51" s="82" t="s">
        <v>105</v>
      </c>
      <c r="L51" s="82" t="s">
        <v>105</v>
      </c>
    </row>
    <row r="52" spans="1:12" ht="18.75" thickTop="1">
      <c r="A52" s="60" t="s">
        <v>205</v>
      </c>
      <c r="B52" s="61">
        <f t="shared" si="4"/>
        <v>0</v>
      </c>
      <c r="C52" s="62">
        <f t="shared" si="5"/>
        <v>0</v>
      </c>
      <c r="D52" s="63"/>
      <c r="E52" s="145"/>
      <c r="F52" s="68"/>
      <c r="G52" s="55"/>
      <c r="H52" s="62">
        <v>0</v>
      </c>
      <c r="I52" s="68"/>
      <c r="K52" s="82" t="s">
        <v>105</v>
      </c>
      <c r="L52" s="82" t="s">
        <v>105</v>
      </c>
    </row>
    <row r="53" spans="1:12" ht="18">
      <c r="A53" s="70" t="s">
        <v>206</v>
      </c>
      <c r="B53" s="61">
        <f t="shared" si="4"/>
        <v>0</v>
      </c>
      <c r="C53" s="62">
        <f t="shared" si="5"/>
        <v>0</v>
      </c>
      <c r="D53" s="71" t="s">
        <v>207</v>
      </c>
      <c r="E53" s="72">
        <f>SUM(B5:B53)+SUM(E5:E51)</f>
        <v>3245369.05</v>
      </c>
      <c r="F53" s="72">
        <f>SUM(C5:C53)+SUM(F5:F51)</f>
        <v>3245369.05</v>
      </c>
      <c r="G53" s="55"/>
      <c r="H53" s="62">
        <v>0</v>
      </c>
      <c r="I53" s="72">
        <v>0</v>
      </c>
      <c r="K53" s="82" t="s">
        <v>105</v>
      </c>
      <c r="L53" s="82" t="s">
        <v>105</v>
      </c>
    </row>
    <row r="54" spans="1:9" ht="12.75">
      <c r="A54" s="55"/>
      <c r="B54" s="69"/>
      <c r="C54" s="55"/>
      <c r="D54" s="55"/>
      <c r="E54" s="55"/>
      <c r="F54" s="55"/>
      <c r="G54" s="55"/>
      <c r="H54" s="55"/>
      <c r="I54" s="55"/>
    </row>
    <row r="55" spans="1:9" ht="12.75">
      <c r="A55" s="55"/>
      <c r="B55" s="69"/>
      <c r="C55" s="55"/>
      <c r="D55" s="55"/>
      <c r="E55" s="55"/>
      <c r="F55" s="55"/>
      <c r="G55" s="55"/>
      <c r="H55" s="55"/>
      <c r="I55" s="55"/>
    </row>
    <row r="56" spans="1:9" ht="12.75">
      <c r="A56" s="55"/>
      <c r="B56" s="69"/>
      <c r="C56" s="55"/>
      <c r="D56" s="55"/>
      <c r="E56" s="55"/>
      <c r="F56" s="69">
        <f>E53+I53</f>
        <v>3245369.05</v>
      </c>
      <c r="G56" s="55"/>
      <c r="H56" s="55"/>
      <c r="I56" s="55"/>
    </row>
    <row r="57" spans="8:9" ht="12.75">
      <c r="H57" s="55"/>
      <c r="I57" s="55"/>
    </row>
    <row r="58" spans="8:9" ht="12.75">
      <c r="H58" s="55"/>
      <c r="I58" s="55"/>
    </row>
    <row r="59" spans="8:9" ht="12.75">
      <c r="H59" s="55"/>
      <c r="I59" s="55"/>
    </row>
    <row r="60" spans="1:9" ht="12.75">
      <c r="A60" t="s">
        <v>105</v>
      </c>
      <c r="H60" s="55"/>
      <c r="I60" s="55"/>
    </row>
    <row r="61" spans="1:9" ht="12.75">
      <c r="A61" t="s">
        <v>105</v>
      </c>
      <c r="H61" s="55"/>
      <c r="I61" s="55"/>
    </row>
    <row r="62" spans="1:9" ht="12.75">
      <c r="A62" t="s">
        <v>105</v>
      </c>
      <c r="H62" s="55"/>
      <c r="I62" s="55"/>
    </row>
    <row r="63" spans="1:9" ht="12.75">
      <c r="A63" t="s">
        <v>105</v>
      </c>
      <c r="H63" s="55"/>
      <c r="I63" s="55"/>
    </row>
    <row r="64" spans="1:9" ht="12.75">
      <c r="A64" t="s">
        <v>105</v>
      </c>
      <c r="H64" s="55"/>
      <c r="I64" s="55"/>
    </row>
    <row r="65" spans="8:9" ht="12.75">
      <c r="H65" s="55"/>
      <c r="I65" s="55"/>
    </row>
    <row r="68" spans="1:18" ht="18">
      <c r="A68" s="85"/>
      <c r="B68" s="86">
        <v>11601</v>
      </c>
      <c r="C68" s="86" t="s">
        <v>229</v>
      </c>
      <c r="D68" s="86">
        <v>11603</v>
      </c>
      <c r="E68" s="86">
        <v>11604</v>
      </c>
      <c r="F68" s="86" t="s">
        <v>230</v>
      </c>
      <c r="G68" s="86" t="s">
        <v>231</v>
      </c>
      <c r="H68" s="86">
        <v>11607</v>
      </c>
      <c r="I68" s="87" t="s">
        <v>218</v>
      </c>
      <c r="J68" s="85"/>
      <c r="K68" s="86">
        <v>11601</v>
      </c>
      <c r="L68" s="86" t="s">
        <v>232</v>
      </c>
      <c r="M68" s="86">
        <v>11603</v>
      </c>
      <c r="N68" s="86">
        <v>11604</v>
      </c>
      <c r="O68" s="86" t="s">
        <v>230</v>
      </c>
      <c r="P68" s="86" t="s">
        <v>231</v>
      </c>
      <c r="Q68" s="86">
        <v>11607</v>
      </c>
      <c r="R68" s="87" t="s">
        <v>218</v>
      </c>
    </row>
    <row r="69" spans="1:18" ht="18">
      <c r="A69" s="89" t="s">
        <v>111</v>
      </c>
      <c r="B69" s="90">
        <v>30234.05</v>
      </c>
      <c r="C69" s="90">
        <v>-255.06</v>
      </c>
      <c r="D69" s="90">
        <v>8768.95</v>
      </c>
      <c r="E69" s="90">
        <v>0</v>
      </c>
      <c r="F69" s="90">
        <v>-585.06</v>
      </c>
      <c r="G69" s="90">
        <v>0</v>
      </c>
      <c r="H69" s="90">
        <v>15146.28</v>
      </c>
      <c r="I69" s="91">
        <f aca="true" t="shared" si="6" ref="I69:I100">SUM(B69:H69)</f>
        <v>53309.16</v>
      </c>
      <c r="J69" s="92" t="s">
        <v>112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1">
        <f aca="true" t="shared" si="7" ref="R69:R115">SUM(K69:Q69)</f>
        <v>0</v>
      </c>
    </row>
    <row r="70" spans="1:18" ht="18">
      <c r="A70" s="89" t="s">
        <v>113</v>
      </c>
      <c r="B70" s="90">
        <v>48922.7</v>
      </c>
      <c r="C70" s="90">
        <v>79.41</v>
      </c>
      <c r="D70" s="90">
        <v>0</v>
      </c>
      <c r="E70" s="90">
        <v>0</v>
      </c>
      <c r="F70" s="90">
        <v>2.81</v>
      </c>
      <c r="G70" s="90">
        <v>0</v>
      </c>
      <c r="H70" s="90">
        <v>0</v>
      </c>
      <c r="I70" s="91">
        <f t="shared" si="6"/>
        <v>49004.92</v>
      </c>
      <c r="J70" s="92" t="s">
        <v>114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1">
        <f t="shared" si="7"/>
        <v>0</v>
      </c>
    </row>
    <row r="71" spans="1:18" ht="18">
      <c r="A71" s="89" t="s">
        <v>115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1">
        <f t="shared" si="6"/>
        <v>0</v>
      </c>
      <c r="J71" s="92" t="s">
        <v>116</v>
      </c>
      <c r="K71" s="90">
        <v>158212.26</v>
      </c>
      <c r="L71" s="90">
        <v>4288.5</v>
      </c>
      <c r="M71" s="90">
        <v>0</v>
      </c>
      <c r="N71" s="90">
        <v>0</v>
      </c>
      <c r="O71" s="90">
        <v>0</v>
      </c>
      <c r="P71" s="90">
        <v>-517</v>
      </c>
      <c r="Q71" s="90">
        <v>0</v>
      </c>
      <c r="R71" s="91">
        <f t="shared" si="7"/>
        <v>161983.76</v>
      </c>
    </row>
    <row r="72" spans="1:18" ht="18">
      <c r="A72" s="89" t="s">
        <v>117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1">
        <f t="shared" si="6"/>
        <v>0</v>
      </c>
      <c r="J72" s="92" t="s">
        <v>118</v>
      </c>
      <c r="K72" s="90">
        <v>19700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1">
        <f t="shared" si="7"/>
        <v>19700</v>
      </c>
    </row>
    <row r="73" spans="1:18" ht="18">
      <c r="A73" s="89" t="s">
        <v>119</v>
      </c>
      <c r="B73" s="90">
        <v>-13801.49</v>
      </c>
      <c r="C73" s="90">
        <v>19164.76</v>
      </c>
      <c r="D73" s="90">
        <v>-2582</v>
      </c>
      <c r="E73" s="90">
        <v>0</v>
      </c>
      <c r="F73" s="90">
        <v>0</v>
      </c>
      <c r="G73" s="90">
        <v>0</v>
      </c>
      <c r="H73" s="90">
        <v>-15200</v>
      </c>
      <c r="I73" s="91">
        <f t="shared" si="6"/>
        <v>-12418.730000000001</v>
      </c>
      <c r="J73" s="92" t="s">
        <v>120</v>
      </c>
      <c r="K73" s="90">
        <v>0</v>
      </c>
      <c r="L73" s="90">
        <v>-19.67</v>
      </c>
      <c r="M73" s="90">
        <v>0</v>
      </c>
      <c r="N73" s="90">
        <v>0</v>
      </c>
      <c r="O73" s="90">
        <v>-19.67</v>
      </c>
      <c r="P73" s="90">
        <v>0</v>
      </c>
      <c r="Q73" s="90">
        <v>0</v>
      </c>
      <c r="R73" s="91">
        <f t="shared" si="7"/>
        <v>-39.34</v>
      </c>
    </row>
    <row r="74" spans="1:18" ht="18">
      <c r="A74" s="89" t="s">
        <v>121</v>
      </c>
      <c r="B74" s="90">
        <v>82622</v>
      </c>
      <c r="C74" s="90">
        <v>-13.25</v>
      </c>
      <c r="D74" s="90">
        <v>0</v>
      </c>
      <c r="E74" s="90">
        <v>0</v>
      </c>
      <c r="F74" s="90">
        <v>1314.67</v>
      </c>
      <c r="G74" s="90">
        <v>0</v>
      </c>
      <c r="H74" s="90">
        <v>0</v>
      </c>
      <c r="I74" s="91">
        <f t="shared" si="6"/>
        <v>83923.42</v>
      </c>
      <c r="J74" s="92" t="s">
        <v>122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1">
        <f t="shared" si="7"/>
        <v>0</v>
      </c>
    </row>
    <row r="75" spans="1:18" ht="18">
      <c r="A75" s="89" t="s">
        <v>123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1">
        <f t="shared" si="6"/>
        <v>0</v>
      </c>
      <c r="J75" s="92" t="s">
        <v>124</v>
      </c>
      <c r="K75" s="90">
        <v>13737.18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87000</v>
      </c>
      <c r="R75" s="91">
        <f t="shared" si="7"/>
        <v>100737.18</v>
      </c>
    </row>
    <row r="76" spans="1:18" ht="18">
      <c r="A76" s="89" t="s">
        <v>125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1">
        <f t="shared" si="6"/>
        <v>0</v>
      </c>
      <c r="J76" s="92" t="s">
        <v>126</v>
      </c>
      <c r="K76" s="90">
        <v>88046.99</v>
      </c>
      <c r="L76" s="90">
        <v>78.42</v>
      </c>
      <c r="M76" s="90">
        <v>5</v>
      </c>
      <c r="N76" s="90">
        <v>5.01</v>
      </c>
      <c r="O76" s="90">
        <v>0</v>
      </c>
      <c r="P76" s="90">
        <v>0</v>
      </c>
      <c r="Q76" s="90">
        <v>19700</v>
      </c>
      <c r="R76" s="91">
        <f t="shared" si="7"/>
        <v>107835.42</v>
      </c>
    </row>
    <row r="77" spans="1:18" ht="18">
      <c r="A77" s="89" t="s">
        <v>127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1">
        <f t="shared" si="6"/>
        <v>0</v>
      </c>
      <c r="J77" s="92" t="s">
        <v>128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1">
        <f t="shared" si="7"/>
        <v>0</v>
      </c>
    </row>
    <row r="78" spans="1:18" ht="18">
      <c r="A78" s="89" t="s">
        <v>129</v>
      </c>
      <c r="B78" s="90">
        <v>0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1">
        <f t="shared" si="6"/>
        <v>0</v>
      </c>
      <c r="J78" s="92" t="s">
        <v>130</v>
      </c>
      <c r="K78" s="90">
        <v>-8819.92</v>
      </c>
      <c r="L78" s="90">
        <v>13750.4</v>
      </c>
      <c r="M78" s="90">
        <v>0</v>
      </c>
      <c r="N78" s="90">
        <v>0</v>
      </c>
      <c r="O78" s="90">
        <v>0</v>
      </c>
      <c r="P78" s="90">
        <v>-13750.4</v>
      </c>
      <c r="Q78" s="90">
        <v>0</v>
      </c>
      <c r="R78" s="91">
        <f t="shared" si="7"/>
        <v>-8819.92</v>
      </c>
    </row>
    <row r="79" spans="1:18" ht="18">
      <c r="A79" s="89" t="s">
        <v>131</v>
      </c>
      <c r="B79" s="90">
        <v>0</v>
      </c>
      <c r="C79" s="90">
        <v>0</v>
      </c>
      <c r="D79" s="90">
        <v>0</v>
      </c>
      <c r="E79" s="90">
        <v>0</v>
      </c>
      <c r="F79" s="90">
        <v>39973</v>
      </c>
      <c r="G79" s="90">
        <v>0</v>
      </c>
      <c r="H79" s="90">
        <v>0</v>
      </c>
      <c r="I79" s="91">
        <f t="shared" si="6"/>
        <v>39973</v>
      </c>
      <c r="J79" s="92" t="s">
        <v>132</v>
      </c>
      <c r="K79" s="90">
        <v>0</v>
      </c>
      <c r="L79" s="90">
        <v>2914.37</v>
      </c>
      <c r="M79" s="90">
        <v>0</v>
      </c>
      <c r="N79" s="90">
        <v>0</v>
      </c>
      <c r="O79" s="90">
        <v>0</v>
      </c>
      <c r="P79" s="90">
        <v>-44000</v>
      </c>
      <c r="Q79" s="90">
        <v>0</v>
      </c>
      <c r="R79" s="91">
        <f t="shared" si="7"/>
        <v>-41085.63</v>
      </c>
    </row>
    <row r="80" spans="1:18" ht="18">
      <c r="A80" s="89" t="s">
        <v>133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1">
        <f t="shared" si="6"/>
        <v>0</v>
      </c>
      <c r="J80" s="92" t="s">
        <v>134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1">
        <f t="shared" si="7"/>
        <v>0</v>
      </c>
    </row>
    <row r="81" spans="1:18" ht="18">
      <c r="A81" s="89" t="s">
        <v>135</v>
      </c>
      <c r="B81" s="90">
        <v>0</v>
      </c>
      <c r="C81" s="90">
        <v>5035.64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1">
        <f t="shared" si="6"/>
        <v>5035.64</v>
      </c>
      <c r="J81" s="92" t="s">
        <v>136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1">
        <f t="shared" si="7"/>
        <v>0</v>
      </c>
    </row>
    <row r="82" spans="1:18" ht="18">
      <c r="A82" s="89" t="s">
        <v>137</v>
      </c>
      <c r="B82" s="90">
        <v>0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  <c r="I82" s="91">
        <f t="shared" si="6"/>
        <v>0</v>
      </c>
      <c r="J82" s="92" t="s">
        <v>138</v>
      </c>
      <c r="K82" s="90">
        <v>55861.73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42720</v>
      </c>
      <c r="R82" s="91">
        <f t="shared" si="7"/>
        <v>98581.73000000001</v>
      </c>
    </row>
    <row r="83" spans="1:18" ht="18">
      <c r="A83" s="89" t="s">
        <v>139</v>
      </c>
      <c r="B83" s="90">
        <v>13556.24</v>
      </c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90">
        <v>0</v>
      </c>
      <c r="I83" s="91">
        <f t="shared" si="6"/>
        <v>13556.24</v>
      </c>
      <c r="J83" s="92" t="s">
        <v>140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1">
        <f t="shared" si="7"/>
        <v>0</v>
      </c>
    </row>
    <row r="84" spans="1:18" ht="18">
      <c r="A84" s="89" t="s">
        <v>141</v>
      </c>
      <c r="B84" s="90">
        <v>0</v>
      </c>
      <c r="C84" s="90">
        <v>0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1">
        <f t="shared" si="6"/>
        <v>0</v>
      </c>
      <c r="J84" s="92" t="s">
        <v>142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1">
        <f t="shared" si="7"/>
        <v>0</v>
      </c>
    </row>
    <row r="85" spans="1:18" ht="18">
      <c r="A85" s="89" t="s">
        <v>143</v>
      </c>
      <c r="B85" s="90">
        <v>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20500</v>
      </c>
      <c r="I85" s="91">
        <f t="shared" si="6"/>
        <v>20500</v>
      </c>
      <c r="J85" s="92" t="s">
        <v>144</v>
      </c>
      <c r="K85" s="90">
        <v>1907.12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1">
        <f t="shared" si="7"/>
        <v>1907.12</v>
      </c>
    </row>
    <row r="86" spans="1:18" ht="18">
      <c r="A86" s="89" t="s">
        <v>145</v>
      </c>
      <c r="B86" s="90">
        <v>51.71</v>
      </c>
      <c r="C86" s="90">
        <v>1003</v>
      </c>
      <c r="D86" s="90">
        <v>52.8</v>
      </c>
      <c r="E86" s="90">
        <v>0</v>
      </c>
      <c r="F86" s="90">
        <v>0</v>
      </c>
      <c r="G86" s="90">
        <v>-1265</v>
      </c>
      <c r="H86" s="90">
        <v>0</v>
      </c>
      <c r="I86" s="91">
        <f t="shared" si="6"/>
        <v>-157.49</v>
      </c>
      <c r="J86" s="92" t="s">
        <v>146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1">
        <f t="shared" si="7"/>
        <v>0</v>
      </c>
    </row>
    <row r="87" spans="1:18" ht="18">
      <c r="A87" s="89" t="s">
        <v>216</v>
      </c>
      <c r="B87" s="90">
        <v>1413970.6</v>
      </c>
      <c r="C87" s="90">
        <v>32858.25</v>
      </c>
      <c r="D87" s="90">
        <v>164210.5</v>
      </c>
      <c r="E87" s="90">
        <v>0</v>
      </c>
      <c r="F87" s="90">
        <v>56813.61</v>
      </c>
      <c r="G87" s="90">
        <v>-18750</v>
      </c>
      <c r="H87" s="90">
        <v>-856320.7</v>
      </c>
      <c r="I87" s="91">
        <f t="shared" si="6"/>
        <v>792782.2600000002</v>
      </c>
      <c r="J87" s="92" t="s">
        <v>148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0">
        <v>0</v>
      </c>
      <c r="R87" s="91">
        <f t="shared" si="7"/>
        <v>0</v>
      </c>
    </row>
    <row r="88" spans="1:18" ht="18">
      <c r="A88" s="89" t="s">
        <v>149</v>
      </c>
      <c r="B88" s="90">
        <v>0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1">
        <f t="shared" si="6"/>
        <v>0</v>
      </c>
      <c r="J88" s="92" t="s">
        <v>150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1">
        <f t="shared" si="7"/>
        <v>0</v>
      </c>
    </row>
    <row r="89" spans="1:18" ht="18">
      <c r="A89" s="89" t="s">
        <v>151</v>
      </c>
      <c r="B89" s="90">
        <v>0</v>
      </c>
      <c r="C89" s="90">
        <v>0</v>
      </c>
      <c r="D89" s="90">
        <v>0</v>
      </c>
      <c r="E89" s="90">
        <v>0</v>
      </c>
      <c r="F89" s="90">
        <v>0</v>
      </c>
      <c r="G89" s="90">
        <v>0</v>
      </c>
      <c r="H89" s="90">
        <v>0</v>
      </c>
      <c r="I89" s="91">
        <f t="shared" si="6"/>
        <v>0</v>
      </c>
      <c r="J89" s="92" t="s">
        <v>152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1">
        <f t="shared" si="7"/>
        <v>0</v>
      </c>
    </row>
    <row r="90" spans="1:18" ht="18">
      <c r="A90" s="89" t="s">
        <v>153</v>
      </c>
      <c r="B90" s="90">
        <v>0</v>
      </c>
      <c r="C90" s="90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  <c r="I90" s="91">
        <f t="shared" si="6"/>
        <v>0</v>
      </c>
      <c r="J90" s="92" t="s">
        <v>154</v>
      </c>
      <c r="K90" s="90">
        <v>0</v>
      </c>
      <c r="L90" s="90">
        <v>90</v>
      </c>
      <c r="M90" s="90">
        <v>12140.6</v>
      </c>
      <c r="N90" s="90">
        <v>0</v>
      </c>
      <c r="O90" s="90">
        <v>90</v>
      </c>
      <c r="P90" s="90">
        <v>0</v>
      </c>
      <c r="Q90" s="90">
        <v>114138.53</v>
      </c>
      <c r="R90" s="91">
        <f t="shared" si="7"/>
        <v>126459.13</v>
      </c>
    </row>
    <row r="91" spans="1:18" ht="18">
      <c r="A91" s="89" t="s">
        <v>155</v>
      </c>
      <c r="B91" s="90">
        <v>23860.72</v>
      </c>
      <c r="C91" s="90">
        <v>0</v>
      </c>
      <c r="D91" s="90">
        <v>1069.28</v>
      </c>
      <c r="E91" s="90">
        <v>0</v>
      </c>
      <c r="F91" s="90">
        <v>0</v>
      </c>
      <c r="G91" s="90">
        <v>0</v>
      </c>
      <c r="H91" s="90">
        <v>-10000</v>
      </c>
      <c r="I91" s="91">
        <f t="shared" si="6"/>
        <v>14930</v>
      </c>
      <c r="J91" s="92" t="s">
        <v>156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1">
        <f t="shared" si="7"/>
        <v>0</v>
      </c>
    </row>
    <row r="92" spans="1:18" ht="18">
      <c r="A92" s="89" t="s">
        <v>157</v>
      </c>
      <c r="B92" s="90">
        <v>0</v>
      </c>
      <c r="C92" s="90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1">
        <f t="shared" si="6"/>
        <v>0</v>
      </c>
      <c r="J92" s="92" t="s">
        <v>158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-3246.24</v>
      </c>
      <c r="R92" s="91">
        <f t="shared" si="7"/>
        <v>-3246.24</v>
      </c>
    </row>
    <row r="93" spans="1:18" ht="18">
      <c r="A93" s="89" t="s">
        <v>159</v>
      </c>
      <c r="B93" s="90">
        <v>0</v>
      </c>
      <c r="C93" s="90">
        <v>0</v>
      </c>
      <c r="D93" s="90">
        <v>0</v>
      </c>
      <c r="E93" s="90">
        <v>0</v>
      </c>
      <c r="F93" s="90">
        <v>0</v>
      </c>
      <c r="G93" s="90">
        <v>0</v>
      </c>
      <c r="H93" s="90">
        <v>0</v>
      </c>
      <c r="I93" s="91">
        <f t="shared" si="6"/>
        <v>0</v>
      </c>
      <c r="J93" s="92" t="s">
        <v>160</v>
      </c>
      <c r="K93" s="90">
        <v>208432.22</v>
      </c>
      <c r="L93" s="90">
        <v>15</v>
      </c>
      <c r="M93" s="90">
        <v>-129965.13</v>
      </c>
      <c r="N93" s="90">
        <v>0</v>
      </c>
      <c r="O93" s="90">
        <v>15</v>
      </c>
      <c r="P93" s="90">
        <v>0</v>
      </c>
      <c r="Q93" s="90">
        <v>-20000</v>
      </c>
      <c r="R93" s="91">
        <f t="shared" si="7"/>
        <v>58497.09</v>
      </c>
    </row>
    <row r="94" spans="1:18" ht="18">
      <c r="A94" s="89" t="s">
        <v>161</v>
      </c>
      <c r="B94" s="90">
        <v>4058</v>
      </c>
      <c r="C94" s="90">
        <v>0</v>
      </c>
      <c r="D94" s="90">
        <v>0</v>
      </c>
      <c r="E94" s="90">
        <v>0</v>
      </c>
      <c r="F94" s="90">
        <v>6099.7</v>
      </c>
      <c r="G94" s="90">
        <v>0</v>
      </c>
      <c r="H94" s="90">
        <v>0</v>
      </c>
      <c r="I94" s="91">
        <f t="shared" si="6"/>
        <v>10157.7</v>
      </c>
      <c r="J94" s="92" t="s">
        <v>162</v>
      </c>
      <c r="K94" s="90">
        <v>1783</v>
      </c>
      <c r="L94" s="90">
        <v>0</v>
      </c>
      <c r="M94" s="90">
        <v>0</v>
      </c>
      <c r="N94" s="90">
        <v>0</v>
      </c>
      <c r="O94" s="90">
        <v>247.84</v>
      </c>
      <c r="P94" s="90">
        <v>0</v>
      </c>
      <c r="Q94" s="90">
        <v>0</v>
      </c>
      <c r="R94" s="91">
        <f t="shared" si="7"/>
        <v>2030.84</v>
      </c>
    </row>
    <row r="95" spans="1:18" ht="18">
      <c r="A95" s="89" t="s">
        <v>163</v>
      </c>
      <c r="B95" s="90">
        <v>0</v>
      </c>
      <c r="C95" s="90">
        <v>887.42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1">
        <f t="shared" si="6"/>
        <v>887.42</v>
      </c>
      <c r="J95" s="92" t="s">
        <v>164</v>
      </c>
      <c r="K95" s="90">
        <v>0</v>
      </c>
      <c r="L95" s="90">
        <v>770.07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1">
        <f t="shared" si="7"/>
        <v>770.07</v>
      </c>
    </row>
    <row r="96" spans="1:18" ht="18">
      <c r="A96" s="89" t="s">
        <v>165</v>
      </c>
      <c r="B96" s="90">
        <v>2199.35</v>
      </c>
      <c r="C96" s="90">
        <v>0</v>
      </c>
      <c r="D96" s="90">
        <v>12250.39</v>
      </c>
      <c r="E96" s="90">
        <v>0</v>
      </c>
      <c r="F96" s="90">
        <v>0</v>
      </c>
      <c r="G96" s="90">
        <v>0</v>
      </c>
      <c r="H96" s="90">
        <v>19700</v>
      </c>
      <c r="I96" s="91">
        <f t="shared" si="6"/>
        <v>34149.74</v>
      </c>
      <c r="J96" s="92" t="s">
        <v>166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1">
        <f t="shared" si="7"/>
        <v>0</v>
      </c>
    </row>
    <row r="97" spans="1:18" ht="18">
      <c r="A97" s="89" t="s">
        <v>167</v>
      </c>
      <c r="B97" s="90">
        <v>0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1">
        <f t="shared" si="6"/>
        <v>0</v>
      </c>
      <c r="J97" s="92" t="s">
        <v>168</v>
      </c>
      <c r="K97" s="90">
        <v>72422.1</v>
      </c>
      <c r="L97" s="90">
        <v>0</v>
      </c>
      <c r="M97" s="90">
        <v>15236.3</v>
      </c>
      <c r="N97" s="90">
        <v>0</v>
      </c>
      <c r="O97" s="90">
        <v>0</v>
      </c>
      <c r="P97" s="90">
        <v>0</v>
      </c>
      <c r="Q97" s="90">
        <v>111000</v>
      </c>
      <c r="R97" s="91">
        <f t="shared" si="7"/>
        <v>198658.40000000002</v>
      </c>
    </row>
    <row r="98" spans="1:18" ht="18">
      <c r="A98" s="89" t="s">
        <v>169</v>
      </c>
      <c r="B98" s="90">
        <v>15958</v>
      </c>
      <c r="C98" s="90">
        <v>15</v>
      </c>
      <c r="D98" s="90">
        <v>0</v>
      </c>
      <c r="E98" s="90">
        <v>0</v>
      </c>
      <c r="F98" s="90">
        <v>34495</v>
      </c>
      <c r="G98" s="90">
        <v>-34480</v>
      </c>
      <c r="H98" s="90">
        <v>0</v>
      </c>
      <c r="I98" s="91">
        <f t="shared" si="6"/>
        <v>15988</v>
      </c>
      <c r="J98" s="92" t="s">
        <v>170</v>
      </c>
      <c r="K98" s="90">
        <v>356007.33</v>
      </c>
      <c r="L98" s="90">
        <v>18042.16</v>
      </c>
      <c r="M98" s="90">
        <v>17785.85</v>
      </c>
      <c r="N98" s="90">
        <v>351.64</v>
      </c>
      <c r="O98" s="90">
        <v>22202.91</v>
      </c>
      <c r="P98" s="90">
        <v>-12450.03</v>
      </c>
      <c r="Q98" s="90">
        <v>-103505.65</v>
      </c>
      <c r="R98" s="91">
        <f t="shared" si="7"/>
        <v>298434.20999999996</v>
      </c>
    </row>
    <row r="99" spans="1:18" ht="18">
      <c r="A99" s="89" t="s">
        <v>171</v>
      </c>
      <c r="B99" s="90">
        <v>0</v>
      </c>
      <c r="C99" s="90">
        <v>0</v>
      </c>
      <c r="D99" s="90">
        <v>0</v>
      </c>
      <c r="E99" s="90">
        <v>0</v>
      </c>
      <c r="F99" s="90">
        <v>0</v>
      </c>
      <c r="G99" s="90">
        <v>0</v>
      </c>
      <c r="H99" s="90">
        <v>0</v>
      </c>
      <c r="I99" s="91">
        <f t="shared" si="6"/>
        <v>0</v>
      </c>
      <c r="J99" s="92" t="s">
        <v>172</v>
      </c>
      <c r="K99" s="90">
        <v>16251.84</v>
      </c>
      <c r="L99" s="90">
        <v>-2987</v>
      </c>
      <c r="M99" s="90">
        <v>-16273</v>
      </c>
      <c r="N99" s="90">
        <v>0</v>
      </c>
      <c r="O99" s="90">
        <v>5010.76</v>
      </c>
      <c r="P99" s="90">
        <v>0</v>
      </c>
      <c r="Q99" s="90">
        <v>0</v>
      </c>
      <c r="R99" s="91">
        <f t="shared" si="7"/>
        <v>2002.6000000000004</v>
      </c>
    </row>
    <row r="100" spans="1:18" ht="18">
      <c r="A100" s="89" t="s">
        <v>173</v>
      </c>
      <c r="B100" s="90">
        <v>87328.71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-90068</v>
      </c>
      <c r="I100" s="91">
        <f t="shared" si="6"/>
        <v>-2739.2899999999936</v>
      </c>
      <c r="J100" s="92" t="s">
        <v>174</v>
      </c>
      <c r="K100" s="90">
        <v>-3.09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1">
        <f t="shared" si="7"/>
        <v>-3.09</v>
      </c>
    </row>
    <row r="101" spans="1:18" ht="18">
      <c r="A101" s="89" t="s">
        <v>175</v>
      </c>
      <c r="B101" s="90">
        <v>-19064.73</v>
      </c>
      <c r="C101" s="90">
        <v>1094845.69</v>
      </c>
      <c r="D101" s="90">
        <v>1435.17</v>
      </c>
      <c r="E101" s="90">
        <v>0</v>
      </c>
      <c r="F101" s="90">
        <v>-1739545.11</v>
      </c>
      <c r="G101" s="90">
        <v>-12767</v>
      </c>
      <c r="H101" s="90">
        <v>-3000</v>
      </c>
      <c r="I101" s="91">
        <f aca="true" t="shared" si="8" ref="I101:I117">SUM(B101:H101)</f>
        <v>-678095.9800000002</v>
      </c>
      <c r="J101" s="92" t="s">
        <v>176</v>
      </c>
      <c r="K101" s="90">
        <v>19778.42</v>
      </c>
      <c r="L101" s="90">
        <v>105.95</v>
      </c>
      <c r="M101" s="90">
        <v>17026.49</v>
      </c>
      <c r="N101" s="90">
        <v>0</v>
      </c>
      <c r="O101" s="90">
        <v>475.97</v>
      </c>
      <c r="P101" s="90">
        <v>0</v>
      </c>
      <c r="Q101" s="90">
        <v>0</v>
      </c>
      <c r="R101" s="91">
        <f t="shared" si="7"/>
        <v>37386.83</v>
      </c>
    </row>
    <row r="102" spans="1:18" ht="18">
      <c r="A102" s="89" t="s">
        <v>177</v>
      </c>
      <c r="B102" s="90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1">
        <f t="shared" si="8"/>
        <v>0</v>
      </c>
      <c r="J102" s="92" t="s">
        <v>178</v>
      </c>
      <c r="K102" s="90">
        <v>44388.88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-3657</v>
      </c>
      <c r="R102" s="91">
        <f t="shared" si="7"/>
        <v>40731.88</v>
      </c>
    </row>
    <row r="103" spans="1:18" ht="18">
      <c r="A103" s="89" t="s">
        <v>179</v>
      </c>
      <c r="B103" s="90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1">
        <f t="shared" si="8"/>
        <v>0</v>
      </c>
      <c r="J103" s="92" t="s">
        <v>180</v>
      </c>
      <c r="K103" s="90">
        <v>-1874.84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1">
        <f t="shared" si="7"/>
        <v>-1874.84</v>
      </c>
    </row>
    <row r="104" spans="1:18" ht="18">
      <c r="A104" s="89" t="s">
        <v>181</v>
      </c>
      <c r="B104" s="90">
        <v>2379.34</v>
      </c>
      <c r="C104" s="90">
        <v>0</v>
      </c>
      <c r="D104" s="90">
        <v>0</v>
      </c>
      <c r="E104" s="90">
        <v>0</v>
      </c>
      <c r="F104" s="90">
        <v>0</v>
      </c>
      <c r="G104" s="90">
        <v>0</v>
      </c>
      <c r="H104" s="90">
        <v>400000</v>
      </c>
      <c r="I104" s="91">
        <f t="shared" si="8"/>
        <v>402379.34</v>
      </c>
      <c r="J104" s="92" t="s">
        <v>182</v>
      </c>
      <c r="K104" s="90">
        <v>0</v>
      </c>
      <c r="L104" s="90">
        <v>1070</v>
      </c>
      <c r="M104" s="90">
        <v>0</v>
      </c>
      <c r="N104" s="90">
        <v>0</v>
      </c>
      <c r="O104" s="90">
        <v>0</v>
      </c>
      <c r="P104" s="90">
        <v>-1070</v>
      </c>
      <c r="Q104" s="90">
        <v>0</v>
      </c>
      <c r="R104" s="91">
        <f t="shared" si="7"/>
        <v>0</v>
      </c>
    </row>
    <row r="105" spans="1:18" ht="18">
      <c r="A105" s="89" t="s">
        <v>183</v>
      </c>
      <c r="B105" s="90">
        <v>261031</v>
      </c>
      <c r="C105" s="90">
        <v>2842</v>
      </c>
      <c r="D105" s="90">
        <v>0</v>
      </c>
      <c r="E105" s="90">
        <v>0</v>
      </c>
      <c r="F105" s="90">
        <v>0</v>
      </c>
      <c r="G105" s="90">
        <v>0</v>
      </c>
      <c r="H105" s="90">
        <v>500</v>
      </c>
      <c r="I105" s="91">
        <f t="shared" si="8"/>
        <v>264373</v>
      </c>
      <c r="J105" s="92" t="s">
        <v>184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91">
        <f t="shared" si="7"/>
        <v>0</v>
      </c>
    </row>
    <row r="106" spans="1:18" ht="18">
      <c r="A106" s="89" t="s">
        <v>185</v>
      </c>
      <c r="B106" s="90">
        <v>259039.8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1">
        <f t="shared" si="8"/>
        <v>259039.8</v>
      </c>
      <c r="J106" s="92" t="s">
        <v>217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0</v>
      </c>
      <c r="R106" s="91">
        <f t="shared" si="7"/>
        <v>0</v>
      </c>
    </row>
    <row r="107" spans="1:18" ht="18">
      <c r="A107" s="89" t="s">
        <v>187</v>
      </c>
      <c r="B107" s="90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91">
        <f t="shared" si="8"/>
        <v>0</v>
      </c>
      <c r="J107" s="92" t="s">
        <v>188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1">
        <f t="shared" si="7"/>
        <v>0</v>
      </c>
    </row>
    <row r="108" spans="1:18" ht="18">
      <c r="A108" s="89" t="s">
        <v>189</v>
      </c>
      <c r="B108" s="90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91">
        <f t="shared" si="8"/>
        <v>0</v>
      </c>
      <c r="J108" s="92" t="s">
        <v>190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91">
        <f t="shared" si="7"/>
        <v>0</v>
      </c>
    </row>
    <row r="109" spans="1:18" ht="18">
      <c r="A109" s="89" t="s">
        <v>191</v>
      </c>
      <c r="B109" s="90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  <c r="I109" s="91">
        <f t="shared" si="8"/>
        <v>0</v>
      </c>
      <c r="J109" s="92" t="s">
        <v>192</v>
      </c>
      <c r="K109" s="90">
        <v>0</v>
      </c>
      <c r="L109" s="90">
        <v>0</v>
      </c>
      <c r="M109" s="90">
        <v>0</v>
      </c>
      <c r="N109" s="90">
        <v>0</v>
      </c>
      <c r="O109" s="90">
        <v>788.71</v>
      </c>
      <c r="P109" s="90">
        <v>0</v>
      </c>
      <c r="Q109" s="90">
        <v>0</v>
      </c>
      <c r="R109" s="91">
        <f t="shared" si="7"/>
        <v>788.71</v>
      </c>
    </row>
    <row r="110" spans="1:18" ht="18">
      <c r="A110" s="89" t="s">
        <v>193</v>
      </c>
      <c r="B110" s="90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1">
        <f t="shared" si="8"/>
        <v>0</v>
      </c>
      <c r="J110" s="92" t="s">
        <v>194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91">
        <f t="shared" si="7"/>
        <v>0</v>
      </c>
    </row>
    <row r="111" spans="1:18" ht="18">
      <c r="A111" s="89" t="s">
        <v>195</v>
      </c>
      <c r="B111" s="90">
        <v>2523.2</v>
      </c>
      <c r="C111" s="90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  <c r="I111" s="91">
        <f t="shared" si="8"/>
        <v>2523.2</v>
      </c>
      <c r="J111" s="92" t="s">
        <v>196</v>
      </c>
      <c r="K111" s="90">
        <v>37405.44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1">
        <f t="shared" si="7"/>
        <v>37405.44</v>
      </c>
    </row>
    <row r="112" spans="1:18" ht="18">
      <c r="A112" s="89" t="s">
        <v>197</v>
      </c>
      <c r="B112" s="90">
        <v>-1091.32</v>
      </c>
      <c r="C112" s="90">
        <v>0</v>
      </c>
      <c r="D112" s="90">
        <v>284.59</v>
      </c>
      <c r="E112" s="90">
        <v>0</v>
      </c>
      <c r="F112" s="90">
        <v>0</v>
      </c>
      <c r="G112" s="90">
        <v>0</v>
      </c>
      <c r="H112" s="90">
        <v>0</v>
      </c>
      <c r="I112" s="91">
        <f t="shared" si="8"/>
        <v>-806.73</v>
      </c>
      <c r="J112" s="92" t="s">
        <v>198</v>
      </c>
      <c r="K112" s="90">
        <v>0</v>
      </c>
      <c r="L112" s="90">
        <v>7.5</v>
      </c>
      <c r="M112" s="90">
        <v>0</v>
      </c>
      <c r="N112" s="90">
        <v>0</v>
      </c>
      <c r="O112" s="90">
        <v>7.5</v>
      </c>
      <c r="P112" s="90">
        <v>0</v>
      </c>
      <c r="Q112" s="90">
        <v>0</v>
      </c>
      <c r="R112" s="91">
        <f t="shared" si="7"/>
        <v>15</v>
      </c>
    </row>
    <row r="113" spans="1:18" ht="18">
      <c r="A113" s="89" t="s">
        <v>199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1">
        <f t="shared" si="8"/>
        <v>0</v>
      </c>
      <c r="J113" s="92" t="s">
        <v>200</v>
      </c>
      <c r="K113" s="90">
        <v>7376.86</v>
      </c>
      <c r="L113" s="90">
        <v>24948.52</v>
      </c>
      <c r="M113" s="90">
        <v>521.14</v>
      </c>
      <c r="N113" s="90">
        <v>0</v>
      </c>
      <c r="O113" s="90">
        <v>231</v>
      </c>
      <c r="P113" s="90">
        <v>-39973</v>
      </c>
      <c r="Q113" s="90">
        <v>36100</v>
      </c>
      <c r="R113" s="91">
        <f t="shared" si="7"/>
        <v>29204.520000000004</v>
      </c>
    </row>
    <row r="114" spans="1:18" ht="18">
      <c r="A114" s="89" t="s">
        <v>201</v>
      </c>
      <c r="B114" s="90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v>0</v>
      </c>
      <c r="H114" s="90">
        <v>0</v>
      </c>
      <c r="I114" s="91">
        <f t="shared" si="8"/>
        <v>0</v>
      </c>
      <c r="J114" s="92" t="s">
        <v>202</v>
      </c>
      <c r="K114" s="90">
        <v>0</v>
      </c>
      <c r="L114" s="90">
        <v>7201</v>
      </c>
      <c r="M114" s="90">
        <v>13067.45</v>
      </c>
      <c r="N114" s="90">
        <v>0</v>
      </c>
      <c r="O114" s="90">
        <v>0</v>
      </c>
      <c r="P114" s="90">
        <v>-7201</v>
      </c>
      <c r="Q114" s="90">
        <v>0</v>
      </c>
      <c r="R114" s="91">
        <f t="shared" si="7"/>
        <v>13067.45</v>
      </c>
    </row>
    <row r="115" spans="1:18" ht="18">
      <c r="A115" s="89" t="s">
        <v>203</v>
      </c>
      <c r="B115" s="90">
        <v>169876.13</v>
      </c>
      <c r="C115" s="90">
        <v>683.84</v>
      </c>
      <c r="D115" s="90">
        <v>-3282.33</v>
      </c>
      <c r="E115" s="90">
        <v>0</v>
      </c>
      <c r="F115" s="90">
        <v>-1467.64</v>
      </c>
      <c r="G115" s="90">
        <v>0</v>
      </c>
      <c r="H115" s="90">
        <v>19700</v>
      </c>
      <c r="I115" s="91">
        <f t="shared" si="8"/>
        <v>185510</v>
      </c>
      <c r="J115" s="92" t="s">
        <v>204</v>
      </c>
      <c r="K115" s="90">
        <v>119149.13</v>
      </c>
      <c r="L115" s="90">
        <v>4557</v>
      </c>
      <c r="M115" s="90">
        <v>0</v>
      </c>
      <c r="N115" s="90">
        <v>0</v>
      </c>
      <c r="O115" s="90">
        <v>0</v>
      </c>
      <c r="P115" s="90">
        <v>0</v>
      </c>
      <c r="Q115" s="90">
        <v>286729.98</v>
      </c>
      <c r="R115" s="91">
        <f t="shared" si="7"/>
        <v>410436.11</v>
      </c>
    </row>
    <row r="116" spans="1:18" ht="18">
      <c r="A116" s="89" t="s">
        <v>205</v>
      </c>
      <c r="B116" s="90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  <c r="I116" s="91">
        <f t="shared" si="8"/>
        <v>0</v>
      </c>
      <c r="J116" s="89"/>
      <c r="K116" s="91"/>
      <c r="L116" s="91"/>
      <c r="M116" s="91"/>
      <c r="N116" s="91"/>
      <c r="O116" s="91"/>
      <c r="P116" s="91"/>
      <c r="Q116" s="91"/>
      <c r="R116" s="95" t="s">
        <v>105</v>
      </c>
    </row>
    <row r="117" spans="1:18" ht="18">
      <c r="A117" s="89" t="s">
        <v>206</v>
      </c>
      <c r="B117" s="90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  <c r="I117" s="91">
        <f t="shared" si="8"/>
        <v>0</v>
      </c>
      <c r="J117" s="96" t="s">
        <v>207</v>
      </c>
      <c r="K117" s="91">
        <f aca="true" t="shared" si="9" ref="K117:R117">SUM(B69:B117)+SUM(K69:K115)</f>
        <v>3593416.6600000006</v>
      </c>
      <c r="L117" s="91">
        <f t="shared" si="9"/>
        <v>1231978.92</v>
      </c>
      <c r="M117" s="91">
        <f t="shared" si="9"/>
        <v>111752.05</v>
      </c>
      <c r="N117" s="91">
        <f t="shared" si="9"/>
        <v>356.65</v>
      </c>
      <c r="O117" s="91">
        <f t="shared" si="9"/>
        <v>-1573849</v>
      </c>
      <c r="P117" s="91">
        <f t="shared" si="9"/>
        <v>-186223.43</v>
      </c>
      <c r="Q117" s="91">
        <f t="shared" si="9"/>
        <v>67937.20000000007</v>
      </c>
      <c r="R117" s="91">
        <f t="shared" si="9"/>
        <v>3245369.05</v>
      </c>
    </row>
    <row r="118" ht="12.75">
      <c r="R118" s="82">
        <f>SUM(K117:Q117)</f>
        <v>3245369.0500000003</v>
      </c>
    </row>
    <row r="125" spans="2:6" ht="12.75">
      <c r="B125" s="82"/>
      <c r="C125" s="82"/>
      <c r="F125" s="82"/>
    </row>
    <row r="126" spans="2:6" ht="12.75">
      <c r="B126" s="82"/>
      <c r="C126" s="82"/>
      <c r="F126" s="82"/>
    </row>
    <row r="127" spans="2:6" ht="12.75">
      <c r="B127" s="82"/>
      <c r="C127" s="82"/>
      <c r="F127" s="82"/>
    </row>
    <row r="128" spans="2:6" ht="12.75">
      <c r="B128" s="82"/>
      <c r="C128" s="82"/>
      <c r="E128" s="82"/>
      <c r="F128" s="82"/>
    </row>
    <row r="129" spans="2:6" ht="12.75">
      <c r="B129" s="82"/>
      <c r="C129" s="82"/>
      <c r="E129" s="82"/>
      <c r="F129" s="82"/>
    </row>
    <row r="130" spans="2:6" ht="12.75">
      <c r="B130" s="82"/>
      <c r="C130" s="82"/>
      <c r="E130" s="82"/>
      <c r="F130" s="82"/>
    </row>
    <row r="131" spans="2:6" ht="12.75">
      <c r="B131" s="82"/>
      <c r="C131" s="82"/>
      <c r="E131" s="82"/>
      <c r="F131" s="82"/>
    </row>
    <row r="132" spans="2:6" ht="12.75">
      <c r="B132" s="82"/>
      <c r="C132" s="82"/>
      <c r="E132" s="82"/>
      <c r="F132" s="82"/>
    </row>
    <row r="133" spans="2:6" ht="12.75">
      <c r="B133" s="82"/>
      <c r="C133" s="82"/>
      <c r="E133" s="82"/>
      <c r="F133" s="82"/>
    </row>
    <row r="134" spans="2:6" ht="12.75">
      <c r="B134" s="82"/>
      <c r="C134" s="82"/>
      <c r="E134" s="82"/>
      <c r="F134" s="82"/>
    </row>
    <row r="135" spans="2:6" ht="12.75">
      <c r="B135" s="82"/>
      <c r="C135" s="82"/>
      <c r="E135" s="82"/>
      <c r="F135" s="82"/>
    </row>
    <row r="136" spans="2:6" ht="12.75">
      <c r="B136" s="82"/>
      <c r="C136" s="82"/>
      <c r="E136" s="82"/>
      <c r="F136" s="82"/>
    </row>
    <row r="137" spans="2:6" ht="12.75">
      <c r="B137" s="82"/>
      <c r="C137" s="82"/>
      <c r="E137" s="82"/>
      <c r="F137" s="82"/>
    </row>
    <row r="138" spans="2:6" ht="12.75">
      <c r="B138" s="82"/>
      <c r="C138" s="82"/>
      <c r="E138" s="82"/>
      <c r="F138" s="82"/>
    </row>
    <row r="139" spans="2:6" ht="12.75">
      <c r="B139" s="82"/>
      <c r="C139" s="82"/>
      <c r="E139" s="82"/>
      <c r="F139" s="82"/>
    </row>
    <row r="140" spans="2:6" ht="12.75">
      <c r="B140" s="82"/>
      <c r="C140" s="82"/>
      <c r="E140" s="82"/>
      <c r="F140" s="82"/>
    </row>
    <row r="141" spans="2:6" ht="12.75">
      <c r="B141" s="82"/>
      <c r="C141" s="82"/>
      <c r="E141" s="82"/>
      <c r="F141" s="82"/>
    </row>
    <row r="142" spans="2:6" ht="12.75">
      <c r="B142" s="82"/>
      <c r="C142" s="82"/>
      <c r="E142" s="82"/>
      <c r="F142" s="82"/>
    </row>
    <row r="143" spans="2:6" ht="12.75">
      <c r="B143" s="82"/>
      <c r="C143" s="82"/>
      <c r="E143" s="82"/>
      <c r="F143" s="82"/>
    </row>
    <row r="144" spans="2:6" ht="12.75">
      <c r="B144" s="82"/>
      <c r="C144" s="82"/>
      <c r="E144" s="82"/>
      <c r="F144" s="82"/>
    </row>
    <row r="145" spans="2:6" ht="12.75">
      <c r="B145" s="82"/>
      <c r="C145" s="82"/>
      <c r="E145" s="82"/>
      <c r="F145" s="82"/>
    </row>
    <row r="146" spans="2:6" ht="12.75">
      <c r="B146" s="82"/>
      <c r="C146" s="82"/>
      <c r="E146" s="82"/>
      <c r="F146" s="82"/>
    </row>
    <row r="147" spans="2:6" ht="12.75">
      <c r="B147" s="82"/>
      <c r="C147" s="82"/>
      <c r="E147" s="82"/>
      <c r="F147" s="82"/>
    </row>
    <row r="148" spans="2:6" ht="12.75">
      <c r="B148" s="82"/>
      <c r="C148" s="82"/>
      <c r="E148" s="82"/>
      <c r="F148" s="82"/>
    </row>
    <row r="149" spans="2:6" ht="12.75">
      <c r="B149" s="82"/>
      <c r="C149" s="82"/>
      <c r="E149" s="82"/>
      <c r="F149" s="82"/>
    </row>
    <row r="150" spans="2:6" ht="12.75">
      <c r="B150" s="82"/>
      <c r="C150" s="82"/>
      <c r="E150" s="82"/>
      <c r="F150" s="82"/>
    </row>
    <row r="151" spans="2:6" ht="12.75">
      <c r="B151" s="82"/>
      <c r="C151" s="82"/>
      <c r="E151" s="82"/>
      <c r="F151" s="82"/>
    </row>
    <row r="152" spans="2:6" ht="12.75">
      <c r="B152" s="82"/>
      <c r="C152" s="82"/>
      <c r="E152" s="82"/>
      <c r="F152" s="82"/>
    </row>
    <row r="153" spans="2:6" ht="12.75">
      <c r="B153" s="82"/>
      <c r="C153" s="82"/>
      <c r="E153" s="82"/>
      <c r="F153" s="82"/>
    </row>
    <row r="154" spans="2:6" ht="12.75">
      <c r="B154" s="82"/>
      <c r="C154" s="82"/>
      <c r="E154" s="82"/>
      <c r="F154" s="82"/>
    </row>
    <row r="155" spans="2:6" ht="12.75">
      <c r="B155" s="82"/>
      <c r="C155" s="82"/>
      <c r="E155" s="82"/>
      <c r="F155" s="82"/>
    </row>
    <row r="156" spans="2:6" ht="12.75">
      <c r="B156" s="82"/>
      <c r="C156" s="82"/>
      <c r="E156" s="82"/>
      <c r="F156" s="82"/>
    </row>
    <row r="157" spans="2:6" ht="12.75">
      <c r="B157" s="82"/>
      <c r="C157" s="82"/>
      <c r="E157" s="82"/>
      <c r="F157" s="82"/>
    </row>
    <row r="158" spans="2:6" ht="12.75">
      <c r="B158" s="82"/>
      <c r="C158" s="82"/>
      <c r="E158" s="82"/>
      <c r="F158" s="82"/>
    </row>
    <row r="159" spans="2:6" ht="12.75">
      <c r="B159" s="82"/>
      <c r="C159" s="82"/>
      <c r="E159" s="82"/>
      <c r="F159" s="82"/>
    </row>
    <row r="160" spans="2:6" ht="12.75">
      <c r="B160" s="82"/>
      <c r="C160" s="82"/>
      <c r="E160" s="82"/>
      <c r="F160" s="82"/>
    </row>
    <row r="161" spans="2:6" ht="12.75">
      <c r="B161" s="82"/>
      <c r="C161" s="82"/>
      <c r="E161" s="82"/>
      <c r="F161" s="82"/>
    </row>
    <row r="162" spans="2:6" ht="12.75">
      <c r="B162" s="82"/>
      <c r="C162" s="82"/>
      <c r="E162" s="82"/>
      <c r="F162" s="82"/>
    </row>
    <row r="163" spans="2:6" ht="12.75">
      <c r="B163" s="82"/>
      <c r="C163" s="82"/>
      <c r="E163" s="82"/>
      <c r="F163" s="82"/>
    </row>
    <row r="164" spans="2:6" ht="12.75">
      <c r="B164" s="82"/>
      <c r="C164" s="82"/>
      <c r="E164" s="82"/>
      <c r="F164" s="82"/>
    </row>
    <row r="165" spans="2:6" ht="12.75">
      <c r="B165" s="82"/>
      <c r="C165" s="82"/>
      <c r="E165" s="82"/>
      <c r="F165" s="82"/>
    </row>
    <row r="166" spans="2:6" ht="12.75">
      <c r="B166" s="82"/>
      <c r="C166" s="82"/>
      <c r="E166" s="82"/>
      <c r="F166" s="82"/>
    </row>
    <row r="167" spans="2:6" ht="12.75">
      <c r="B167" s="82"/>
      <c r="C167" s="82"/>
      <c r="E167" s="82"/>
      <c r="F167" s="82"/>
    </row>
    <row r="168" spans="2:6" ht="12.75">
      <c r="B168" s="82"/>
      <c r="C168" s="82"/>
      <c r="E168" s="82"/>
      <c r="F168" s="82"/>
    </row>
    <row r="169" spans="2:6" ht="12.75">
      <c r="B169" s="82"/>
      <c r="C169" s="82"/>
      <c r="E169" s="82"/>
      <c r="F169" s="82"/>
    </row>
    <row r="170" spans="2:6" ht="12.75">
      <c r="B170" s="82"/>
      <c r="C170" s="82"/>
      <c r="E170" s="82"/>
      <c r="F170" s="82"/>
    </row>
    <row r="171" spans="2:6" ht="12.75">
      <c r="B171" s="82"/>
      <c r="C171" s="82"/>
      <c r="E171" s="82"/>
      <c r="F171" s="82"/>
    </row>
    <row r="172" spans="2:3" ht="12.75">
      <c r="B172" s="82"/>
      <c r="C172" s="82"/>
    </row>
    <row r="173" spans="2:6" ht="12.75">
      <c r="B173" s="82"/>
      <c r="C173" s="82"/>
      <c r="E173" s="82"/>
      <c r="F173" s="82"/>
    </row>
    <row r="176" ht="12.75">
      <c r="F176" s="82"/>
    </row>
    <row r="180" ht="12.75">
      <c r="A180" t="s">
        <v>233</v>
      </c>
    </row>
    <row r="181" ht="12.75">
      <c r="A181" t="s">
        <v>209</v>
      </c>
    </row>
    <row r="182" ht="12.75">
      <c r="A182" t="s">
        <v>210</v>
      </c>
    </row>
    <row r="183" ht="12.75">
      <c r="A183" t="s">
        <v>211</v>
      </c>
    </row>
    <row r="184" ht="12.75">
      <c r="A184" t="s">
        <v>212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20.28125" defaultRowHeight="12.75"/>
  <cols>
    <col min="1" max="1" width="21.57421875" style="122" customWidth="1"/>
    <col min="2" max="3" width="19.00390625" style="122" customWidth="1"/>
    <col min="4" max="4" width="23.00390625" style="122" customWidth="1"/>
    <col min="5" max="5" width="19.00390625" style="122" customWidth="1"/>
    <col min="6" max="16384" width="20.28125" style="122" customWidth="1"/>
  </cols>
  <sheetData>
    <row r="1" spans="1:9" ht="18">
      <c r="A1" s="121"/>
      <c r="B1" s="121"/>
      <c r="C1" s="121" t="s">
        <v>0</v>
      </c>
      <c r="D1" s="121"/>
      <c r="E1" s="121"/>
      <c r="F1" s="121"/>
      <c r="G1" s="121"/>
      <c r="H1" s="121"/>
      <c r="I1" s="121"/>
    </row>
    <row r="2" spans="1:9" ht="18">
      <c r="A2" s="121"/>
      <c r="B2" s="121"/>
      <c r="C2" s="121" t="s">
        <v>101</v>
      </c>
      <c r="D2" s="121"/>
      <c r="E2" s="121"/>
      <c r="F2" s="121"/>
      <c r="G2" s="121"/>
      <c r="H2" s="121"/>
      <c r="I2" s="121"/>
    </row>
    <row r="3" spans="1:9" ht="18">
      <c r="A3" s="121" t="s">
        <v>223</v>
      </c>
      <c r="B3" s="121"/>
      <c r="C3" s="121" t="s">
        <v>104</v>
      </c>
      <c r="D3" s="121" t="s">
        <v>105</v>
      </c>
      <c r="E3" s="121"/>
      <c r="F3" s="123" t="s">
        <v>224</v>
      </c>
      <c r="G3" s="121"/>
      <c r="H3" s="121"/>
      <c r="I3" s="121"/>
    </row>
    <row r="4" spans="1:9" ht="18">
      <c r="A4" s="124" t="s">
        <v>107</v>
      </c>
      <c r="B4" s="125" t="s">
        <v>215</v>
      </c>
      <c r="C4" s="126" t="s">
        <v>109</v>
      </c>
      <c r="D4" s="124" t="s">
        <v>107</v>
      </c>
      <c r="E4" s="125" t="s">
        <v>215</v>
      </c>
      <c r="F4" s="126" t="s">
        <v>109</v>
      </c>
      <c r="G4" s="121"/>
      <c r="H4" s="127" t="s">
        <v>110</v>
      </c>
      <c r="I4" s="127" t="s">
        <v>110</v>
      </c>
    </row>
    <row r="5" spans="1:9" ht="18">
      <c r="A5" s="128" t="s">
        <v>111</v>
      </c>
      <c r="B5" s="129">
        <v>173933.1</v>
      </c>
      <c r="C5" s="130">
        <f aca="true" t="shared" si="0" ref="C5:C36">B5+H5</f>
        <v>173933.1</v>
      </c>
      <c r="D5" s="128" t="s">
        <v>112</v>
      </c>
      <c r="E5" s="129">
        <v>91174.6</v>
      </c>
      <c r="F5" s="130">
        <f aca="true" t="shared" si="1" ref="F5:F51">E5+I5</f>
        <v>91174.6</v>
      </c>
      <c r="G5" s="121"/>
      <c r="H5" s="130">
        <v>0</v>
      </c>
      <c r="I5" s="130">
        <v>0</v>
      </c>
    </row>
    <row r="6" spans="1:9" ht="18">
      <c r="A6" s="128" t="s">
        <v>113</v>
      </c>
      <c r="B6" s="129">
        <v>103686.85</v>
      </c>
      <c r="C6" s="130">
        <f t="shared" si="0"/>
        <v>103686.85</v>
      </c>
      <c r="D6" s="128" t="s">
        <v>114</v>
      </c>
      <c r="E6" s="129">
        <v>33803.53</v>
      </c>
      <c r="F6" s="130">
        <f t="shared" si="1"/>
        <v>33803.53</v>
      </c>
      <c r="G6" s="121"/>
      <c r="H6" s="130">
        <v>0</v>
      </c>
      <c r="I6" s="130">
        <v>0</v>
      </c>
    </row>
    <row r="7" spans="1:9" ht="18">
      <c r="A7" s="128" t="s">
        <v>115</v>
      </c>
      <c r="B7" s="129">
        <v>51166.17</v>
      </c>
      <c r="C7" s="130">
        <f t="shared" si="0"/>
        <v>51166.17</v>
      </c>
      <c r="D7" s="128" t="s">
        <v>116</v>
      </c>
      <c r="E7" s="129">
        <v>77066.68</v>
      </c>
      <c r="F7" s="130">
        <f t="shared" si="1"/>
        <v>77066.68</v>
      </c>
      <c r="G7" s="121"/>
      <c r="H7" s="130">
        <v>0</v>
      </c>
      <c r="I7" s="130">
        <v>0</v>
      </c>
    </row>
    <row r="8" spans="1:9" ht="18">
      <c r="A8" s="128" t="s">
        <v>117</v>
      </c>
      <c r="B8" s="129">
        <v>30178.7</v>
      </c>
      <c r="C8" s="130">
        <f t="shared" si="0"/>
        <v>30178.7</v>
      </c>
      <c r="D8" s="128" t="s">
        <v>118</v>
      </c>
      <c r="E8" s="129">
        <v>105547.19</v>
      </c>
      <c r="F8" s="130">
        <f t="shared" si="1"/>
        <v>105547.19</v>
      </c>
      <c r="G8" s="121"/>
      <c r="H8" s="130">
        <v>0</v>
      </c>
      <c r="I8" s="130">
        <v>0</v>
      </c>
    </row>
    <row r="9" spans="1:9" ht="18">
      <c r="A9" s="128" t="s">
        <v>119</v>
      </c>
      <c r="B9" s="129">
        <v>317812.53</v>
      </c>
      <c r="C9" s="130">
        <f t="shared" si="0"/>
        <v>317812.53</v>
      </c>
      <c r="D9" s="128" t="s">
        <v>120</v>
      </c>
      <c r="E9" s="129">
        <v>142002.37</v>
      </c>
      <c r="F9" s="130">
        <f t="shared" si="1"/>
        <v>142002.37</v>
      </c>
      <c r="G9" s="121"/>
      <c r="H9" s="130">
        <v>0</v>
      </c>
      <c r="I9" s="130">
        <v>0</v>
      </c>
    </row>
    <row r="10" spans="1:9" ht="18">
      <c r="A10" s="128" t="s">
        <v>121</v>
      </c>
      <c r="B10" s="129">
        <v>226372.46</v>
      </c>
      <c r="C10" s="130">
        <f t="shared" si="0"/>
        <v>226372.46</v>
      </c>
      <c r="D10" s="128" t="s">
        <v>122</v>
      </c>
      <c r="E10" s="129">
        <v>60974.55</v>
      </c>
      <c r="F10" s="130">
        <f t="shared" si="1"/>
        <v>60974.55</v>
      </c>
      <c r="G10" s="121"/>
      <c r="H10" s="130">
        <v>0</v>
      </c>
      <c r="I10" s="130">
        <v>0</v>
      </c>
    </row>
    <row r="11" spans="1:9" ht="18">
      <c r="A11" s="128" t="s">
        <v>123</v>
      </c>
      <c r="B11" s="129">
        <v>77429.78</v>
      </c>
      <c r="C11" s="130">
        <f t="shared" si="0"/>
        <v>77429.78</v>
      </c>
      <c r="D11" s="128" t="s">
        <v>124</v>
      </c>
      <c r="E11" s="129">
        <v>44333.29</v>
      </c>
      <c r="F11" s="130">
        <f t="shared" si="1"/>
        <v>44333.29</v>
      </c>
      <c r="G11" s="121"/>
      <c r="H11" s="130">
        <v>0</v>
      </c>
      <c r="I11" s="130">
        <v>0</v>
      </c>
    </row>
    <row r="12" spans="1:9" ht="18">
      <c r="A12" s="128" t="s">
        <v>125</v>
      </c>
      <c r="B12" s="129">
        <v>29631.03</v>
      </c>
      <c r="C12" s="130">
        <f t="shared" si="0"/>
        <v>29631.03</v>
      </c>
      <c r="D12" s="128" t="s">
        <v>126</v>
      </c>
      <c r="E12" s="129">
        <v>235629.75</v>
      </c>
      <c r="F12" s="130">
        <f t="shared" si="1"/>
        <v>235629.75</v>
      </c>
      <c r="G12" s="121"/>
      <c r="H12" s="130">
        <v>0</v>
      </c>
      <c r="I12" s="130">
        <v>0</v>
      </c>
    </row>
    <row r="13" spans="1:9" ht="18">
      <c r="A13" s="128" t="s">
        <v>127</v>
      </c>
      <c r="B13" s="129">
        <v>60063.72</v>
      </c>
      <c r="C13" s="130">
        <f t="shared" si="0"/>
        <v>60063.72</v>
      </c>
      <c r="D13" s="128" t="s">
        <v>128</v>
      </c>
      <c r="E13" s="129">
        <v>75436.08</v>
      </c>
      <c r="F13" s="130">
        <f t="shared" si="1"/>
        <v>75436.08</v>
      </c>
      <c r="G13" s="121"/>
      <c r="H13" s="130">
        <v>0</v>
      </c>
      <c r="I13" s="130">
        <v>0</v>
      </c>
    </row>
    <row r="14" spans="1:9" ht="18">
      <c r="A14" s="128" t="s">
        <v>129</v>
      </c>
      <c r="B14" s="129">
        <v>131768.46</v>
      </c>
      <c r="C14" s="130">
        <f t="shared" si="0"/>
        <v>131768.46</v>
      </c>
      <c r="D14" s="128" t="s">
        <v>130</v>
      </c>
      <c r="E14" s="129">
        <v>59101.49</v>
      </c>
      <c r="F14" s="130">
        <f t="shared" si="1"/>
        <v>59101.49</v>
      </c>
      <c r="G14" s="121"/>
      <c r="H14" s="130">
        <v>0</v>
      </c>
      <c r="I14" s="130">
        <v>0</v>
      </c>
    </row>
    <row r="15" spans="1:9" ht="18">
      <c r="A15" s="128" t="s">
        <v>131</v>
      </c>
      <c r="B15" s="129">
        <v>93480.6</v>
      </c>
      <c r="C15" s="130">
        <f t="shared" si="0"/>
        <v>93480.6</v>
      </c>
      <c r="D15" s="128" t="s">
        <v>132</v>
      </c>
      <c r="E15" s="129">
        <v>171316.25</v>
      </c>
      <c r="F15" s="130">
        <f t="shared" si="1"/>
        <v>171316.25</v>
      </c>
      <c r="G15" s="121"/>
      <c r="H15" s="130">
        <v>0</v>
      </c>
      <c r="I15" s="130">
        <v>0</v>
      </c>
    </row>
    <row r="16" spans="1:9" ht="18">
      <c r="A16" s="128" t="s">
        <v>133</v>
      </c>
      <c r="B16" s="129">
        <v>32686.38</v>
      </c>
      <c r="C16" s="130">
        <f t="shared" si="0"/>
        <v>32686.38</v>
      </c>
      <c r="D16" s="128" t="s">
        <v>134</v>
      </c>
      <c r="E16" s="129">
        <v>25187.85</v>
      </c>
      <c r="F16" s="130">
        <f t="shared" si="1"/>
        <v>25187.85</v>
      </c>
      <c r="G16" s="121"/>
      <c r="H16" s="130">
        <v>0</v>
      </c>
      <c r="I16" s="130">
        <v>0</v>
      </c>
    </row>
    <row r="17" spans="1:9" ht="18">
      <c r="A17" s="128" t="s">
        <v>135</v>
      </c>
      <c r="B17" s="129">
        <v>77383.44</v>
      </c>
      <c r="C17" s="130">
        <f t="shared" si="0"/>
        <v>77383.44</v>
      </c>
      <c r="D17" s="128" t="s">
        <v>136</v>
      </c>
      <c r="E17" s="129">
        <v>72575.91</v>
      </c>
      <c r="F17" s="130">
        <f t="shared" si="1"/>
        <v>72575.91</v>
      </c>
      <c r="G17" s="121"/>
      <c r="H17" s="130">
        <v>0</v>
      </c>
      <c r="I17" s="130">
        <v>0</v>
      </c>
    </row>
    <row r="18" spans="1:9" ht="18">
      <c r="A18" s="128" t="s">
        <v>137</v>
      </c>
      <c r="B18" s="129">
        <v>21391.5</v>
      </c>
      <c r="C18" s="130">
        <f t="shared" si="0"/>
        <v>21391.5</v>
      </c>
      <c r="D18" s="128" t="s">
        <v>138</v>
      </c>
      <c r="E18" s="129">
        <v>272446.81</v>
      </c>
      <c r="F18" s="130">
        <f t="shared" si="1"/>
        <v>272446.81</v>
      </c>
      <c r="G18" s="121"/>
      <c r="H18" s="130">
        <v>0</v>
      </c>
      <c r="I18" s="130">
        <v>0</v>
      </c>
    </row>
    <row r="19" spans="1:9" ht="18">
      <c r="A19" s="128" t="s">
        <v>139</v>
      </c>
      <c r="B19" s="129">
        <v>90063.82</v>
      </c>
      <c r="C19" s="130">
        <f t="shared" si="0"/>
        <v>90063.82</v>
      </c>
      <c r="D19" s="128" t="s">
        <v>140</v>
      </c>
      <c r="E19" s="129">
        <v>14162.38</v>
      </c>
      <c r="F19" s="130">
        <f t="shared" si="1"/>
        <v>14162.38</v>
      </c>
      <c r="G19" s="121"/>
      <c r="H19" s="130">
        <v>0</v>
      </c>
      <c r="I19" s="130">
        <v>0</v>
      </c>
    </row>
    <row r="20" spans="1:9" ht="18">
      <c r="A20" s="128" t="s">
        <v>141</v>
      </c>
      <c r="B20" s="129">
        <v>140206.51</v>
      </c>
      <c r="C20" s="130">
        <f t="shared" si="0"/>
        <v>140206.51</v>
      </c>
      <c r="D20" s="128" t="s">
        <v>142</v>
      </c>
      <c r="E20" s="129">
        <v>43366.87</v>
      </c>
      <c r="F20" s="130">
        <f t="shared" si="1"/>
        <v>43366.87</v>
      </c>
      <c r="G20" s="121"/>
      <c r="H20" s="130">
        <v>0</v>
      </c>
      <c r="I20" s="130">
        <v>0</v>
      </c>
    </row>
    <row r="21" spans="1:9" ht="18">
      <c r="A21" s="128" t="s">
        <v>143</v>
      </c>
      <c r="B21" s="129">
        <v>27635.93</v>
      </c>
      <c r="C21" s="130">
        <f t="shared" si="0"/>
        <v>27635.93</v>
      </c>
      <c r="D21" s="128" t="s">
        <v>144</v>
      </c>
      <c r="E21" s="129">
        <v>66646.3</v>
      </c>
      <c r="F21" s="130">
        <f t="shared" si="1"/>
        <v>66646.3</v>
      </c>
      <c r="G21" s="121"/>
      <c r="H21" s="130">
        <v>0</v>
      </c>
      <c r="I21" s="130">
        <v>0</v>
      </c>
    </row>
    <row r="22" spans="1:9" ht="18">
      <c r="A22" s="128" t="s">
        <v>145</v>
      </c>
      <c r="B22" s="129">
        <v>133687.96</v>
      </c>
      <c r="C22" s="130">
        <f t="shared" si="0"/>
        <v>133687.96</v>
      </c>
      <c r="D22" s="128" t="s">
        <v>146</v>
      </c>
      <c r="E22" s="129">
        <v>51252.6</v>
      </c>
      <c r="F22" s="130">
        <f t="shared" si="1"/>
        <v>51252.6</v>
      </c>
      <c r="G22" s="121"/>
      <c r="H22" s="130">
        <v>0</v>
      </c>
      <c r="I22" s="130">
        <v>0</v>
      </c>
    </row>
    <row r="23" spans="1:9" ht="18">
      <c r="A23" s="128" t="s">
        <v>216</v>
      </c>
      <c r="B23" s="129">
        <v>1507106.26</v>
      </c>
      <c r="C23" s="130">
        <f t="shared" si="0"/>
        <v>1507106.26</v>
      </c>
      <c r="D23" s="128" t="s">
        <v>148</v>
      </c>
      <c r="E23" s="129">
        <v>21234.99</v>
      </c>
      <c r="F23" s="130">
        <f t="shared" si="1"/>
        <v>21234.99</v>
      </c>
      <c r="G23" s="121"/>
      <c r="H23" s="130">
        <v>0</v>
      </c>
      <c r="I23" s="130">
        <v>0</v>
      </c>
    </row>
    <row r="24" spans="1:9" ht="18">
      <c r="A24" s="128" t="s">
        <v>149</v>
      </c>
      <c r="B24" s="129">
        <v>38186.6</v>
      </c>
      <c r="C24" s="130">
        <f t="shared" si="0"/>
        <v>38186.6</v>
      </c>
      <c r="D24" s="128" t="s">
        <v>150</v>
      </c>
      <c r="E24" s="129">
        <v>14102.65</v>
      </c>
      <c r="F24" s="130">
        <f t="shared" si="1"/>
        <v>14102.65</v>
      </c>
      <c r="G24" s="121"/>
      <c r="H24" s="130">
        <v>0</v>
      </c>
      <c r="I24" s="130">
        <v>0</v>
      </c>
    </row>
    <row r="25" spans="1:9" ht="18">
      <c r="A25" s="128" t="s">
        <v>151</v>
      </c>
      <c r="B25" s="129">
        <v>53837.1</v>
      </c>
      <c r="C25" s="130">
        <f t="shared" si="0"/>
        <v>53837.1</v>
      </c>
      <c r="D25" s="128" t="s">
        <v>152</v>
      </c>
      <c r="E25" s="129">
        <v>42135.66</v>
      </c>
      <c r="F25" s="130">
        <f t="shared" si="1"/>
        <v>42135.66</v>
      </c>
      <c r="G25" s="121"/>
      <c r="H25" s="130">
        <v>0</v>
      </c>
      <c r="I25" s="130">
        <v>0</v>
      </c>
    </row>
    <row r="26" spans="1:9" ht="18">
      <c r="A26" s="128" t="s">
        <v>153</v>
      </c>
      <c r="B26" s="129">
        <v>113890.55</v>
      </c>
      <c r="C26" s="130">
        <f t="shared" si="0"/>
        <v>113890.55</v>
      </c>
      <c r="D26" s="128" t="s">
        <v>154</v>
      </c>
      <c r="E26" s="129">
        <v>185511.2</v>
      </c>
      <c r="F26" s="130">
        <f t="shared" si="1"/>
        <v>185511.2</v>
      </c>
      <c r="G26" s="121"/>
      <c r="H26" s="130">
        <v>0</v>
      </c>
      <c r="I26" s="130">
        <v>0</v>
      </c>
    </row>
    <row r="27" spans="1:9" ht="18">
      <c r="A27" s="128" t="s">
        <v>155</v>
      </c>
      <c r="B27" s="129">
        <v>77620.09</v>
      </c>
      <c r="C27" s="130">
        <f t="shared" si="0"/>
        <v>77620.09</v>
      </c>
      <c r="D27" s="128" t="s">
        <v>156</v>
      </c>
      <c r="E27" s="129">
        <v>72147.15</v>
      </c>
      <c r="F27" s="130">
        <f t="shared" si="1"/>
        <v>72147.15</v>
      </c>
      <c r="G27" s="121"/>
      <c r="H27" s="130">
        <v>0</v>
      </c>
      <c r="I27" s="130">
        <v>0</v>
      </c>
    </row>
    <row r="28" spans="1:9" ht="18">
      <c r="A28" s="128" t="s">
        <v>157</v>
      </c>
      <c r="B28" s="129">
        <v>77529.62</v>
      </c>
      <c r="C28" s="130">
        <f t="shared" si="0"/>
        <v>77529.62</v>
      </c>
      <c r="D28" s="128" t="s">
        <v>158</v>
      </c>
      <c r="E28" s="129">
        <v>118472.32</v>
      </c>
      <c r="F28" s="130">
        <f t="shared" si="1"/>
        <v>118472.32</v>
      </c>
      <c r="G28" s="121"/>
      <c r="H28" s="130">
        <v>0</v>
      </c>
      <c r="I28" s="130">
        <v>0</v>
      </c>
    </row>
    <row r="29" spans="1:9" ht="18">
      <c r="A29" s="128" t="s">
        <v>159</v>
      </c>
      <c r="B29" s="129">
        <v>58638.53</v>
      </c>
      <c r="C29" s="130">
        <f t="shared" si="0"/>
        <v>58638.53</v>
      </c>
      <c r="D29" s="128" t="s">
        <v>160</v>
      </c>
      <c r="E29" s="129">
        <v>160173.3</v>
      </c>
      <c r="F29" s="130">
        <f t="shared" si="1"/>
        <v>160173.3</v>
      </c>
      <c r="G29" s="121"/>
      <c r="H29" s="130">
        <v>0</v>
      </c>
      <c r="I29" s="130">
        <v>0</v>
      </c>
    </row>
    <row r="30" spans="1:9" ht="18">
      <c r="A30" s="128" t="s">
        <v>161</v>
      </c>
      <c r="B30" s="129">
        <v>89901.81</v>
      </c>
      <c r="C30" s="130">
        <f t="shared" si="0"/>
        <v>89901.81</v>
      </c>
      <c r="D30" s="128" t="s">
        <v>162</v>
      </c>
      <c r="E30" s="129">
        <v>359401.14</v>
      </c>
      <c r="F30" s="130">
        <f t="shared" si="1"/>
        <v>359401.14</v>
      </c>
      <c r="G30" s="121"/>
      <c r="H30" s="130">
        <v>0</v>
      </c>
      <c r="I30" s="130">
        <v>0</v>
      </c>
    </row>
    <row r="31" spans="1:9" ht="18">
      <c r="A31" s="128" t="s">
        <v>163</v>
      </c>
      <c r="B31" s="129">
        <v>88006.02</v>
      </c>
      <c r="C31" s="130">
        <f t="shared" si="0"/>
        <v>88006.02</v>
      </c>
      <c r="D31" s="128" t="s">
        <v>164</v>
      </c>
      <c r="E31" s="129">
        <v>56417.94</v>
      </c>
      <c r="F31" s="130">
        <f t="shared" si="1"/>
        <v>56417.94</v>
      </c>
      <c r="G31" s="121"/>
      <c r="H31" s="130">
        <v>0</v>
      </c>
      <c r="I31" s="130">
        <v>0</v>
      </c>
    </row>
    <row r="32" spans="1:9" ht="18">
      <c r="A32" s="128" t="s">
        <v>165</v>
      </c>
      <c r="B32" s="129">
        <v>65821.8</v>
      </c>
      <c r="C32" s="130">
        <f t="shared" si="0"/>
        <v>65821.8</v>
      </c>
      <c r="D32" s="128" t="s">
        <v>166</v>
      </c>
      <c r="E32" s="129">
        <v>44095.42</v>
      </c>
      <c r="F32" s="130">
        <f t="shared" si="1"/>
        <v>44095.42</v>
      </c>
      <c r="G32" s="121"/>
      <c r="H32" s="130">
        <v>0</v>
      </c>
      <c r="I32" s="130">
        <v>0</v>
      </c>
    </row>
    <row r="33" spans="1:9" ht="18">
      <c r="A33" s="128" t="s">
        <v>167</v>
      </c>
      <c r="B33" s="129">
        <v>52140.99</v>
      </c>
      <c r="C33" s="130">
        <f t="shared" si="0"/>
        <v>52140.99</v>
      </c>
      <c r="D33" s="128" t="s">
        <v>168</v>
      </c>
      <c r="E33" s="129">
        <v>214348.25</v>
      </c>
      <c r="F33" s="130">
        <f t="shared" si="1"/>
        <v>214348.25</v>
      </c>
      <c r="G33" s="121"/>
      <c r="H33" s="130">
        <v>0</v>
      </c>
      <c r="I33" s="130">
        <v>0</v>
      </c>
    </row>
    <row r="34" spans="1:9" ht="18">
      <c r="A34" s="128" t="s">
        <v>169</v>
      </c>
      <c r="B34" s="129">
        <v>150518.4</v>
      </c>
      <c r="C34" s="130">
        <f t="shared" si="0"/>
        <v>150518.4</v>
      </c>
      <c r="D34" s="128" t="s">
        <v>170</v>
      </c>
      <c r="E34" s="129">
        <v>594985.8</v>
      </c>
      <c r="F34" s="130">
        <f t="shared" si="1"/>
        <v>594985.8</v>
      </c>
      <c r="G34" s="121"/>
      <c r="H34" s="130">
        <v>0</v>
      </c>
      <c r="I34" s="130">
        <v>0</v>
      </c>
    </row>
    <row r="35" spans="1:9" ht="18">
      <c r="A35" s="128" t="s">
        <v>171</v>
      </c>
      <c r="B35" s="129">
        <v>49714.4</v>
      </c>
      <c r="C35" s="130">
        <f t="shared" si="0"/>
        <v>49714.4</v>
      </c>
      <c r="D35" s="128" t="s">
        <v>172</v>
      </c>
      <c r="E35" s="129">
        <v>53173.63</v>
      </c>
      <c r="F35" s="130">
        <f t="shared" si="1"/>
        <v>53173.63</v>
      </c>
      <c r="G35" s="121"/>
      <c r="H35" s="130">
        <v>0</v>
      </c>
      <c r="I35" s="130">
        <v>0</v>
      </c>
    </row>
    <row r="36" spans="1:9" ht="18">
      <c r="A36" s="128" t="s">
        <v>173</v>
      </c>
      <c r="B36" s="129">
        <v>129457.89</v>
      </c>
      <c r="C36" s="130">
        <f t="shared" si="0"/>
        <v>129457.89</v>
      </c>
      <c r="D36" s="128" t="s">
        <v>174</v>
      </c>
      <c r="E36" s="129">
        <v>38331.47</v>
      </c>
      <c r="F36" s="130">
        <f t="shared" si="1"/>
        <v>38331.47</v>
      </c>
      <c r="G36" s="121"/>
      <c r="H36" s="130">
        <v>0</v>
      </c>
      <c r="I36" s="130">
        <v>0</v>
      </c>
    </row>
    <row r="37" spans="1:9" ht="18">
      <c r="A37" s="128" t="s">
        <v>175</v>
      </c>
      <c r="B37" s="129">
        <v>862486.63</v>
      </c>
      <c r="C37" s="130">
        <f aca="true" t="shared" si="2" ref="C37:C53">B37+H37</f>
        <v>862486.63</v>
      </c>
      <c r="D37" s="128" t="s">
        <v>176</v>
      </c>
      <c r="E37" s="129">
        <v>411162.85</v>
      </c>
      <c r="F37" s="130">
        <f t="shared" si="1"/>
        <v>411162.85</v>
      </c>
      <c r="G37" s="121"/>
      <c r="H37" s="130">
        <v>0</v>
      </c>
      <c r="I37" s="130">
        <v>0</v>
      </c>
    </row>
    <row r="38" spans="1:9" ht="18">
      <c r="A38" s="128" t="s">
        <v>177</v>
      </c>
      <c r="B38" s="129">
        <v>11673.9</v>
      </c>
      <c r="C38" s="130">
        <f t="shared" si="2"/>
        <v>11673.9</v>
      </c>
      <c r="D38" s="128" t="s">
        <v>178</v>
      </c>
      <c r="E38" s="129">
        <v>305543.82</v>
      </c>
      <c r="F38" s="130">
        <f t="shared" si="1"/>
        <v>305543.82</v>
      </c>
      <c r="G38" s="121"/>
      <c r="H38" s="130">
        <v>0</v>
      </c>
      <c r="I38" s="130">
        <v>0</v>
      </c>
    </row>
    <row r="39" spans="1:9" ht="18">
      <c r="A39" s="128" t="s">
        <v>179</v>
      </c>
      <c r="B39" s="129">
        <v>52754.44</v>
      </c>
      <c r="C39" s="130">
        <f t="shared" si="2"/>
        <v>52754.44</v>
      </c>
      <c r="D39" s="128" t="s">
        <v>180</v>
      </c>
      <c r="E39" s="129">
        <v>119524.97</v>
      </c>
      <c r="F39" s="130">
        <f t="shared" si="1"/>
        <v>119524.97</v>
      </c>
      <c r="G39" s="121"/>
      <c r="H39" s="130">
        <v>0</v>
      </c>
      <c r="I39" s="130">
        <v>0</v>
      </c>
    </row>
    <row r="40" spans="1:9" ht="18">
      <c r="A40" s="128" t="s">
        <v>181</v>
      </c>
      <c r="B40" s="129">
        <v>68270.72</v>
      </c>
      <c r="C40" s="130">
        <f t="shared" si="2"/>
        <v>68270.72</v>
      </c>
      <c r="D40" s="128" t="s">
        <v>182</v>
      </c>
      <c r="E40" s="129">
        <v>19660.84</v>
      </c>
      <c r="F40" s="130">
        <f t="shared" si="1"/>
        <v>19660.84</v>
      </c>
      <c r="G40" s="121"/>
      <c r="H40" s="130">
        <v>0</v>
      </c>
      <c r="I40" s="130">
        <v>0</v>
      </c>
    </row>
    <row r="41" spans="1:9" ht="18">
      <c r="A41" s="128" t="s">
        <v>183</v>
      </c>
      <c r="B41" s="129">
        <v>121703.49</v>
      </c>
      <c r="C41" s="130">
        <f t="shared" si="2"/>
        <v>121703.49</v>
      </c>
      <c r="D41" s="128" t="s">
        <v>184</v>
      </c>
      <c r="E41" s="129">
        <v>47468.38</v>
      </c>
      <c r="F41" s="130">
        <f t="shared" si="1"/>
        <v>47468.38</v>
      </c>
      <c r="G41" s="121"/>
      <c r="H41" s="130">
        <v>0</v>
      </c>
      <c r="I41" s="130">
        <v>0</v>
      </c>
    </row>
    <row r="42" spans="1:9" ht="18">
      <c r="A42" s="128" t="s">
        <v>185</v>
      </c>
      <c r="B42" s="129">
        <v>40195.82</v>
      </c>
      <c r="C42" s="130">
        <f t="shared" si="2"/>
        <v>40195.82</v>
      </c>
      <c r="D42" s="128" t="s">
        <v>217</v>
      </c>
      <c r="E42" s="129">
        <v>50457.13</v>
      </c>
      <c r="F42" s="130">
        <f t="shared" si="1"/>
        <v>50457.13</v>
      </c>
      <c r="G42" s="121"/>
      <c r="H42" s="130">
        <v>0</v>
      </c>
      <c r="I42" s="130">
        <v>0</v>
      </c>
    </row>
    <row r="43" spans="1:9" ht="18">
      <c r="A43" s="128" t="s">
        <v>187</v>
      </c>
      <c r="B43" s="129">
        <v>62050.74</v>
      </c>
      <c r="C43" s="130">
        <f t="shared" si="2"/>
        <v>62050.74</v>
      </c>
      <c r="D43" s="128" t="s">
        <v>188</v>
      </c>
      <c r="E43" s="129">
        <v>11786.51</v>
      </c>
      <c r="F43" s="130">
        <f t="shared" si="1"/>
        <v>11786.51</v>
      </c>
      <c r="G43" s="121"/>
      <c r="H43" s="130">
        <v>0</v>
      </c>
      <c r="I43" s="130">
        <v>0</v>
      </c>
    </row>
    <row r="44" spans="1:9" ht="18">
      <c r="A44" s="128" t="s">
        <v>189</v>
      </c>
      <c r="B44" s="129">
        <v>75460.14</v>
      </c>
      <c r="C44" s="130">
        <f t="shared" si="2"/>
        <v>75460.14</v>
      </c>
      <c r="D44" s="128" t="s">
        <v>190</v>
      </c>
      <c r="E44" s="129">
        <v>110907.34</v>
      </c>
      <c r="F44" s="130">
        <f t="shared" si="1"/>
        <v>110907.34</v>
      </c>
      <c r="G44" s="121"/>
      <c r="H44" s="130">
        <v>0</v>
      </c>
      <c r="I44" s="130">
        <v>0</v>
      </c>
    </row>
    <row r="45" spans="1:9" ht="18">
      <c r="A45" s="128" t="s">
        <v>191</v>
      </c>
      <c r="B45" s="129">
        <v>49657.13</v>
      </c>
      <c r="C45" s="130">
        <f t="shared" si="2"/>
        <v>49657.13</v>
      </c>
      <c r="D45" s="128" t="s">
        <v>192</v>
      </c>
      <c r="E45" s="129">
        <v>247901.96</v>
      </c>
      <c r="F45" s="130">
        <f t="shared" si="1"/>
        <v>247901.96</v>
      </c>
      <c r="G45" s="121"/>
      <c r="H45" s="130">
        <v>0</v>
      </c>
      <c r="I45" s="130">
        <v>0</v>
      </c>
    </row>
    <row r="46" spans="1:9" ht="18">
      <c r="A46" s="128" t="s">
        <v>193</v>
      </c>
      <c r="B46" s="129">
        <v>19205.72</v>
      </c>
      <c r="C46" s="130">
        <f t="shared" si="2"/>
        <v>19205.72</v>
      </c>
      <c r="D46" s="128" t="s">
        <v>194</v>
      </c>
      <c r="E46" s="129">
        <v>42367.1</v>
      </c>
      <c r="F46" s="130">
        <f t="shared" si="1"/>
        <v>42367.1</v>
      </c>
      <c r="G46" s="121"/>
      <c r="H46" s="130">
        <v>0</v>
      </c>
      <c r="I46" s="130">
        <v>0</v>
      </c>
    </row>
    <row r="47" spans="1:9" ht="18">
      <c r="A47" s="128" t="s">
        <v>195</v>
      </c>
      <c r="B47" s="129">
        <v>50882.91</v>
      </c>
      <c r="C47" s="130">
        <f t="shared" si="2"/>
        <v>50882.91</v>
      </c>
      <c r="D47" s="128" t="s">
        <v>196</v>
      </c>
      <c r="E47" s="129">
        <v>64232.57</v>
      </c>
      <c r="F47" s="130">
        <f t="shared" si="1"/>
        <v>64232.57</v>
      </c>
      <c r="G47" s="121"/>
      <c r="H47" s="130">
        <v>0</v>
      </c>
      <c r="I47" s="130">
        <v>0</v>
      </c>
    </row>
    <row r="48" spans="1:9" ht="18">
      <c r="A48" s="128" t="s">
        <v>197</v>
      </c>
      <c r="B48" s="129">
        <v>23889.75</v>
      </c>
      <c r="C48" s="130">
        <f t="shared" si="2"/>
        <v>23889.75</v>
      </c>
      <c r="D48" s="128" t="s">
        <v>198</v>
      </c>
      <c r="E48" s="129">
        <v>61327.96</v>
      </c>
      <c r="F48" s="130">
        <f t="shared" si="1"/>
        <v>61327.96</v>
      </c>
      <c r="G48" s="121"/>
      <c r="H48" s="130">
        <v>0</v>
      </c>
      <c r="I48" s="130">
        <v>0</v>
      </c>
    </row>
    <row r="49" spans="1:9" ht="18">
      <c r="A49" s="128" t="s">
        <v>199</v>
      </c>
      <c r="B49" s="129">
        <v>83840.01</v>
      </c>
      <c r="C49" s="130">
        <f t="shared" si="2"/>
        <v>83840.01</v>
      </c>
      <c r="D49" s="128" t="s">
        <v>200</v>
      </c>
      <c r="E49" s="129">
        <v>377416.82</v>
      </c>
      <c r="F49" s="130">
        <f t="shared" si="1"/>
        <v>377416.82</v>
      </c>
      <c r="G49" s="121"/>
      <c r="H49" s="130">
        <v>0</v>
      </c>
      <c r="I49" s="130">
        <v>0</v>
      </c>
    </row>
    <row r="50" spans="1:9" ht="18">
      <c r="A50" s="128" t="s">
        <v>201</v>
      </c>
      <c r="B50" s="129">
        <v>38414.59</v>
      </c>
      <c r="C50" s="130">
        <f t="shared" si="2"/>
        <v>38414.59</v>
      </c>
      <c r="D50" s="128" t="s">
        <v>202</v>
      </c>
      <c r="E50" s="129">
        <v>257421.9</v>
      </c>
      <c r="F50" s="130">
        <f t="shared" si="1"/>
        <v>257421.9</v>
      </c>
      <c r="G50" s="121"/>
      <c r="H50" s="130">
        <v>0</v>
      </c>
      <c r="I50" s="130">
        <v>0</v>
      </c>
    </row>
    <row r="51" spans="1:9" ht="18.75" thickBot="1">
      <c r="A51" s="128" t="s">
        <v>203</v>
      </c>
      <c r="B51" s="129">
        <v>941495.52</v>
      </c>
      <c r="C51" s="130">
        <f t="shared" si="2"/>
        <v>941495.52</v>
      </c>
      <c r="D51" s="131" t="s">
        <v>204</v>
      </c>
      <c r="E51" s="132">
        <v>-10628.48</v>
      </c>
      <c r="F51" s="133">
        <f t="shared" si="1"/>
        <v>-10628.48</v>
      </c>
      <c r="G51" s="121"/>
      <c r="H51" s="130">
        <v>0</v>
      </c>
      <c r="I51" s="130">
        <v>0</v>
      </c>
    </row>
    <row r="52" spans="1:9" ht="18.75" thickTop="1">
      <c r="A52" s="128" t="s">
        <v>205</v>
      </c>
      <c r="B52" s="129">
        <v>11197.21</v>
      </c>
      <c r="C52" s="130">
        <f t="shared" si="2"/>
        <v>11197.21</v>
      </c>
      <c r="D52" s="128"/>
      <c r="E52" s="134"/>
      <c r="F52" s="135"/>
      <c r="G52" s="121"/>
      <c r="H52" s="130">
        <v>0</v>
      </c>
      <c r="I52" s="136"/>
    </row>
    <row r="53" spans="1:9" ht="18">
      <c r="A53" s="137" t="s">
        <v>206</v>
      </c>
      <c r="B53" s="129">
        <v>48809.87</v>
      </c>
      <c r="C53" s="130">
        <f t="shared" si="2"/>
        <v>48809.87</v>
      </c>
      <c r="D53" s="138" t="s">
        <v>207</v>
      </c>
      <c r="E53" s="139">
        <f>SUM(B1:B54)+(SUM(E1:E51))</f>
        <v>12666044.68</v>
      </c>
      <c r="F53" s="140">
        <f>SUM(C1:C54)+(SUM(F1:F51))</f>
        <v>12666044.68</v>
      </c>
      <c r="G53" s="121"/>
      <c r="H53" s="130">
        <v>0</v>
      </c>
      <c r="I53" s="136">
        <f>SUM(H5:H53)+SUM(I5:I51)</f>
        <v>0</v>
      </c>
    </row>
    <row r="54" spans="2:9" ht="18">
      <c r="B54" s="141"/>
      <c r="H54" s="121"/>
      <c r="I54" s="121"/>
    </row>
    <row r="55" ht="18">
      <c r="B55" s="141"/>
    </row>
    <row r="56" ht="18">
      <c r="B56" s="141"/>
    </row>
    <row r="57" ht="18">
      <c r="B57" s="141"/>
    </row>
    <row r="58" spans="2:6" ht="18">
      <c r="B58" s="141"/>
      <c r="F58" s="141">
        <f>E53+I53</f>
        <v>12666044.68</v>
      </c>
    </row>
    <row r="59" ht="18">
      <c r="B59" s="141"/>
    </row>
    <row r="60" spans="2:6" ht="18">
      <c r="B60" s="142" t="s">
        <v>105</v>
      </c>
      <c r="F60" s="141">
        <f>F53-F58</f>
        <v>0</v>
      </c>
    </row>
    <row r="61" spans="1:2" ht="18">
      <c r="A61" s="143" t="s">
        <v>208</v>
      </c>
      <c r="B61" s="142" t="s">
        <v>105</v>
      </c>
    </row>
    <row r="62" ht="18">
      <c r="A62" s="122" t="s">
        <v>209</v>
      </c>
    </row>
    <row r="63" ht="18">
      <c r="A63" s="122" t="s">
        <v>210</v>
      </c>
    </row>
    <row r="64" ht="18">
      <c r="A64" s="122" t="s">
        <v>211</v>
      </c>
    </row>
    <row r="65" ht="18">
      <c r="A65" s="122" t="s">
        <v>212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4.7109375" style="0" customWidth="1"/>
    <col min="2" max="2" width="21.00390625" style="0" customWidth="1"/>
    <col min="3" max="3" width="20.28125" style="0" customWidth="1"/>
    <col min="4" max="4" width="22.421875" style="0" customWidth="1"/>
    <col min="5" max="5" width="20.57421875" style="0" customWidth="1"/>
    <col min="6" max="6" width="22.42187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18.7109375" style="0" bestFit="1" customWidth="1"/>
  </cols>
  <sheetData>
    <row r="1" spans="1:6" ht="18">
      <c r="A1" s="98"/>
      <c r="B1" s="98"/>
      <c r="C1" s="98" t="s">
        <v>0</v>
      </c>
      <c r="D1" s="98"/>
      <c r="E1" s="98"/>
      <c r="F1" s="98"/>
    </row>
    <row r="2" spans="1:6" ht="18">
      <c r="A2" s="98"/>
      <c r="B2" s="98"/>
      <c r="C2" s="98" t="s">
        <v>101</v>
      </c>
      <c r="D2" s="98"/>
      <c r="E2" s="98"/>
      <c r="F2" s="98"/>
    </row>
    <row r="3" spans="1:6" ht="18">
      <c r="A3" s="98" t="s">
        <v>102</v>
      </c>
      <c r="B3" s="98" t="s">
        <v>220</v>
      </c>
      <c r="C3" s="98"/>
      <c r="D3" s="98"/>
      <c r="E3" s="98"/>
      <c r="F3" s="56" t="s">
        <v>221</v>
      </c>
    </row>
    <row r="4" spans="1:9" ht="18">
      <c r="A4" s="99" t="s">
        <v>107</v>
      </c>
      <c r="B4" s="58" t="s">
        <v>215</v>
      </c>
      <c r="C4" s="58" t="s">
        <v>109</v>
      </c>
      <c r="D4" s="100" t="s">
        <v>107</v>
      </c>
      <c r="E4" s="58" t="s">
        <v>215</v>
      </c>
      <c r="F4" s="58" t="s">
        <v>109</v>
      </c>
      <c r="H4" s="74" t="s">
        <v>110</v>
      </c>
      <c r="I4" s="74" t="s">
        <v>110</v>
      </c>
    </row>
    <row r="5" spans="1:9" ht="18">
      <c r="A5" s="101" t="s">
        <v>111</v>
      </c>
      <c r="B5" s="62">
        <f aca="true" t="shared" si="0" ref="B5:B36">E78</f>
        <v>151384</v>
      </c>
      <c r="C5" s="62">
        <f aca="true" t="shared" si="1" ref="C5:C36">H5+B5</f>
        <v>151384</v>
      </c>
      <c r="D5" s="102" t="s">
        <v>112</v>
      </c>
      <c r="E5" s="62">
        <f aca="true" t="shared" si="2" ref="E5:E51">J78</f>
        <v>56270.3</v>
      </c>
      <c r="F5" s="62">
        <f aca="true" t="shared" si="3" ref="F5:F51">I5+E5</f>
        <v>56270.3</v>
      </c>
      <c r="G5" s="103"/>
      <c r="H5" s="62">
        <v>0</v>
      </c>
      <c r="I5" s="62">
        <v>0</v>
      </c>
    </row>
    <row r="6" spans="1:9" ht="18">
      <c r="A6" s="101" t="s">
        <v>113</v>
      </c>
      <c r="B6" s="62">
        <f t="shared" si="0"/>
        <v>68849.78</v>
      </c>
      <c r="C6" s="62">
        <f t="shared" si="1"/>
        <v>68849.78</v>
      </c>
      <c r="D6" s="102" t="s">
        <v>114</v>
      </c>
      <c r="E6" s="62">
        <f t="shared" si="2"/>
        <v>11102</v>
      </c>
      <c r="F6" s="62">
        <f t="shared" si="3"/>
        <v>11102</v>
      </c>
      <c r="G6" s="103"/>
      <c r="H6" s="62">
        <v>0</v>
      </c>
      <c r="I6" s="62">
        <v>0</v>
      </c>
    </row>
    <row r="7" spans="1:9" ht="18">
      <c r="A7" s="101" t="s">
        <v>115</v>
      </c>
      <c r="B7" s="62">
        <f t="shared" si="0"/>
        <v>17582.64</v>
      </c>
      <c r="C7" s="62">
        <f t="shared" si="1"/>
        <v>17582.64</v>
      </c>
      <c r="D7" s="102" t="s">
        <v>116</v>
      </c>
      <c r="E7" s="62">
        <f t="shared" si="2"/>
        <v>45139</v>
      </c>
      <c r="F7" s="62">
        <f t="shared" si="3"/>
        <v>45139</v>
      </c>
      <c r="G7" s="103"/>
      <c r="H7" s="62">
        <v>0</v>
      </c>
      <c r="I7" s="62">
        <v>0</v>
      </c>
    </row>
    <row r="8" spans="1:9" ht="18">
      <c r="A8" s="101" t="s">
        <v>117</v>
      </c>
      <c r="B8" s="62">
        <f t="shared" si="0"/>
        <v>13566.060000000001</v>
      </c>
      <c r="C8" s="62">
        <f t="shared" si="1"/>
        <v>13566.060000000001</v>
      </c>
      <c r="D8" s="102" t="s">
        <v>118</v>
      </c>
      <c r="E8" s="62">
        <f t="shared" si="2"/>
        <v>151823.63</v>
      </c>
      <c r="F8" s="62">
        <f t="shared" si="3"/>
        <v>151823.63</v>
      </c>
      <c r="G8" s="103"/>
      <c r="H8" s="62">
        <v>0</v>
      </c>
      <c r="I8" s="62">
        <v>0</v>
      </c>
    </row>
    <row r="9" spans="1:9" ht="18">
      <c r="A9" s="101" t="s">
        <v>119</v>
      </c>
      <c r="B9" s="62">
        <f t="shared" si="0"/>
        <v>266531</v>
      </c>
      <c r="C9" s="62">
        <f t="shared" si="1"/>
        <v>266531</v>
      </c>
      <c r="D9" s="102" t="s">
        <v>120</v>
      </c>
      <c r="E9" s="62">
        <f t="shared" si="2"/>
        <v>77551.01000000001</v>
      </c>
      <c r="F9" s="62">
        <f t="shared" si="3"/>
        <v>77551.01000000001</v>
      </c>
      <c r="G9" s="103"/>
      <c r="H9" s="62">
        <v>0</v>
      </c>
      <c r="I9" s="62">
        <v>0</v>
      </c>
    </row>
    <row r="10" spans="1:9" ht="18">
      <c r="A10" s="101" t="s">
        <v>121</v>
      </c>
      <c r="B10" s="62">
        <f t="shared" si="0"/>
        <v>201226.8</v>
      </c>
      <c r="C10" s="62">
        <f t="shared" si="1"/>
        <v>201226.8</v>
      </c>
      <c r="D10" s="102" t="s">
        <v>122</v>
      </c>
      <c r="E10" s="62">
        <f t="shared" si="2"/>
        <v>27092</v>
      </c>
      <c r="F10" s="62">
        <f t="shared" si="3"/>
        <v>27092</v>
      </c>
      <c r="G10" s="103"/>
      <c r="H10" s="62">
        <v>0</v>
      </c>
      <c r="I10" s="62">
        <v>0</v>
      </c>
    </row>
    <row r="11" spans="1:9" ht="18">
      <c r="A11" s="101" t="s">
        <v>123</v>
      </c>
      <c r="B11" s="62">
        <f t="shared" si="0"/>
        <v>59080</v>
      </c>
      <c r="C11" s="62">
        <f t="shared" si="1"/>
        <v>59080</v>
      </c>
      <c r="D11" s="102" t="s">
        <v>124</v>
      </c>
      <c r="E11" s="62">
        <f t="shared" si="2"/>
        <v>25284.17</v>
      </c>
      <c r="F11" s="62">
        <f t="shared" si="3"/>
        <v>25284.17</v>
      </c>
      <c r="G11" s="103"/>
      <c r="H11" s="62">
        <v>0</v>
      </c>
      <c r="I11" s="62">
        <v>0</v>
      </c>
    </row>
    <row r="12" spans="1:9" ht="18">
      <c r="A12" s="101" t="s">
        <v>125</v>
      </c>
      <c r="B12" s="62">
        <f t="shared" si="0"/>
        <v>22314.29</v>
      </c>
      <c r="C12" s="62">
        <f t="shared" si="1"/>
        <v>22314.29</v>
      </c>
      <c r="D12" s="102" t="s">
        <v>126</v>
      </c>
      <c r="E12" s="62">
        <f t="shared" si="2"/>
        <v>189468.93</v>
      </c>
      <c r="F12" s="62">
        <f t="shared" si="3"/>
        <v>189468.93</v>
      </c>
      <c r="G12" s="103"/>
      <c r="H12" s="62">
        <v>0</v>
      </c>
      <c r="I12" s="62">
        <v>0</v>
      </c>
    </row>
    <row r="13" spans="1:9" ht="18">
      <c r="A13" s="101" t="s">
        <v>127</v>
      </c>
      <c r="B13" s="62">
        <f t="shared" si="0"/>
        <v>29765</v>
      </c>
      <c r="C13" s="62">
        <f t="shared" si="1"/>
        <v>29765</v>
      </c>
      <c r="D13" s="102" t="s">
        <v>128</v>
      </c>
      <c r="E13" s="62">
        <f t="shared" si="2"/>
        <v>49323.14</v>
      </c>
      <c r="F13" s="62">
        <f t="shared" si="3"/>
        <v>49323.14</v>
      </c>
      <c r="G13" s="103"/>
      <c r="H13" s="62">
        <v>0</v>
      </c>
      <c r="I13" s="62">
        <v>0</v>
      </c>
    </row>
    <row r="14" spans="1:9" ht="18">
      <c r="A14" s="101" t="s">
        <v>129</v>
      </c>
      <c r="B14" s="62">
        <f t="shared" si="0"/>
        <v>52604.45</v>
      </c>
      <c r="C14" s="62">
        <f t="shared" si="1"/>
        <v>52604.45</v>
      </c>
      <c r="D14" s="102" t="s">
        <v>130</v>
      </c>
      <c r="E14" s="62">
        <f t="shared" si="2"/>
        <v>49673.520000000004</v>
      </c>
      <c r="F14" s="62">
        <f t="shared" si="3"/>
        <v>49673.520000000004</v>
      </c>
      <c r="G14" s="103"/>
      <c r="H14" s="62">
        <v>0</v>
      </c>
      <c r="I14" s="62">
        <v>0</v>
      </c>
    </row>
    <row r="15" spans="1:9" ht="18">
      <c r="A15" s="101" t="s">
        <v>131</v>
      </c>
      <c r="B15" s="62">
        <f t="shared" si="0"/>
        <v>81462.82</v>
      </c>
      <c r="C15" s="62">
        <f t="shared" si="1"/>
        <v>81462.82</v>
      </c>
      <c r="D15" s="102" t="s">
        <v>132</v>
      </c>
      <c r="E15" s="62">
        <f t="shared" si="2"/>
        <v>146571.78</v>
      </c>
      <c r="F15" s="62">
        <f t="shared" si="3"/>
        <v>146571.78</v>
      </c>
      <c r="G15" s="103"/>
      <c r="H15" s="62">
        <v>0</v>
      </c>
      <c r="I15" s="62">
        <v>0</v>
      </c>
    </row>
    <row r="16" spans="1:9" ht="18">
      <c r="A16" s="101" t="s">
        <v>133</v>
      </c>
      <c r="B16" s="62">
        <f t="shared" si="0"/>
        <v>18470.8</v>
      </c>
      <c r="C16" s="62">
        <f t="shared" si="1"/>
        <v>18470.8</v>
      </c>
      <c r="D16" s="102" t="s">
        <v>134</v>
      </c>
      <c r="E16" s="62">
        <f t="shared" si="2"/>
        <v>14536.54</v>
      </c>
      <c r="F16" s="62">
        <f t="shared" si="3"/>
        <v>14536.54</v>
      </c>
      <c r="G16" s="103"/>
      <c r="H16" s="62">
        <v>0</v>
      </c>
      <c r="I16" s="62">
        <v>0</v>
      </c>
    </row>
    <row r="17" spans="1:9" ht="18">
      <c r="A17" s="101" t="s">
        <v>135</v>
      </c>
      <c r="B17" s="62">
        <f t="shared" si="0"/>
        <v>30707.89</v>
      </c>
      <c r="C17" s="62">
        <f t="shared" si="1"/>
        <v>30707.89</v>
      </c>
      <c r="D17" s="102" t="s">
        <v>136</v>
      </c>
      <c r="E17" s="62">
        <f t="shared" si="2"/>
        <v>64015.840000000004</v>
      </c>
      <c r="F17" s="62">
        <f t="shared" si="3"/>
        <v>64015.840000000004</v>
      </c>
      <c r="G17" s="103"/>
      <c r="H17" s="62">
        <v>0</v>
      </c>
      <c r="I17" s="62">
        <v>0</v>
      </c>
    </row>
    <row r="18" spans="1:9" ht="18">
      <c r="A18" s="101" t="s">
        <v>137</v>
      </c>
      <c r="B18" s="62">
        <f t="shared" si="0"/>
        <v>8396.53</v>
      </c>
      <c r="C18" s="62">
        <f t="shared" si="1"/>
        <v>8396.53</v>
      </c>
      <c r="D18" s="102" t="s">
        <v>138</v>
      </c>
      <c r="E18" s="62">
        <f t="shared" si="2"/>
        <v>310224.53</v>
      </c>
      <c r="F18" s="62">
        <f t="shared" si="3"/>
        <v>310224.53</v>
      </c>
      <c r="G18" s="103"/>
      <c r="H18" s="62">
        <v>0</v>
      </c>
      <c r="I18" s="62">
        <v>0</v>
      </c>
    </row>
    <row r="19" spans="1:9" ht="18">
      <c r="A19" s="101" t="s">
        <v>139</v>
      </c>
      <c r="B19" s="62">
        <f t="shared" si="0"/>
        <v>38836.02</v>
      </c>
      <c r="C19" s="62">
        <f t="shared" si="1"/>
        <v>38836.02</v>
      </c>
      <c r="D19" s="102" t="s">
        <v>140</v>
      </c>
      <c r="E19" s="62">
        <f t="shared" si="2"/>
        <v>12353</v>
      </c>
      <c r="F19" s="62">
        <f t="shared" si="3"/>
        <v>12353</v>
      </c>
      <c r="G19" s="103"/>
      <c r="H19" s="62">
        <v>0</v>
      </c>
      <c r="I19" s="62">
        <v>0</v>
      </c>
    </row>
    <row r="20" spans="1:9" ht="18">
      <c r="A20" s="101" t="s">
        <v>141</v>
      </c>
      <c r="B20" s="62">
        <f t="shared" si="0"/>
        <v>82392.94</v>
      </c>
      <c r="C20" s="62">
        <f t="shared" si="1"/>
        <v>82392.94</v>
      </c>
      <c r="D20" s="102" t="s">
        <v>142</v>
      </c>
      <c r="E20" s="62">
        <f t="shared" si="2"/>
        <v>16806.72</v>
      </c>
      <c r="F20" s="62">
        <f t="shared" si="3"/>
        <v>16806.72</v>
      </c>
      <c r="G20" s="103"/>
      <c r="H20" s="62">
        <v>0</v>
      </c>
      <c r="I20" s="62">
        <v>0</v>
      </c>
    </row>
    <row r="21" spans="1:9" ht="18">
      <c r="A21" s="101" t="s">
        <v>143</v>
      </c>
      <c r="B21" s="62">
        <f t="shared" si="0"/>
        <v>13221</v>
      </c>
      <c r="C21" s="62">
        <f t="shared" si="1"/>
        <v>13221</v>
      </c>
      <c r="D21" s="102" t="s">
        <v>144</v>
      </c>
      <c r="E21" s="62">
        <f t="shared" si="2"/>
        <v>44882.34</v>
      </c>
      <c r="F21" s="62">
        <f t="shared" si="3"/>
        <v>44882.34</v>
      </c>
      <c r="G21" s="103"/>
      <c r="H21" s="62">
        <v>0</v>
      </c>
      <c r="I21" s="62">
        <v>0</v>
      </c>
    </row>
    <row r="22" spans="1:9" ht="18">
      <c r="A22" s="101" t="s">
        <v>145</v>
      </c>
      <c r="B22" s="62">
        <f t="shared" si="0"/>
        <v>98146</v>
      </c>
      <c r="C22" s="62">
        <f t="shared" si="1"/>
        <v>98146</v>
      </c>
      <c r="D22" s="102" t="s">
        <v>146</v>
      </c>
      <c r="E22" s="62">
        <f t="shared" si="2"/>
        <v>39680</v>
      </c>
      <c r="F22" s="62">
        <f t="shared" si="3"/>
        <v>39680</v>
      </c>
      <c r="G22" s="103"/>
      <c r="H22" s="62">
        <v>0</v>
      </c>
      <c r="I22" s="62">
        <v>0</v>
      </c>
    </row>
    <row r="23" spans="1:9" ht="18">
      <c r="A23" s="101" t="s">
        <v>216</v>
      </c>
      <c r="B23" s="62">
        <f t="shared" si="0"/>
        <v>1944950.13</v>
      </c>
      <c r="C23" s="62">
        <f t="shared" si="1"/>
        <v>1944950.13</v>
      </c>
      <c r="D23" s="102" t="s">
        <v>148</v>
      </c>
      <c r="E23" s="62">
        <f t="shared" si="2"/>
        <v>6635.82</v>
      </c>
      <c r="F23" s="62">
        <f t="shared" si="3"/>
        <v>6635.82</v>
      </c>
      <c r="G23" s="103"/>
      <c r="H23" s="62">
        <v>0</v>
      </c>
      <c r="I23" s="62">
        <v>0</v>
      </c>
    </row>
    <row r="24" spans="1:9" ht="18">
      <c r="A24" s="101" t="s">
        <v>149</v>
      </c>
      <c r="B24" s="62">
        <f t="shared" si="0"/>
        <v>14546</v>
      </c>
      <c r="C24" s="62">
        <f t="shared" si="1"/>
        <v>14546</v>
      </c>
      <c r="D24" s="102" t="s">
        <v>150</v>
      </c>
      <c r="E24" s="62">
        <f t="shared" si="2"/>
        <v>9633</v>
      </c>
      <c r="F24" s="62">
        <f t="shared" si="3"/>
        <v>9633</v>
      </c>
      <c r="G24" s="103"/>
      <c r="H24" s="62">
        <v>0</v>
      </c>
      <c r="I24" s="62">
        <v>0</v>
      </c>
    </row>
    <row r="25" spans="1:9" ht="18">
      <c r="A25" s="101" t="s">
        <v>151</v>
      </c>
      <c r="B25" s="62">
        <f t="shared" si="0"/>
        <v>46319.979999999996</v>
      </c>
      <c r="C25" s="62">
        <f t="shared" si="1"/>
        <v>46319.979999999996</v>
      </c>
      <c r="D25" s="102" t="s">
        <v>152</v>
      </c>
      <c r="E25" s="62">
        <f t="shared" si="2"/>
        <v>24189.629999999997</v>
      </c>
      <c r="F25" s="62">
        <f t="shared" si="3"/>
        <v>24189.629999999997</v>
      </c>
      <c r="G25" s="103"/>
      <c r="H25" s="62">
        <v>0</v>
      </c>
      <c r="I25" s="62">
        <v>0</v>
      </c>
    </row>
    <row r="26" spans="1:9" ht="18">
      <c r="A26" s="101" t="s">
        <v>153</v>
      </c>
      <c r="B26" s="62">
        <f t="shared" si="0"/>
        <v>111049.28</v>
      </c>
      <c r="C26" s="62">
        <f t="shared" si="1"/>
        <v>111049.28</v>
      </c>
      <c r="D26" s="102" t="s">
        <v>154</v>
      </c>
      <c r="E26" s="62">
        <f t="shared" si="2"/>
        <v>130958</v>
      </c>
      <c r="F26" s="62">
        <f t="shared" si="3"/>
        <v>130958</v>
      </c>
      <c r="G26" s="103"/>
      <c r="H26" s="62">
        <v>0</v>
      </c>
      <c r="I26" s="62">
        <v>0</v>
      </c>
    </row>
    <row r="27" spans="1:9" ht="18">
      <c r="A27" s="101" t="s">
        <v>155</v>
      </c>
      <c r="B27" s="62">
        <f t="shared" si="0"/>
        <v>38666</v>
      </c>
      <c r="C27" s="62">
        <f t="shared" si="1"/>
        <v>38666</v>
      </c>
      <c r="D27" s="102" t="s">
        <v>156</v>
      </c>
      <c r="E27" s="62">
        <f t="shared" si="2"/>
        <v>35918.55</v>
      </c>
      <c r="F27" s="62">
        <f t="shared" si="3"/>
        <v>35918.55</v>
      </c>
      <c r="G27" s="103"/>
      <c r="H27" s="62">
        <v>0</v>
      </c>
      <c r="I27" s="62">
        <v>0</v>
      </c>
    </row>
    <row r="28" spans="1:9" ht="18">
      <c r="A28" s="101" t="s">
        <v>157</v>
      </c>
      <c r="B28" s="62">
        <f t="shared" si="0"/>
        <v>104472.98999999999</v>
      </c>
      <c r="C28" s="62">
        <f t="shared" si="1"/>
        <v>104472.98999999999</v>
      </c>
      <c r="D28" s="102" t="s">
        <v>158</v>
      </c>
      <c r="E28" s="62">
        <f t="shared" si="2"/>
        <v>81376.93</v>
      </c>
      <c r="F28" s="62">
        <f t="shared" si="3"/>
        <v>81376.93</v>
      </c>
      <c r="G28" s="103"/>
      <c r="H28" s="62">
        <v>0</v>
      </c>
      <c r="I28" s="62">
        <v>0</v>
      </c>
    </row>
    <row r="29" spans="1:9" ht="18">
      <c r="A29" s="101" t="s">
        <v>159</v>
      </c>
      <c r="B29" s="62">
        <f t="shared" si="0"/>
        <v>23310</v>
      </c>
      <c r="C29" s="62">
        <f t="shared" si="1"/>
        <v>23310</v>
      </c>
      <c r="D29" s="102" t="s">
        <v>160</v>
      </c>
      <c r="E29" s="62">
        <f t="shared" si="2"/>
        <v>129623.54</v>
      </c>
      <c r="F29" s="62">
        <f t="shared" si="3"/>
        <v>129623.54</v>
      </c>
      <c r="G29" s="103"/>
      <c r="H29" s="62">
        <v>0</v>
      </c>
      <c r="I29" s="62">
        <v>0</v>
      </c>
    </row>
    <row r="30" spans="1:9" ht="18">
      <c r="A30" s="101" t="s">
        <v>161</v>
      </c>
      <c r="B30" s="62">
        <f t="shared" si="0"/>
        <v>74582</v>
      </c>
      <c r="C30" s="62">
        <f t="shared" si="1"/>
        <v>74582</v>
      </c>
      <c r="D30" s="102" t="s">
        <v>162</v>
      </c>
      <c r="E30" s="62">
        <f t="shared" si="2"/>
        <v>731845.79</v>
      </c>
      <c r="F30" s="62">
        <f t="shared" si="3"/>
        <v>731845.79</v>
      </c>
      <c r="G30" s="103"/>
      <c r="H30" s="62">
        <v>0</v>
      </c>
      <c r="I30" s="62">
        <v>0</v>
      </c>
    </row>
    <row r="31" spans="1:9" ht="18">
      <c r="A31" s="101" t="s">
        <v>163</v>
      </c>
      <c r="B31" s="62">
        <f t="shared" si="0"/>
        <v>53083.66</v>
      </c>
      <c r="C31" s="62">
        <f t="shared" si="1"/>
        <v>53083.66</v>
      </c>
      <c r="D31" s="102" t="s">
        <v>164</v>
      </c>
      <c r="E31" s="62">
        <f t="shared" si="2"/>
        <v>12587.470000000001</v>
      </c>
      <c r="F31" s="62">
        <f t="shared" si="3"/>
        <v>12587.470000000001</v>
      </c>
      <c r="G31" s="103"/>
      <c r="H31" s="62">
        <v>0</v>
      </c>
      <c r="I31" s="62">
        <v>0</v>
      </c>
    </row>
    <row r="32" spans="1:9" ht="18">
      <c r="A32" s="101" t="s">
        <v>165</v>
      </c>
      <c r="B32" s="62">
        <f t="shared" si="0"/>
        <v>28227.870000000003</v>
      </c>
      <c r="C32" s="62">
        <f t="shared" si="1"/>
        <v>28227.870000000003</v>
      </c>
      <c r="D32" s="102" t="s">
        <v>166</v>
      </c>
      <c r="E32" s="62">
        <f t="shared" si="2"/>
        <v>28337</v>
      </c>
      <c r="F32" s="62">
        <f t="shared" si="3"/>
        <v>28337</v>
      </c>
      <c r="G32" s="103"/>
      <c r="H32" s="62">
        <v>0</v>
      </c>
      <c r="I32" s="62">
        <v>0</v>
      </c>
    </row>
    <row r="33" spans="1:9" ht="18">
      <c r="A33" s="101" t="s">
        <v>167</v>
      </c>
      <c r="B33" s="62">
        <f t="shared" si="0"/>
        <v>35499</v>
      </c>
      <c r="C33" s="62">
        <f t="shared" si="1"/>
        <v>35499</v>
      </c>
      <c r="D33" s="102" t="s">
        <v>168</v>
      </c>
      <c r="E33" s="62">
        <f t="shared" si="2"/>
        <v>467449</v>
      </c>
      <c r="F33" s="62">
        <f t="shared" si="3"/>
        <v>467449</v>
      </c>
      <c r="G33" s="103"/>
      <c r="H33" s="62">
        <v>0</v>
      </c>
      <c r="I33" s="62">
        <v>0</v>
      </c>
    </row>
    <row r="34" spans="1:9" ht="18">
      <c r="A34" s="101" t="s">
        <v>169</v>
      </c>
      <c r="B34" s="62">
        <f t="shared" si="0"/>
        <v>132364</v>
      </c>
      <c r="C34" s="62">
        <f t="shared" si="1"/>
        <v>132364</v>
      </c>
      <c r="D34" s="102" t="s">
        <v>170</v>
      </c>
      <c r="E34" s="62">
        <f t="shared" si="2"/>
        <v>2384439.87</v>
      </c>
      <c r="F34" s="62">
        <f t="shared" si="3"/>
        <v>2384439.87</v>
      </c>
      <c r="G34" s="103"/>
      <c r="H34" s="62">
        <v>0</v>
      </c>
      <c r="I34" s="62">
        <v>0</v>
      </c>
    </row>
    <row r="35" spans="1:9" ht="18">
      <c r="A35" s="101" t="s">
        <v>171</v>
      </c>
      <c r="B35" s="62">
        <f t="shared" si="0"/>
        <v>33611</v>
      </c>
      <c r="C35" s="62">
        <f t="shared" si="1"/>
        <v>33611</v>
      </c>
      <c r="D35" s="102" t="s">
        <v>172</v>
      </c>
      <c r="E35" s="62">
        <f t="shared" si="2"/>
        <v>26341</v>
      </c>
      <c r="F35" s="62">
        <f t="shared" si="3"/>
        <v>26341</v>
      </c>
      <c r="G35" s="103"/>
      <c r="H35" s="62">
        <v>0</v>
      </c>
      <c r="I35" s="62">
        <v>0</v>
      </c>
    </row>
    <row r="36" spans="1:9" ht="18">
      <c r="A36" s="101" t="s">
        <v>173</v>
      </c>
      <c r="B36" s="62">
        <f t="shared" si="0"/>
        <v>127484</v>
      </c>
      <c r="C36" s="62">
        <f t="shared" si="1"/>
        <v>127484</v>
      </c>
      <c r="D36" s="102" t="s">
        <v>174</v>
      </c>
      <c r="E36" s="62">
        <f t="shared" si="2"/>
        <v>14068</v>
      </c>
      <c r="F36" s="62">
        <f t="shared" si="3"/>
        <v>14068</v>
      </c>
      <c r="G36" s="103"/>
      <c r="H36" s="62">
        <v>0</v>
      </c>
      <c r="I36" s="62">
        <v>0</v>
      </c>
    </row>
    <row r="37" spans="1:9" ht="18">
      <c r="A37" s="101" t="s">
        <v>175</v>
      </c>
      <c r="B37" s="62">
        <f aca="true" t="shared" si="4" ref="B37:B53">E110</f>
        <v>822709.44</v>
      </c>
      <c r="C37" s="62">
        <f aca="true" t="shared" si="5" ref="C37:C53">H37+B37</f>
        <v>822709.44</v>
      </c>
      <c r="D37" s="102" t="s">
        <v>176</v>
      </c>
      <c r="E37" s="62">
        <f t="shared" si="2"/>
        <v>261582.64</v>
      </c>
      <c r="F37" s="62">
        <f t="shared" si="3"/>
        <v>261582.64</v>
      </c>
      <c r="G37" s="103"/>
      <c r="H37" s="62">
        <v>0</v>
      </c>
      <c r="I37" s="62">
        <v>0</v>
      </c>
    </row>
    <row r="38" spans="1:9" ht="18">
      <c r="A38" s="101" t="s">
        <v>177</v>
      </c>
      <c r="B38" s="62">
        <f t="shared" si="4"/>
        <v>11687.6</v>
      </c>
      <c r="C38" s="62">
        <f t="shared" si="5"/>
        <v>11687.6</v>
      </c>
      <c r="D38" s="102" t="s">
        <v>178</v>
      </c>
      <c r="E38" s="62">
        <f t="shared" si="2"/>
        <v>456445.92000000004</v>
      </c>
      <c r="F38" s="62">
        <f t="shared" si="3"/>
        <v>456445.92000000004</v>
      </c>
      <c r="G38" s="103"/>
      <c r="H38" s="62">
        <v>0</v>
      </c>
      <c r="I38" s="62">
        <v>0</v>
      </c>
    </row>
    <row r="39" spans="1:9" ht="18">
      <c r="A39" s="101" t="s">
        <v>179</v>
      </c>
      <c r="B39" s="62">
        <f t="shared" si="4"/>
        <v>54967.34</v>
      </c>
      <c r="C39" s="62">
        <f t="shared" si="5"/>
        <v>54967.34</v>
      </c>
      <c r="D39" s="102" t="s">
        <v>180</v>
      </c>
      <c r="E39" s="62">
        <f t="shared" si="2"/>
        <v>119964.42000000001</v>
      </c>
      <c r="F39" s="62">
        <f t="shared" si="3"/>
        <v>119964.42000000001</v>
      </c>
      <c r="G39" s="103"/>
      <c r="H39" s="62">
        <v>0</v>
      </c>
      <c r="I39" s="62">
        <v>0</v>
      </c>
    </row>
    <row r="40" spans="1:9" ht="18">
      <c r="A40" s="101" t="s">
        <v>181</v>
      </c>
      <c r="B40" s="62">
        <f t="shared" si="4"/>
        <v>53417.729999999996</v>
      </c>
      <c r="C40" s="62">
        <f t="shared" si="5"/>
        <v>53417.729999999996</v>
      </c>
      <c r="D40" s="102" t="s">
        <v>182</v>
      </c>
      <c r="E40" s="62">
        <f t="shared" si="2"/>
        <v>17613.87</v>
      </c>
      <c r="F40" s="62">
        <f t="shared" si="3"/>
        <v>17613.87</v>
      </c>
      <c r="G40" s="103"/>
      <c r="H40" s="62">
        <v>0</v>
      </c>
      <c r="I40" s="62">
        <v>0</v>
      </c>
    </row>
    <row r="41" spans="1:9" ht="18">
      <c r="A41" s="101" t="s">
        <v>183</v>
      </c>
      <c r="B41" s="62">
        <f t="shared" si="4"/>
        <v>72296</v>
      </c>
      <c r="C41" s="62">
        <f t="shared" si="5"/>
        <v>72296</v>
      </c>
      <c r="D41" s="102" t="s">
        <v>184</v>
      </c>
      <c r="E41" s="62">
        <f t="shared" si="2"/>
        <v>18864.129999999997</v>
      </c>
      <c r="F41" s="62">
        <f t="shared" si="3"/>
        <v>18864.129999999997</v>
      </c>
      <c r="G41" s="103"/>
      <c r="H41" s="62">
        <v>0</v>
      </c>
      <c r="I41" s="62">
        <v>0</v>
      </c>
    </row>
    <row r="42" spans="1:9" ht="18">
      <c r="A42" s="101" t="s">
        <v>185</v>
      </c>
      <c r="B42" s="62">
        <f t="shared" si="4"/>
        <v>20801.489999999998</v>
      </c>
      <c r="C42" s="62">
        <f t="shared" si="5"/>
        <v>20801.489999999998</v>
      </c>
      <c r="D42" s="102" t="s">
        <v>217</v>
      </c>
      <c r="E42" s="62">
        <f t="shared" si="2"/>
        <v>27507.579999999998</v>
      </c>
      <c r="F42" s="62">
        <f t="shared" si="3"/>
        <v>27507.579999999998</v>
      </c>
      <c r="G42" s="103"/>
      <c r="H42" s="62">
        <v>0</v>
      </c>
      <c r="I42" s="62">
        <v>0</v>
      </c>
    </row>
    <row r="43" spans="1:9" ht="18">
      <c r="A43" s="101" t="s">
        <v>187</v>
      </c>
      <c r="B43" s="62">
        <f t="shared" si="4"/>
        <v>32493.97</v>
      </c>
      <c r="C43" s="62">
        <f t="shared" si="5"/>
        <v>32493.97</v>
      </c>
      <c r="D43" s="102" t="s">
        <v>188</v>
      </c>
      <c r="E43" s="62">
        <f t="shared" si="2"/>
        <v>7404.91</v>
      </c>
      <c r="F43" s="62">
        <f t="shared" si="3"/>
        <v>7404.91</v>
      </c>
      <c r="G43" s="103"/>
      <c r="H43" s="62">
        <v>0</v>
      </c>
      <c r="I43" s="62">
        <v>0</v>
      </c>
    </row>
    <row r="44" spans="1:9" ht="18">
      <c r="A44" s="101" t="s">
        <v>189</v>
      </c>
      <c r="B44" s="62">
        <f t="shared" si="4"/>
        <v>52829.899999999994</v>
      </c>
      <c r="C44" s="62">
        <f t="shared" si="5"/>
        <v>52829.899999999994</v>
      </c>
      <c r="D44" s="102" t="s">
        <v>190</v>
      </c>
      <c r="E44" s="62">
        <f t="shared" si="2"/>
        <v>55076.66</v>
      </c>
      <c r="F44" s="62">
        <f t="shared" si="3"/>
        <v>55076.66</v>
      </c>
      <c r="G44" s="103"/>
      <c r="H44" s="62">
        <v>0</v>
      </c>
      <c r="I44" s="62">
        <v>0</v>
      </c>
    </row>
    <row r="45" spans="1:9" ht="18">
      <c r="A45" s="101" t="s">
        <v>191</v>
      </c>
      <c r="B45" s="62">
        <f t="shared" si="4"/>
        <v>35824.08</v>
      </c>
      <c r="C45" s="62">
        <f t="shared" si="5"/>
        <v>35824.08</v>
      </c>
      <c r="D45" s="102" t="s">
        <v>192</v>
      </c>
      <c r="E45" s="62">
        <f t="shared" si="2"/>
        <v>248820</v>
      </c>
      <c r="F45" s="62">
        <f t="shared" si="3"/>
        <v>248820</v>
      </c>
      <c r="G45" s="103"/>
      <c r="H45" s="62">
        <v>0</v>
      </c>
      <c r="I45" s="62">
        <v>0</v>
      </c>
    </row>
    <row r="46" spans="1:9" ht="18">
      <c r="A46" s="101" t="s">
        <v>193</v>
      </c>
      <c r="B46" s="62">
        <f t="shared" si="4"/>
        <v>10535.92</v>
      </c>
      <c r="C46" s="62">
        <f t="shared" si="5"/>
        <v>10535.92</v>
      </c>
      <c r="D46" s="102" t="s">
        <v>194</v>
      </c>
      <c r="E46" s="62">
        <f t="shared" si="2"/>
        <v>15077</v>
      </c>
      <c r="F46" s="62">
        <f t="shared" si="3"/>
        <v>15077</v>
      </c>
      <c r="G46" s="103"/>
      <c r="H46" s="62">
        <v>0</v>
      </c>
      <c r="I46" s="62">
        <v>0</v>
      </c>
    </row>
    <row r="47" spans="1:9" ht="18">
      <c r="A47" s="101" t="s">
        <v>195</v>
      </c>
      <c r="B47" s="62">
        <f t="shared" si="4"/>
        <v>23163.41</v>
      </c>
      <c r="C47" s="62">
        <f t="shared" si="5"/>
        <v>23163.41</v>
      </c>
      <c r="D47" s="102" t="s">
        <v>196</v>
      </c>
      <c r="E47" s="62">
        <f t="shared" si="2"/>
        <v>34154</v>
      </c>
      <c r="F47" s="62">
        <f t="shared" si="3"/>
        <v>34154</v>
      </c>
      <c r="G47" s="103"/>
      <c r="H47" s="62">
        <v>0</v>
      </c>
      <c r="I47" s="62">
        <v>0</v>
      </c>
    </row>
    <row r="48" spans="1:9" ht="18">
      <c r="A48" s="101" t="s">
        <v>197</v>
      </c>
      <c r="B48" s="62">
        <f t="shared" si="4"/>
        <v>8499</v>
      </c>
      <c r="C48" s="62">
        <f t="shared" si="5"/>
        <v>8499</v>
      </c>
      <c r="D48" s="102" t="s">
        <v>198</v>
      </c>
      <c r="E48" s="62">
        <f t="shared" si="2"/>
        <v>23676.78</v>
      </c>
      <c r="F48" s="62">
        <f t="shared" si="3"/>
        <v>23676.78</v>
      </c>
      <c r="G48" s="103"/>
      <c r="H48" s="62">
        <v>0</v>
      </c>
      <c r="I48" s="62">
        <v>0</v>
      </c>
    </row>
    <row r="49" spans="1:9" ht="18">
      <c r="A49" s="101" t="s">
        <v>199</v>
      </c>
      <c r="B49" s="62">
        <f t="shared" si="4"/>
        <v>107225</v>
      </c>
      <c r="C49" s="62">
        <f t="shared" si="5"/>
        <v>107225</v>
      </c>
      <c r="D49" s="102" t="s">
        <v>200</v>
      </c>
      <c r="E49" s="62">
        <f t="shared" si="2"/>
        <v>1194428.8</v>
      </c>
      <c r="F49" s="62">
        <f t="shared" si="3"/>
        <v>1194428.8</v>
      </c>
      <c r="G49" s="103"/>
      <c r="H49" s="62">
        <v>0</v>
      </c>
      <c r="I49" s="62">
        <v>0</v>
      </c>
    </row>
    <row r="50" spans="1:9" ht="18">
      <c r="A50" s="101" t="s">
        <v>201</v>
      </c>
      <c r="B50" s="62">
        <f t="shared" si="4"/>
        <v>0</v>
      </c>
      <c r="C50" s="62">
        <f t="shared" si="5"/>
        <v>0</v>
      </c>
      <c r="D50" s="102" t="s">
        <v>202</v>
      </c>
      <c r="E50" s="62">
        <f t="shared" si="2"/>
        <v>396407</v>
      </c>
      <c r="F50" s="62">
        <f t="shared" si="3"/>
        <v>396407</v>
      </c>
      <c r="G50" s="103"/>
      <c r="H50" s="62">
        <v>0</v>
      </c>
      <c r="I50" s="62">
        <v>0</v>
      </c>
    </row>
    <row r="51" spans="1:9" ht="18.75" thickBot="1">
      <c r="A51" s="101" t="s">
        <v>203</v>
      </c>
      <c r="B51" s="62">
        <f t="shared" si="4"/>
        <v>1343870.99</v>
      </c>
      <c r="C51" s="62">
        <f t="shared" si="5"/>
        <v>1343870.99</v>
      </c>
      <c r="D51" s="102" t="s">
        <v>204</v>
      </c>
      <c r="E51" s="62">
        <f t="shared" si="2"/>
        <v>557013.2100000001</v>
      </c>
      <c r="F51" s="62">
        <f t="shared" si="3"/>
        <v>557013.2100000001</v>
      </c>
      <c r="G51" s="103"/>
      <c r="H51" s="62">
        <v>0</v>
      </c>
      <c r="I51" s="62">
        <v>0</v>
      </c>
    </row>
    <row r="52" spans="1:9" ht="18.75" thickTop="1">
      <c r="A52" s="101" t="s">
        <v>205</v>
      </c>
      <c r="B52" s="62">
        <f t="shared" si="4"/>
        <v>14697.58</v>
      </c>
      <c r="C52" s="62">
        <f t="shared" si="5"/>
        <v>14697.58</v>
      </c>
      <c r="D52" s="104"/>
      <c r="E52" s="105" t="s">
        <v>105</v>
      </c>
      <c r="F52" s="106"/>
      <c r="G52" s="103"/>
      <c r="H52" s="62">
        <v>0</v>
      </c>
      <c r="I52" s="106"/>
    </row>
    <row r="53" spans="1:9" ht="18">
      <c r="A53" s="107" t="s">
        <v>206</v>
      </c>
      <c r="B53" s="62">
        <f t="shared" si="4"/>
        <v>16583.22</v>
      </c>
      <c r="C53" s="62">
        <f t="shared" si="5"/>
        <v>16583.22</v>
      </c>
      <c r="D53" s="108" t="s">
        <v>207</v>
      </c>
      <c r="E53" s="109">
        <f>SUM(B5:B53)+SUM(E5:E51)</f>
        <v>15553545.57</v>
      </c>
      <c r="F53" s="109">
        <f>SUM(C5:C53)+SUM(F5:F51)</f>
        <v>15553545.57</v>
      </c>
      <c r="G53" s="103"/>
      <c r="H53" s="62">
        <v>0</v>
      </c>
      <c r="I53" s="109">
        <v>0</v>
      </c>
    </row>
    <row r="55" spans="3:7" ht="12.75">
      <c r="C55" s="74" t="s">
        <v>105</v>
      </c>
      <c r="F55" s="74" t="s">
        <v>105</v>
      </c>
      <c r="G55" s="74" t="s">
        <v>105</v>
      </c>
    </row>
    <row r="56" spans="2:6" ht="12.75">
      <c r="B56" s="74" t="s">
        <v>105</v>
      </c>
      <c r="F56" s="74" t="s">
        <v>105</v>
      </c>
    </row>
    <row r="57" ht="12.75">
      <c r="B57" s="74" t="s">
        <v>105</v>
      </c>
    </row>
    <row r="58" ht="12.75">
      <c r="B58" s="74" t="s">
        <v>105</v>
      </c>
    </row>
    <row r="59" ht="12.75">
      <c r="B59" s="74" t="s">
        <v>105</v>
      </c>
    </row>
    <row r="60" ht="12.75">
      <c r="B60" s="74" t="s">
        <v>105</v>
      </c>
    </row>
    <row r="61" spans="1:2" ht="12.75">
      <c r="A61" s="74" t="s">
        <v>208</v>
      </c>
      <c r="B61" s="74" t="s">
        <v>105</v>
      </c>
    </row>
    <row r="62" spans="1:2" ht="12.75">
      <c r="A62" t="s">
        <v>209</v>
      </c>
      <c r="B62" s="74" t="s">
        <v>105</v>
      </c>
    </row>
    <row r="63" spans="1:2" ht="12.75">
      <c r="A63" t="s">
        <v>210</v>
      </c>
      <c r="B63" s="74" t="s">
        <v>105</v>
      </c>
    </row>
    <row r="64" spans="1:2" ht="12.75">
      <c r="A64" t="s">
        <v>211</v>
      </c>
      <c r="B64" s="74" t="s">
        <v>105</v>
      </c>
    </row>
    <row r="65" ht="12.75">
      <c r="A65" t="s">
        <v>212</v>
      </c>
    </row>
    <row r="77" spans="1:10" ht="18">
      <c r="A77" s="110"/>
      <c r="B77" s="111">
        <v>10701</v>
      </c>
      <c r="C77" s="111">
        <v>10716</v>
      </c>
      <c r="D77" s="111">
        <v>10717</v>
      </c>
      <c r="E77" s="112" t="s">
        <v>218</v>
      </c>
      <c r="F77" s="110"/>
      <c r="G77" s="111">
        <v>10701</v>
      </c>
      <c r="H77" s="111">
        <v>10716</v>
      </c>
      <c r="I77" s="111">
        <v>10717</v>
      </c>
      <c r="J77" s="112" t="s">
        <v>218</v>
      </c>
    </row>
    <row r="78" spans="1:10" ht="18">
      <c r="A78" s="113" t="s">
        <v>111</v>
      </c>
      <c r="B78" s="114">
        <v>81621.67</v>
      </c>
      <c r="C78" s="114">
        <v>69762.33</v>
      </c>
      <c r="D78" s="114">
        <v>0</v>
      </c>
      <c r="E78" s="91">
        <f aca="true" t="shared" si="6" ref="E78:E109">SUM(B78:D78)</f>
        <v>151384</v>
      </c>
      <c r="F78" s="115" t="s">
        <v>112</v>
      </c>
      <c r="G78" s="114">
        <v>32495.51</v>
      </c>
      <c r="H78" s="114">
        <v>23774.79</v>
      </c>
      <c r="I78" s="114">
        <v>0</v>
      </c>
      <c r="J78" s="91">
        <f aca="true" t="shared" si="7" ref="J78:J124">SUM(G78:I78)</f>
        <v>56270.3</v>
      </c>
    </row>
    <row r="79" spans="1:10" ht="18">
      <c r="A79" s="113" t="s">
        <v>113</v>
      </c>
      <c r="B79" s="114">
        <v>42297.8</v>
      </c>
      <c r="C79" s="114">
        <v>26551.98</v>
      </c>
      <c r="D79" s="114">
        <v>0</v>
      </c>
      <c r="E79" s="91">
        <f t="shared" si="6"/>
        <v>68849.78</v>
      </c>
      <c r="F79" s="115" t="s">
        <v>114</v>
      </c>
      <c r="G79" s="114">
        <v>6070.28</v>
      </c>
      <c r="H79" s="114">
        <v>5031.72</v>
      </c>
      <c r="I79" s="114">
        <v>0</v>
      </c>
      <c r="J79" s="91">
        <f t="shared" si="7"/>
        <v>11102</v>
      </c>
    </row>
    <row r="80" spans="1:10" ht="18">
      <c r="A80" s="113" t="s">
        <v>115</v>
      </c>
      <c r="B80" s="114">
        <v>10316.32</v>
      </c>
      <c r="C80" s="114">
        <v>7266.32</v>
      </c>
      <c r="D80" s="114">
        <v>0</v>
      </c>
      <c r="E80" s="91">
        <f t="shared" si="6"/>
        <v>17582.64</v>
      </c>
      <c r="F80" s="115" t="s">
        <v>116</v>
      </c>
      <c r="G80" s="114">
        <v>27613.95</v>
      </c>
      <c r="H80" s="114">
        <v>17525.05</v>
      </c>
      <c r="I80" s="114">
        <v>0</v>
      </c>
      <c r="J80" s="91">
        <f t="shared" si="7"/>
        <v>45139</v>
      </c>
    </row>
    <row r="81" spans="1:10" ht="18">
      <c r="A81" s="113" t="s">
        <v>117</v>
      </c>
      <c r="B81" s="114">
        <v>7950.17</v>
      </c>
      <c r="C81" s="114">
        <v>5615.89</v>
      </c>
      <c r="D81" s="114">
        <v>0</v>
      </c>
      <c r="E81" s="91">
        <f t="shared" si="6"/>
        <v>13566.060000000001</v>
      </c>
      <c r="F81" s="115" t="s">
        <v>118</v>
      </c>
      <c r="G81" s="114">
        <v>90506.43</v>
      </c>
      <c r="H81" s="114">
        <v>61317.2</v>
      </c>
      <c r="I81" s="114">
        <v>0</v>
      </c>
      <c r="J81" s="91">
        <f t="shared" si="7"/>
        <v>151823.63</v>
      </c>
    </row>
    <row r="82" spans="1:10" ht="18">
      <c r="A82" s="113" t="s">
        <v>119</v>
      </c>
      <c r="B82" s="114">
        <v>151293.13</v>
      </c>
      <c r="C82" s="114">
        <v>115237.87</v>
      </c>
      <c r="D82" s="114">
        <v>0</v>
      </c>
      <c r="E82" s="91">
        <f t="shared" si="6"/>
        <v>266531</v>
      </c>
      <c r="F82" s="115" t="s">
        <v>120</v>
      </c>
      <c r="G82" s="114">
        <v>44408.98</v>
      </c>
      <c r="H82" s="114">
        <v>33142.03</v>
      </c>
      <c r="I82" s="114">
        <v>0</v>
      </c>
      <c r="J82" s="91">
        <f t="shared" si="7"/>
        <v>77551.01000000001</v>
      </c>
    </row>
    <row r="83" spans="1:10" ht="18">
      <c r="A83" s="113" t="s">
        <v>121</v>
      </c>
      <c r="B83" s="114">
        <v>121317.78</v>
      </c>
      <c r="C83" s="114">
        <v>79909.02</v>
      </c>
      <c r="D83" s="114">
        <v>0</v>
      </c>
      <c r="E83" s="91">
        <f t="shared" si="6"/>
        <v>201226.8</v>
      </c>
      <c r="F83" s="115" t="s">
        <v>122</v>
      </c>
      <c r="G83" s="114">
        <v>13788.53</v>
      </c>
      <c r="H83" s="114">
        <v>13303.47</v>
      </c>
      <c r="I83" s="114">
        <v>0</v>
      </c>
      <c r="J83" s="91">
        <f t="shared" si="7"/>
        <v>27092</v>
      </c>
    </row>
    <row r="84" spans="1:10" ht="18">
      <c r="A84" s="113" t="s">
        <v>123</v>
      </c>
      <c r="B84" s="114">
        <v>34006.65</v>
      </c>
      <c r="C84" s="114">
        <v>25073.35</v>
      </c>
      <c r="D84" s="114">
        <v>0</v>
      </c>
      <c r="E84" s="91">
        <f t="shared" si="6"/>
        <v>59080</v>
      </c>
      <c r="F84" s="115" t="s">
        <v>124</v>
      </c>
      <c r="G84" s="114">
        <v>15614.98</v>
      </c>
      <c r="H84" s="114">
        <v>9669.19</v>
      </c>
      <c r="I84" s="114">
        <v>0</v>
      </c>
      <c r="J84" s="91">
        <f t="shared" si="7"/>
        <v>25284.17</v>
      </c>
    </row>
    <row r="85" spans="1:10" ht="18">
      <c r="A85" s="113" t="s">
        <v>125</v>
      </c>
      <c r="B85" s="114">
        <v>14234.96</v>
      </c>
      <c r="C85" s="114">
        <v>8079.33</v>
      </c>
      <c r="D85" s="114">
        <v>0</v>
      </c>
      <c r="E85" s="91">
        <f t="shared" si="6"/>
        <v>22314.29</v>
      </c>
      <c r="F85" s="115" t="s">
        <v>126</v>
      </c>
      <c r="G85" s="114">
        <v>107563.01</v>
      </c>
      <c r="H85" s="114">
        <v>81905.92</v>
      </c>
      <c r="I85" s="114">
        <v>0</v>
      </c>
      <c r="J85" s="91">
        <f t="shared" si="7"/>
        <v>189468.93</v>
      </c>
    </row>
    <row r="86" spans="1:10" ht="18">
      <c r="A86" s="113" t="s">
        <v>127</v>
      </c>
      <c r="B86" s="114">
        <v>17940.79</v>
      </c>
      <c r="C86" s="114">
        <v>11824.21</v>
      </c>
      <c r="D86" s="114">
        <v>0</v>
      </c>
      <c r="E86" s="91">
        <f t="shared" si="6"/>
        <v>29765</v>
      </c>
      <c r="F86" s="115" t="s">
        <v>128</v>
      </c>
      <c r="G86" s="114">
        <v>33915.03</v>
      </c>
      <c r="H86" s="114">
        <v>15408.11</v>
      </c>
      <c r="I86" s="114">
        <v>0</v>
      </c>
      <c r="J86" s="91">
        <f t="shared" si="7"/>
        <v>49323.14</v>
      </c>
    </row>
    <row r="87" spans="1:10" ht="18">
      <c r="A87" s="113" t="s">
        <v>129</v>
      </c>
      <c r="B87" s="114">
        <v>29928.62</v>
      </c>
      <c r="C87" s="114">
        <v>22675.83</v>
      </c>
      <c r="D87" s="114">
        <v>0</v>
      </c>
      <c r="E87" s="91">
        <f t="shared" si="6"/>
        <v>52604.45</v>
      </c>
      <c r="F87" s="115" t="s">
        <v>130</v>
      </c>
      <c r="G87" s="114">
        <v>30970.43</v>
      </c>
      <c r="H87" s="114">
        <v>18703.09</v>
      </c>
      <c r="I87" s="114">
        <v>0</v>
      </c>
      <c r="J87" s="91">
        <f t="shared" si="7"/>
        <v>49673.520000000004</v>
      </c>
    </row>
    <row r="88" spans="1:10" ht="18">
      <c r="A88" s="113" t="s">
        <v>131</v>
      </c>
      <c r="B88" s="114">
        <v>39095.63</v>
      </c>
      <c r="C88" s="114">
        <v>42367.19</v>
      </c>
      <c r="D88" s="114">
        <v>0</v>
      </c>
      <c r="E88" s="91">
        <f t="shared" si="6"/>
        <v>81462.82</v>
      </c>
      <c r="F88" s="115" t="s">
        <v>132</v>
      </c>
      <c r="G88" s="114">
        <v>81861.03</v>
      </c>
      <c r="H88" s="114">
        <v>64710.75</v>
      </c>
      <c r="I88" s="114">
        <v>0</v>
      </c>
      <c r="J88" s="91">
        <f t="shared" si="7"/>
        <v>146571.78</v>
      </c>
    </row>
    <row r="89" spans="1:10" ht="18">
      <c r="A89" s="113" t="s">
        <v>133</v>
      </c>
      <c r="B89" s="114">
        <v>9995.74</v>
      </c>
      <c r="C89" s="114">
        <v>8475.06</v>
      </c>
      <c r="D89" s="114">
        <v>0</v>
      </c>
      <c r="E89" s="91">
        <f t="shared" si="6"/>
        <v>18470.8</v>
      </c>
      <c r="F89" s="115" t="s">
        <v>134</v>
      </c>
      <c r="G89" s="114">
        <v>7362.46</v>
      </c>
      <c r="H89" s="114">
        <v>7174.08</v>
      </c>
      <c r="I89" s="114">
        <v>0</v>
      </c>
      <c r="J89" s="91">
        <f t="shared" si="7"/>
        <v>14536.54</v>
      </c>
    </row>
    <row r="90" spans="1:10" ht="18">
      <c r="A90" s="113" t="s">
        <v>135</v>
      </c>
      <c r="B90" s="114">
        <v>17438.19</v>
      </c>
      <c r="C90" s="114">
        <v>13269.7</v>
      </c>
      <c r="D90" s="114">
        <v>0</v>
      </c>
      <c r="E90" s="91">
        <f t="shared" si="6"/>
        <v>30707.89</v>
      </c>
      <c r="F90" s="115" t="s">
        <v>136</v>
      </c>
      <c r="G90" s="114">
        <v>32827.76</v>
      </c>
      <c r="H90" s="114">
        <v>31188.08</v>
      </c>
      <c r="I90" s="114">
        <v>0</v>
      </c>
      <c r="J90" s="91">
        <f t="shared" si="7"/>
        <v>64015.840000000004</v>
      </c>
    </row>
    <row r="91" spans="1:10" ht="18">
      <c r="A91" s="113" t="s">
        <v>137</v>
      </c>
      <c r="B91" s="114">
        <v>5255.76</v>
      </c>
      <c r="C91" s="114">
        <v>3140.77</v>
      </c>
      <c r="D91" s="114">
        <v>0</v>
      </c>
      <c r="E91" s="91">
        <f t="shared" si="6"/>
        <v>8396.53</v>
      </c>
      <c r="F91" s="115" t="s">
        <v>138</v>
      </c>
      <c r="G91" s="114">
        <v>159503.78</v>
      </c>
      <c r="H91" s="114">
        <v>150720.75</v>
      </c>
      <c r="I91" s="114">
        <v>0</v>
      </c>
      <c r="J91" s="91">
        <f t="shared" si="7"/>
        <v>310224.53</v>
      </c>
    </row>
    <row r="92" spans="1:10" ht="18">
      <c r="A92" s="113" t="s">
        <v>139</v>
      </c>
      <c r="B92" s="114">
        <v>26328.26</v>
      </c>
      <c r="C92" s="114">
        <v>12507.76</v>
      </c>
      <c r="D92" s="114">
        <v>0</v>
      </c>
      <c r="E92" s="91">
        <f t="shared" si="6"/>
        <v>38836.02</v>
      </c>
      <c r="F92" s="115" t="s">
        <v>140</v>
      </c>
      <c r="G92" s="114">
        <v>8647.2</v>
      </c>
      <c r="H92" s="114">
        <v>3705.8</v>
      </c>
      <c r="I92" s="114">
        <v>0</v>
      </c>
      <c r="J92" s="91">
        <f t="shared" si="7"/>
        <v>12353</v>
      </c>
    </row>
    <row r="93" spans="1:10" ht="18">
      <c r="A93" s="113" t="s">
        <v>141</v>
      </c>
      <c r="B93" s="114">
        <v>50071.73</v>
      </c>
      <c r="C93" s="114">
        <v>32321.21</v>
      </c>
      <c r="D93" s="114">
        <v>0</v>
      </c>
      <c r="E93" s="91">
        <f t="shared" si="6"/>
        <v>82392.94</v>
      </c>
      <c r="F93" s="115" t="s">
        <v>142</v>
      </c>
      <c r="G93" s="114">
        <v>8676.64</v>
      </c>
      <c r="H93" s="114">
        <v>8130.08</v>
      </c>
      <c r="I93" s="114">
        <v>0</v>
      </c>
      <c r="J93" s="91">
        <f t="shared" si="7"/>
        <v>16806.72</v>
      </c>
    </row>
    <row r="94" spans="1:10" ht="18">
      <c r="A94" s="113" t="s">
        <v>143</v>
      </c>
      <c r="B94" s="114">
        <v>6732</v>
      </c>
      <c r="C94" s="114">
        <v>6489</v>
      </c>
      <c r="D94" s="114">
        <v>0</v>
      </c>
      <c r="E94" s="91">
        <f t="shared" si="6"/>
        <v>13221</v>
      </c>
      <c r="F94" s="115" t="s">
        <v>144</v>
      </c>
      <c r="G94" s="114">
        <v>25505.39</v>
      </c>
      <c r="H94" s="114">
        <v>19376.95</v>
      </c>
      <c r="I94" s="114">
        <v>0</v>
      </c>
      <c r="J94" s="91">
        <f t="shared" si="7"/>
        <v>44882.34</v>
      </c>
    </row>
    <row r="95" spans="1:10" ht="18">
      <c r="A95" s="113" t="s">
        <v>145</v>
      </c>
      <c r="B95" s="114">
        <v>56268.03</v>
      </c>
      <c r="C95" s="114">
        <v>41877.97</v>
      </c>
      <c r="D95" s="114">
        <v>0</v>
      </c>
      <c r="E95" s="91">
        <f t="shared" si="6"/>
        <v>98146</v>
      </c>
      <c r="F95" s="115" t="s">
        <v>146</v>
      </c>
      <c r="G95" s="114">
        <v>10802.3</v>
      </c>
      <c r="H95" s="114">
        <v>28877.7</v>
      </c>
      <c r="I95" s="114">
        <v>0</v>
      </c>
      <c r="J95" s="91">
        <f t="shared" si="7"/>
        <v>39680</v>
      </c>
    </row>
    <row r="96" spans="1:10" ht="18">
      <c r="A96" s="113" t="s">
        <v>216</v>
      </c>
      <c r="B96" s="114">
        <v>1135279.63</v>
      </c>
      <c r="C96" s="114">
        <v>809670.5</v>
      </c>
      <c r="D96" s="114">
        <v>0</v>
      </c>
      <c r="E96" s="91">
        <f t="shared" si="6"/>
        <v>1944950.13</v>
      </c>
      <c r="F96" s="115" t="s">
        <v>148</v>
      </c>
      <c r="G96" s="114">
        <v>3861.62</v>
      </c>
      <c r="H96" s="114">
        <v>2774.2</v>
      </c>
      <c r="I96" s="114">
        <v>0</v>
      </c>
      <c r="J96" s="91">
        <f t="shared" si="7"/>
        <v>6635.82</v>
      </c>
    </row>
    <row r="97" spans="1:10" ht="18">
      <c r="A97" s="113" t="s">
        <v>149</v>
      </c>
      <c r="B97" s="114">
        <v>7409.64</v>
      </c>
      <c r="C97" s="114">
        <v>7136.36</v>
      </c>
      <c r="D97" s="114">
        <v>0</v>
      </c>
      <c r="E97" s="91">
        <f t="shared" si="6"/>
        <v>14546</v>
      </c>
      <c r="F97" s="116" t="s">
        <v>222</v>
      </c>
      <c r="G97" s="114">
        <v>5745.64</v>
      </c>
      <c r="H97" s="114">
        <v>3887.36</v>
      </c>
      <c r="I97" s="114">
        <v>0</v>
      </c>
      <c r="J97" s="91">
        <f t="shared" si="7"/>
        <v>9633</v>
      </c>
    </row>
    <row r="98" spans="1:10" ht="18">
      <c r="A98" s="113" t="s">
        <v>151</v>
      </c>
      <c r="B98" s="114">
        <v>27975.09</v>
      </c>
      <c r="C98" s="114">
        <v>18344.89</v>
      </c>
      <c r="D98" s="114">
        <v>0</v>
      </c>
      <c r="E98" s="91">
        <f t="shared" si="6"/>
        <v>46319.979999999996</v>
      </c>
      <c r="F98" s="115" t="s">
        <v>152</v>
      </c>
      <c r="G98" s="114">
        <v>15621.98</v>
      </c>
      <c r="H98" s="114">
        <v>8567.65</v>
      </c>
      <c r="I98" s="114">
        <v>0</v>
      </c>
      <c r="J98" s="91">
        <f t="shared" si="7"/>
        <v>24189.629999999997</v>
      </c>
    </row>
    <row r="99" spans="1:10" ht="18">
      <c r="A99" s="113" t="s">
        <v>153</v>
      </c>
      <c r="B99" s="114">
        <v>63961.18</v>
      </c>
      <c r="C99" s="114">
        <v>47088.1</v>
      </c>
      <c r="D99" s="114">
        <v>0</v>
      </c>
      <c r="E99" s="91">
        <f t="shared" si="6"/>
        <v>111049.28</v>
      </c>
      <c r="F99" s="115" t="s">
        <v>154</v>
      </c>
      <c r="G99" s="114">
        <v>72738.94</v>
      </c>
      <c r="H99" s="114">
        <v>58219.06</v>
      </c>
      <c r="I99" s="114">
        <v>0</v>
      </c>
      <c r="J99" s="91">
        <f t="shared" si="7"/>
        <v>130958</v>
      </c>
    </row>
    <row r="100" spans="1:10" ht="18">
      <c r="A100" s="113" t="s">
        <v>155</v>
      </c>
      <c r="B100" s="114">
        <v>18624.92</v>
      </c>
      <c r="C100" s="114">
        <v>20041.08</v>
      </c>
      <c r="D100" s="114">
        <v>0</v>
      </c>
      <c r="E100" s="91">
        <f t="shared" si="6"/>
        <v>38666</v>
      </c>
      <c r="F100" s="115" t="s">
        <v>156</v>
      </c>
      <c r="G100" s="114">
        <v>19787.08</v>
      </c>
      <c r="H100" s="114">
        <v>16131.47</v>
      </c>
      <c r="I100" s="114">
        <v>0</v>
      </c>
      <c r="J100" s="91">
        <f t="shared" si="7"/>
        <v>35918.55</v>
      </c>
    </row>
    <row r="101" spans="1:10" ht="18">
      <c r="A101" s="113" t="s">
        <v>157</v>
      </c>
      <c r="B101" s="114">
        <v>53818.59</v>
      </c>
      <c r="C101" s="114">
        <v>50654.4</v>
      </c>
      <c r="D101" s="114">
        <v>0</v>
      </c>
      <c r="E101" s="91">
        <f t="shared" si="6"/>
        <v>104472.98999999999</v>
      </c>
      <c r="F101" s="115" t="s">
        <v>158</v>
      </c>
      <c r="G101" s="114">
        <v>44119.11</v>
      </c>
      <c r="H101" s="114">
        <v>37257.82</v>
      </c>
      <c r="I101" s="114">
        <v>0</v>
      </c>
      <c r="J101" s="91">
        <f t="shared" si="7"/>
        <v>81376.93</v>
      </c>
    </row>
    <row r="102" spans="1:10" ht="18">
      <c r="A102" s="113" t="s">
        <v>159</v>
      </c>
      <c r="B102" s="114">
        <v>14662.93</v>
      </c>
      <c r="C102" s="114">
        <v>8647.07</v>
      </c>
      <c r="D102" s="114">
        <v>0</v>
      </c>
      <c r="E102" s="91">
        <f t="shared" si="6"/>
        <v>23310</v>
      </c>
      <c r="F102" s="115" t="s">
        <v>160</v>
      </c>
      <c r="G102" s="114">
        <v>63626.42</v>
      </c>
      <c r="H102" s="114">
        <v>65997.12</v>
      </c>
      <c r="I102" s="114">
        <v>0</v>
      </c>
      <c r="J102" s="91">
        <f t="shared" si="7"/>
        <v>129623.54</v>
      </c>
    </row>
    <row r="103" spans="1:10" ht="18">
      <c r="A103" s="113" t="s">
        <v>161</v>
      </c>
      <c r="B103" s="114">
        <v>48220.25</v>
      </c>
      <c r="C103" s="114">
        <v>26361.75</v>
      </c>
      <c r="D103" s="114">
        <v>0</v>
      </c>
      <c r="E103" s="91">
        <f t="shared" si="6"/>
        <v>74582</v>
      </c>
      <c r="F103" s="115" t="s">
        <v>162</v>
      </c>
      <c r="G103" s="114">
        <v>444714.4</v>
      </c>
      <c r="H103" s="114">
        <v>287131.39</v>
      </c>
      <c r="I103" s="114">
        <v>0</v>
      </c>
      <c r="J103" s="91">
        <f t="shared" si="7"/>
        <v>731845.79</v>
      </c>
    </row>
    <row r="104" spans="1:10" ht="18">
      <c r="A104" s="113" t="s">
        <v>163</v>
      </c>
      <c r="B104" s="114">
        <v>31076.81</v>
      </c>
      <c r="C104" s="114">
        <v>22006.85</v>
      </c>
      <c r="D104" s="114">
        <v>0</v>
      </c>
      <c r="E104" s="91">
        <f t="shared" si="6"/>
        <v>53083.66</v>
      </c>
      <c r="F104" s="115" t="s">
        <v>164</v>
      </c>
      <c r="G104" s="114">
        <v>6187.34</v>
      </c>
      <c r="H104" s="114">
        <v>6400.13</v>
      </c>
      <c r="I104" s="114">
        <v>0</v>
      </c>
      <c r="J104" s="91">
        <f t="shared" si="7"/>
        <v>12587.470000000001</v>
      </c>
    </row>
    <row r="105" spans="1:10" ht="18">
      <c r="A105" s="113" t="s">
        <v>165</v>
      </c>
      <c r="B105" s="114">
        <v>14256.43</v>
      </c>
      <c r="C105" s="114">
        <v>13971.44</v>
      </c>
      <c r="D105" s="114">
        <v>0</v>
      </c>
      <c r="E105" s="91">
        <f t="shared" si="6"/>
        <v>28227.870000000003</v>
      </c>
      <c r="F105" s="115" t="s">
        <v>166</v>
      </c>
      <c r="G105" s="114">
        <v>15189.39</v>
      </c>
      <c r="H105" s="114">
        <v>13147.61</v>
      </c>
      <c r="I105" s="114">
        <v>0</v>
      </c>
      <c r="J105" s="91">
        <f t="shared" si="7"/>
        <v>28337</v>
      </c>
    </row>
    <row r="106" spans="1:10" ht="18">
      <c r="A106" s="113" t="s">
        <v>167</v>
      </c>
      <c r="B106" s="114">
        <v>24788.4</v>
      </c>
      <c r="C106" s="114">
        <v>10710.6</v>
      </c>
      <c r="D106" s="114">
        <v>0</v>
      </c>
      <c r="E106" s="91">
        <f t="shared" si="6"/>
        <v>35499</v>
      </c>
      <c r="F106" s="115" t="s">
        <v>168</v>
      </c>
      <c r="G106" s="114">
        <v>315604.98</v>
      </c>
      <c r="H106" s="114">
        <v>151844.02</v>
      </c>
      <c r="I106" s="114">
        <v>0</v>
      </c>
      <c r="J106" s="91">
        <f t="shared" si="7"/>
        <v>467449</v>
      </c>
    </row>
    <row r="107" spans="1:10" ht="18">
      <c r="A107" s="113" t="s">
        <v>169</v>
      </c>
      <c r="B107" s="114">
        <v>75622.35</v>
      </c>
      <c r="C107" s="114">
        <v>56741.65</v>
      </c>
      <c r="D107" s="114">
        <v>0</v>
      </c>
      <c r="E107" s="91">
        <f t="shared" si="6"/>
        <v>132364</v>
      </c>
      <c r="F107" s="115" t="s">
        <v>170</v>
      </c>
      <c r="G107" s="114">
        <v>1296883.23</v>
      </c>
      <c r="H107" s="114">
        <v>1087556.64</v>
      </c>
      <c r="I107" s="114">
        <v>0</v>
      </c>
      <c r="J107" s="91">
        <f t="shared" si="7"/>
        <v>2384439.87</v>
      </c>
    </row>
    <row r="108" spans="1:10" ht="18">
      <c r="A108" s="113" t="s">
        <v>171</v>
      </c>
      <c r="B108" s="114">
        <v>30072.08</v>
      </c>
      <c r="C108" s="114">
        <v>3538.92</v>
      </c>
      <c r="D108" s="114">
        <v>0</v>
      </c>
      <c r="E108" s="91">
        <f t="shared" si="6"/>
        <v>33611</v>
      </c>
      <c r="F108" s="115" t="s">
        <v>172</v>
      </c>
      <c r="G108" s="114">
        <v>12378.48</v>
      </c>
      <c r="H108" s="114">
        <v>13962.52</v>
      </c>
      <c r="I108" s="114">
        <v>0</v>
      </c>
      <c r="J108" s="91">
        <f t="shared" si="7"/>
        <v>26341</v>
      </c>
    </row>
    <row r="109" spans="1:10" ht="18">
      <c r="A109" s="113" t="s">
        <v>173</v>
      </c>
      <c r="B109" s="114">
        <v>72038.48</v>
      </c>
      <c r="C109" s="114">
        <v>55445.52</v>
      </c>
      <c r="D109" s="114">
        <v>0</v>
      </c>
      <c r="E109" s="91">
        <f t="shared" si="6"/>
        <v>127484</v>
      </c>
      <c r="F109" s="115" t="s">
        <v>174</v>
      </c>
      <c r="G109" s="114">
        <v>5307.46</v>
      </c>
      <c r="H109" s="114">
        <v>8760.54</v>
      </c>
      <c r="I109" s="114">
        <v>0</v>
      </c>
      <c r="J109" s="91">
        <f t="shared" si="7"/>
        <v>14068</v>
      </c>
    </row>
    <row r="110" spans="1:10" ht="18">
      <c r="A110" s="113" t="s">
        <v>175</v>
      </c>
      <c r="B110" s="114">
        <v>465734.09</v>
      </c>
      <c r="C110" s="114">
        <v>356975.35</v>
      </c>
      <c r="D110" s="114">
        <v>0</v>
      </c>
      <c r="E110" s="91">
        <f aca="true" t="shared" si="8" ref="E110:E126">SUM(B110:D110)</f>
        <v>822709.44</v>
      </c>
      <c r="F110" s="115" t="s">
        <v>176</v>
      </c>
      <c r="G110" s="114">
        <v>135803.57</v>
      </c>
      <c r="H110" s="114">
        <v>125779.07</v>
      </c>
      <c r="I110" s="114">
        <v>0</v>
      </c>
      <c r="J110" s="91">
        <f t="shared" si="7"/>
        <v>261582.64</v>
      </c>
    </row>
    <row r="111" spans="1:10" ht="18">
      <c r="A111" s="113" t="s">
        <v>177</v>
      </c>
      <c r="B111" s="114">
        <v>9493.37</v>
      </c>
      <c r="C111" s="114">
        <v>2194.23</v>
      </c>
      <c r="D111" s="114">
        <v>0</v>
      </c>
      <c r="E111" s="91">
        <f t="shared" si="8"/>
        <v>11687.6</v>
      </c>
      <c r="F111" s="115" t="s">
        <v>178</v>
      </c>
      <c r="G111" s="114">
        <v>254709.22</v>
      </c>
      <c r="H111" s="114">
        <v>201736.7</v>
      </c>
      <c r="I111" s="114">
        <v>0</v>
      </c>
      <c r="J111" s="91">
        <f t="shared" si="7"/>
        <v>456445.92000000004</v>
      </c>
    </row>
    <row r="112" spans="1:10" ht="18">
      <c r="A112" s="113" t="s">
        <v>179</v>
      </c>
      <c r="B112" s="114">
        <v>38584.21</v>
      </c>
      <c r="C112" s="114">
        <v>16383.13</v>
      </c>
      <c r="D112" s="114">
        <v>0</v>
      </c>
      <c r="E112" s="91">
        <f t="shared" si="8"/>
        <v>54967.34</v>
      </c>
      <c r="F112" s="115" t="s">
        <v>180</v>
      </c>
      <c r="G112" s="114">
        <v>20391.9</v>
      </c>
      <c r="H112" s="114">
        <v>99572.52</v>
      </c>
      <c r="I112" s="114">
        <v>0</v>
      </c>
      <c r="J112" s="91">
        <f t="shared" si="7"/>
        <v>119964.42000000001</v>
      </c>
    </row>
    <row r="113" spans="1:10" ht="18">
      <c r="A113" s="113" t="s">
        <v>181</v>
      </c>
      <c r="B113" s="114">
        <v>32559.68</v>
      </c>
      <c r="C113" s="114">
        <v>20858.05</v>
      </c>
      <c r="D113" s="114">
        <v>0</v>
      </c>
      <c r="E113" s="91">
        <f t="shared" si="8"/>
        <v>53417.729999999996</v>
      </c>
      <c r="F113" s="115" t="s">
        <v>182</v>
      </c>
      <c r="G113" s="114">
        <v>13230.65</v>
      </c>
      <c r="H113" s="114">
        <v>4383.22</v>
      </c>
      <c r="I113" s="114">
        <v>0</v>
      </c>
      <c r="J113" s="91">
        <f t="shared" si="7"/>
        <v>17613.87</v>
      </c>
    </row>
    <row r="114" spans="1:10" ht="18">
      <c r="A114" s="113" t="s">
        <v>183</v>
      </c>
      <c r="B114" s="114">
        <v>46036.8</v>
      </c>
      <c r="C114" s="114">
        <v>26259.2</v>
      </c>
      <c r="D114" s="114">
        <v>0</v>
      </c>
      <c r="E114" s="91">
        <f t="shared" si="8"/>
        <v>72296</v>
      </c>
      <c r="F114" s="115" t="s">
        <v>184</v>
      </c>
      <c r="G114" s="114">
        <v>9940.56</v>
      </c>
      <c r="H114" s="114">
        <v>8923.57</v>
      </c>
      <c r="I114" s="114">
        <v>0</v>
      </c>
      <c r="J114" s="91">
        <f t="shared" si="7"/>
        <v>18864.129999999997</v>
      </c>
    </row>
    <row r="115" spans="1:10" ht="18">
      <c r="A115" s="113" t="s">
        <v>185</v>
      </c>
      <c r="B115" s="114">
        <v>14524.83</v>
      </c>
      <c r="C115" s="114">
        <v>6276.66</v>
      </c>
      <c r="D115" s="114">
        <v>0</v>
      </c>
      <c r="E115" s="91">
        <f t="shared" si="8"/>
        <v>20801.489999999998</v>
      </c>
      <c r="F115" s="115" t="s">
        <v>217</v>
      </c>
      <c r="G115" s="114">
        <v>19472.17</v>
      </c>
      <c r="H115" s="114">
        <v>8035.41</v>
      </c>
      <c r="I115" s="114">
        <v>0</v>
      </c>
      <c r="J115" s="91">
        <f t="shared" si="7"/>
        <v>27507.579999999998</v>
      </c>
    </row>
    <row r="116" spans="1:10" ht="18">
      <c r="A116" s="113" t="s">
        <v>187</v>
      </c>
      <c r="B116" s="114">
        <v>17529.49</v>
      </c>
      <c r="C116" s="114">
        <v>14964.48</v>
      </c>
      <c r="D116" s="114">
        <v>0</v>
      </c>
      <c r="E116" s="91">
        <f t="shared" si="8"/>
        <v>32493.97</v>
      </c>
      <c r="F116" s="115" t="s">
        <v>188</v>
      </c>
      <c r="G116" s="114">
        <v>4773.61</v>
      </c>
      <c r="H116" s="114">
        <v>2631.3</v>
      </c>
      <c r="I116" s="114">
        <v>0</v>
      </c>
      <c r="J116" s="91">
        <f t="shared" si="7"/>
        <v>7404.91</v>
      </c>
    </row>
    <row r="117" spans="1:10" ht="18">
      <c r="A117" s="113" t="s">
        <v>189</v>
      </c>
      <c r="B117" s="114">
        <v>32554.48</v>
      </c>
      <c r="C117" s="114">
        <v>20275.42</v>
      </c>
      <c r="D117" s="114">
        <v>0</v>
      </c>
      <c r="E117" s="91">
        <f t="shared" si="8"/>
        <v>52829.899999999994</v>
      </c>
      <c r="F117" s="115" t="s">
        <v>190</v>
      </c>
      <c r="G117" s="114">
        <v>33502.18</v>
      </c>
      <c r="H117" s="114">
        <v>21574.48</v>
      </c>
      <c r="I117" s="114">
        <v>0</v>
      </c>
      <c r="J117" s="91">
        <f t="shared" si="7"/>
        <v>55076.66</v>
      </c>
    </row>
    <row r="118" spans="1:10" ht="18">
      <c r="A118" s="113" t="s">
        <v>191</v>
      </c>
      <c r="B118" s="114">
        <v>24158.93</v>
      </c>
      <c r="C118" s="114">
        <v>11665.15</v>
      </c>
      <c r="D118" s="114">
        <v>0</v>
      </c>
      <c r="E118" s="91">
        <f t="shared" si="8"/>
        <v>35824.08</v>
      </c>
      <c r="F118" s="115" t="s">
        <v>192</v>
      </c>
      <c r="G118" s="114">
        <v>141748.12</v>
      </c>
      <c r="H118" s="114">
        <v>107071.88</v>
      </c>
      <c r="I118" s="114">
        <v>0</v>
      </c>
      <c r="J118" s="91">
        <f t="shared" si="7"/>
        <v>248820</v>
      </c>
    </row>
    <row r="119" spans="1:10" ht="18">
      <c r="A119" s="113" t="s">
        <v>193</v>
      </c>
      <c r="B119" s="114">
        <v>6286.42</v>
      </c>
      <c r="C119" s="114">
        <v>4249.5</v>
      </c>
      <c r="D119" s="114">
        <v>0</v>
      </c>
      <c r="E119" s="91">
        <f t="shared" si="8"/>
        <v>10535.92</v>
      </c>
      <c r="F119" s="115" t="s">
        <v>194</v>
      </c>
      <c r="G119" s="114">
        <v>9949.18</v>
      </c>
      <c r="H119" s="114">
        <v>5127.82</v>
      </c>
      <c r="I119" s="114">
        <v>0</v>
      </c>
      <c r="J119" s="91">
        <f t="shared" si="7"/>
        <v>15077</v>
      </c>
    </row>
    <row r="120" spans="1:10" ht="18">
      <c r="A120" s="113" t="s">
        <v>195</v>
      </c>
      <c r="B120" s="114">
        <v>12615.78</v>
      </c>
      <c r="C120" s="114">
        <v>10547.63</v>
      </c>
      <c r="D120" s="114">
        <v>0</v>
      </c>
      <c r="E120" s="91">
        <f t="shared" si="8"/>
        <v>23163.41</v>
      </c>
      <c r="F120" s="115" t="s">
        <v>196</v>
      </c>
      <c r="G120" s="114">
        <v>19751.23</v>
      </c>
      <c r="H120" s="114">
        <v>14402.77</v>
      </c>
      <c r="I120" s="114">
        <v>0</v>
      </c>
      <c r="J120" s="91">
        <f t="shared" si="7"/>
        <v>34154</v>
      </c>
    </row>
    <row r="121" spans="1:10" ht="18">
      <c r="A121" s="113" t="s">
        <v>197</v>
      </c>
      <c r="B121" s="114">
        <v>4993.21</v>
      </c>
      <c r="C121" s="114">
        <v>3505.79</v>
      </c>
      <c r="D121" s="114">
        <v>0</v>
      </c>
      <c r="E121" s="91">
        <f t="shared" si="8"/>
        <v>8499</v>
      </c>
      <c r="F121" s="115" t="s">
        <v>198</v>
      </c>
      <c r="G121" s="114">
        <v>13692.3</v>
      </c>
      <c r="H121" s="114">
        <v>9984.48</v>
      </c>
      <c r="I121" s="114">
        <v>0</v>
      </c>
      <c r="J121" s="91">
        <f t="shared" si="7"/>
        <v>23676.78</v>
      </c>
    </row>
    <row r="122" spans="1:10" ht="18">
      <c r="A122" s="113" t="s">
        <v>199</v>
      </c>
      <c r="B122" s="114">
        <v>72335.05</v>
      </c>
      <c r="C122" s="114">
        <v>34889.95</v>
      </c>
      <c r="D122" s="114">
        <v>0</v>
      </c>
      <c r="E122" s="91">
        <f t="shared" si="8"/>
        <v>107225</v>
      </c>
      <c r="F122" s="115" t="s">
        <v>200</v>
      </c>
      <c r="G122" s="114">
        <v>667104.78</v>
      </c>
      <c r="H122" s="114">
        <v>527324.02</v>
      </c>
      <c r="I122" s="114">
        <v>0</v>
      </c>
      <c r="J122" s="91">
        <f t="shared" si="7"/>
        <v>1194428.8</v>
      </c>
    </row>
    <row r="123" spans="1:10" ht="18">
      <c r="A123" s="113" t="s">
        <v>201</v>
      </c>
      <c r="B123" s="114">
        <v>0</v>
      </c>
      <c r="C123" s="114">
        <v>0</v>
      </c>
      <c r="D123" s="114">
        <v>0</v>
      </c>
      <c r="E123" s="91">
        <f t="shared" si="8"/>
        <v>0</v>
      </c>
      <c r="F123" s="115" t="s">
        <v>202</v>
      </c>
      <c r="G123" s="114">
        <v>238207.27</v>
      </c>
      <c r="H123" s="114">
        <v>158199.73</v>
      </c>
      <c r="I123" s="114">
        <v>0</v>
      </c>
      <c r="J123" s="91">
        <f t="shared" si="7"/>
        <v>396407</v>
      </c>
    </row>
    <row r="124" spans="1:10" ht="18.75" thickBot="1">
      <c r="A124" s="113" t="s">
        <v>203</v>
      </c>
      <c r="B124" s="114">
        <v>795372.65</v>
      </c>
      <c r="C124" s="114">
        <v>548498.34</v>
      </c>
      <c r="D124" s="114">
        <v>0</v>
      </c>
      <c r="E124" s="91">
        <f t="shared" si="8"/>
        <v>1343870.99</v>
      </c>
      <c r="F124" s="115" t="s">
        <v>204</v>
      </c>
      <c r="G124" s="114">
        <v>-0.23</v>
      </c>
      <c r="H124" s="114">
        <v>-2070.23</v>
      </c>
      <c r="I124" s="114">
        <v>559083.67</v>
      </c>
      <c r="J124" s="117">
        <f t="shared" si="7"/>
        <v>557013.2100000001</v>
      </c>
    </row>
    <row r="125" spans="1:10" ht="18.75" thickTop="1">
      <c r="A125" s="113" t="s">
        <v>205</v>
      </c>
      <c r="B125" s="114">
        <v>13053.89</v>
      </c>
      <c r="C125" s="114">
        <v>1643.69</v>
      </c>
      <c r="D125" s="114">
        <v>0</v>
      </c>
      <c r="E125" s="91">
        <f t="shared" si="8"/>
        <v>14697.58</v>
      </c>
      <c r="F125" s="113"/>
      <c r="G125" s="91"/>
      <c r="H125" s="91"/>
      <c r="I125" s="91"/>
      <c r="J125" s="95" t="s">
        <v>105</v>
      </c>
    </row>
    <row r="126" spans="1:10" ht="18">
      <c r="A126" s="113" t="s">
        <v>206</v>
      </c>
      <c r="B126" s="114">
        <v>9407.67</v>
      </c>
      <c r="C126" s="114">
        <v>7175.55</v>
      </c>
      <c r="D126" s="114">
        <v>0</v>
      </c>
      <c r="E126" s="91">
        <f t="shared" si="8"/>
        <v>16583.22</v>
      </c>
      <c r="F126" s="118" t="s">
        <v>207</v>
      </c>
      <c r="G126" s="91">
        <f>SUM(B78:B126)+SUM(G78:G124)</f>
        <v>8577316.829999998</v>
      </c>
      <c r="H126" s="91">
        <f>SUM(C78:C126)+SUM(H78:H124)</f>
        <v>6417145.069999998</v>
      </c>
      <c r="I126" s="91">
        <f>SUM(D78:D126)+SUM(I78:I124)</f>
        <v>559083.67</v>
      </c>
      <c r="J126" s="91">
        <f>SUM(E78:E126)+SUM(J78:J124)</f>
        <v>15553545.57</v>
      </c>
    </row>
    <row r="127" spans="1:10" ht="18">
      <c r="A127" s="103"/>
      <c r="B127" s="119"/>
      <c r="C127" s="119"/>
      <c r="D127" s="103"/>
      <c r="E127" s="103"/>
      <c r="F127" s="103"/>
      <c r="G127" s="103"/>
      <c r="H127" s="103"/>
      <c r="I127" s="103"/>
      <c r="J127" s="120">
        <f>SUM(G126:I126)</f>
        <v>15553545.569999997</v>
      </c>
    </row>
    <row r="128" spans="2:3" ht="18">
      <c r="B128" s="119"/>
      <c r="C128" s="119"/>
    </row>
    <row r="129" ht="18">
      <c r="B129" s="119"/>
    </row>
    <row r="130" ht="12.75">
      <c r="B130" s="74"/>
    </row>
    <row r="131" ht="12.75">
      <c r="B131" s="74"/>
    </row>
    <row r="138" ht="12.75">
      <c r="E138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0.421875" style="0" customWidth="1"/>
    <col min="2" max="2" width="21.00390625" style="0" customWidth="1"/>
    <col min="3" max="3" width="21.140625" style="0" customWidth="1"/>
    <col min="4" max="4" width="23.57421875" style="0" customWidth="1"/>
    <col min="5" max="5" width="20.7109375" style="0" customWidth="1"/>
    <col min="6" max="7" width="22.28125" style="0" customWidth="1"/>
    <col min="8" max="8" width="27.7109375" style="0" customWidth="1"/>
    <col min="9" max="9" width="27.140625" style="0" customWidth="1"/>
    <col min="10" max="10" width="23.00390625" style="0" customWidth="1"/>
    <col min="11" max="11" width="18.7109375" style="0" bestFit="1" customWidth="1"/>
    <col min="12" max="12" width="20.28125" style="0" bestFit="1" customWidth="1"/>
    <col min="13" max="13" width="18.7109375" style="0" bestFit="1" customWidth="1"/>
    <col min="14" max="14" width="22.00390625" style="0" bestFit="1" customWidth="1"/>
  </cols>
  <sheetData>
    <row r="1" spans="1:6" ht="18">
      <c r="A1" s="74"/>
      <c r="B1" s="67"/>
      <c r="C1" s="67" t="s">
        <v>0</v>
      </c>
      <c r="D1" s="67"/>
      <c r="E1" s="67"/>
      <c r="F1" s="67"/>
    </row>
    <row r="2" spans="1:6" ht="18">
      <c r="A2" s="67"/>
      <c r="B2" s="67"/>
      <c r="C2" s="67" t="s">
        <v>101</v>
      </c>
      <c r="D2" s="67"/>
      <c r="E2" s="67"/>
      <c r="F2" s="67"/>
    </row>
    <row r="3" spans="1:6" ht="18">
      <c r="A3" s="67" t="s">
        <v>102</v>
      </c>
      <c r="B3" s="67" t="s">
        <v>213</v>
      </c>
      <c r="C3" s="67" t="s">
        <v>104</v>
      </c>
      <c r="D3" s="67" t="s">
        <v>105</v>
      </c>
      <c r="E3" s="67"/>
      <c r="F3" s="56" t="s">
        <v>214</v>
      </c>
    </row>
    <row r="4" spans="1:9" ht="18">
      <c r="A4" s="75" t="s">
        <v>107</v>
      </c>
      <c r="B4" s="76" t="s">
        <v>215</v>
      </c>
      <c r="C4" s="58" t="s">
        <v>109</v>
      </c>
      <c r="D4" s="75" t="s">
        <v>107</v>
      </c>
      <c r="E4" s="76" t="s">
        <v>215</v>
      </c>
      <c r="F4" s="58" t="s">
        <v>109</v>
      </c>
      <c r="H4" s="74" t="s">
        <v>110</v>
      </c>
      <c r="I4" s="74" t="s">
        <v>110</v>
      </c>
    </row>
    <row r="5" spans="1:9" ht="18">
      <c r="A5" s="77" t="s">
        <v>111</v>
      </c>
      <c r="B5" s="61">
        <f>G69</f>
        <v>5620193.7299999995</v>
      </c>
      <c r="C5" s="62">
        <f aca="true" t="shared" si="0" ref="C5:C36">B5+H5</f>
        <v>5620193.7299999995</v>
      </c>
      <c r="D5" s="78" t="s">
        <v>112</v>
      </c>
      <c r="E5" s="61">
        <f>N69</f>
        <v>1997384.27</v>
      </c>
      <c r="F5" s="62">
        <f aca="true" t="shared" si="1" ref="F5:F51">E5+I5</f>
        <v>1997384.27</v>
      </c>
      <c r="H5" s="62">
        <v>0</v>
      </c>
      <c r="I5" s="62">
        <v>0</v>
      </c>
    </row>
    <row r="6" spans="1:9" ht="18">
      <c r="A6" s="77" t="s">
        <v>113</v>
      </c>
      <c r="B6" s="61">
        <f aca="true" t="shared" si="2" ref="B6:B53">G70</f>
        <v>1899075.6800000002</v>
      </c>
      <c r="C6" s="62">
        <f t="shared" si="0"/>
        <v>1899075.6800000002</v>
      </c>
      <c r="D6" s="78" t="s">
        <v>114</v>
      </c>
      <c r="E6" s="61">
        <f aca="true" t="shared" si="3" ref="E6:E50">N70</f>
        <v>358317.16000000003</v>
      </c>
      <c r="F6" s="62">
        <f t="shared" si="1"/>
        <v>358317.16000000003</v>
      </c>
      <c r="H6" s="62">
        <v>0</v>
      </c>
      <c r="I6" s="62">
        <v>0</v>
      </c>
    </row>
    <row r="7" spans="1:9" ht="18">
      <c r="A7" s="77" t="s">
        <v>115</v>
      </c>
      <c r="B7" s="61">
        <f t="shared" si="2"/>
        <v>701920.4899999999</v>
      </c>
      <c r="C7" s="62">
        <f t="shared" si="0"/>
        <v>701920.4899999999</v>
      </c>
      <c r="D7" s="78" t="s">
        <v>116</v>
      </c>
      <c r="E7" s="61">
        <f t="shared" si="3"/>
        <v>1420958.4900000002</v>
      </c>
      <c r="F7" s="62">
        <f t="shared" si="1"/>
        <v>1420958.4900000002</v>
      </c>
      <c r="H7" s="62">
        <v>0</v>
      </c>
      <c r="I7" s="62">
        <v>0</v>
      </c>
    </row>
    <row r="8" spans="1:9" ht="18">
      <c r="A8" s="77" t="s">
        <v>117</v>
      </c>
      <c r="B8" s="61">
        <f t="shared" si="2"/>
        <v>176149.91</v>
      </c>
      <c r="C8" s="62">
        <f t="shared" si="0"/>
        <v>176149.91</v>
      </c>
      <c r="D8" s="78" t="s">
        <v>118</v>
      </c>
      <c r="E8" s="61">
        <f t="shared" si="3"/>
        <v>2373124.7</v>
      </c>
      <c r="F8" s="62">
        <f t="shared" si="1"/>
        <v>2373124.7</v>
      </c>
      <c r="H8" s="62">
        <v>0</v>
      </c>
      <c r="I8" s="62">
        <v>0</v>
      </c>
    </row>
    <row r="9" spans="1:9" ht="18">
      <c r="A9" s="77" t="s">
        <v>119</v>
      </c>
      <c r="B9" s="61">
        <f t="shared" si="2"/>
        <v>9066321.17</v>
      </c>
      <c r="C9" s="62">
        <f t="shared" si="0"/>
        <v>9066321.17</v>
      </c>
      <c r="D9" s="78" t="s">
        <v>120</v>
      </c>
      <c r="E9" s="61">
        <f t="shared" si="3"/>
        <v>2890462</v>
      </c>
      <c r="F9" s="62">
        <f t="shared" si="1"/>
        <v>2890462</v>
      </c>
      <c r="H9" s="62">
        <v>0</v>
      </c>
      <c r="I9" s="62">
        <v>0</v>
      </c>
    </row>
    <row r="10" spans="1:9" ht="18">
      <c r="A10" s="77" t="s">
        <v>121</v>
      </c>
      <c r="B10" s="61">
        <f t="shared" si="2"/>
        <v>4975905.8100000005</v>
      </c>
      <c r="C10" s="62">
        <f t="shared" si="0"/>
        <v>4975905.8100000005</v>
      </c>
      <c r="D10" s="78" t="s">
        <v>122</v>
      </c>
      <c r="E10" s="61">
        <f t="shared" si="3"/>
        <v>781360.8000000002</v>
      </c>
      <c r="F10" s="62">
        <f t="shared" si="1"/>
        <v>781360.8000000002</v>
      </c>
      <c r="H10" s="62">
        <v>0</v>
      </c>
      <c r="I10" s="62">
        <v>0</v>
      </c>
    </row>
    <row r="11" spans="1:9" ht="18">
      <c r="A11" s="77" t="s">
        <v>123</v>
      </c>
      <c r="B11" s="61">
        <f t="shared" si="2"/>
        <v>1706202.4</v>
      </c>
      <c r="C11" s="62">
        <f t="shared" si="0"/>
        <v>1706202.4</v>
      </c>
      <c r="D11" s="78" t="s">
        <v>124</v>
      </c>
      <c r="E11" s="61">
        <f t="shared" si="3"/>
        <v>767248.88</v>
      </c>
      <c r="F11" s="62">
        <f t="shared" si="1"/>
        <v>767248.88</v>
      </c>
      <c r="H11" s="62">
        <v>0</v>
      </c>
      <c r="I11" s="62">
        <v>0</v>
      </c>
    </row>
    <row r="12" spans="1:9" ht="18">
      <c r="A12" s="77" t="s">
        <v>125</v>
      </c>
      <c r="B12" s="61">
        <f t="shared" si="2"/>
        <v>267687</v>
      </c>
      <c r="C12" s="62">
        <f t="shared" si="0"/>
        <v>267687</v>
      </c>
      <c r="D12" s="78" t="s">
        <v>126</v>
      </c>
      <c r="E12" s="61">
        <f t="shared" si="3"/>
        <v>10169771.99</v>
      </c>
      <c r="F12" s="62">
        <f t="shared" si="1"/>
        <v>10169771.99</v>
      </c>
      <c r="H12" s="62">
        <v>0</v>
      </c>
      <c r="I12" s="62">
        <v>0</v>
      </c>
    </row>
    <row r="13" spans="1:9" ht="18">
      <c r="A13" s="77" t="s">
        <v>127</v>
      </c>
      <c r="B13" s="61">
        <f t="shared" si="2"/>
        <v>918624.3099999999</v>
      </c>
      <c r="C13" s="62">
        <f t="shared" si="0"/>
        <v>918624.3099999999</v>
      </c>
      <c r="D13" s="78" t="s">
        <v>128</v>
      </c>
      <c r="E13" s="61">
        <f t="shared" si="3"/>
        <v>1502548.3599999999</v>
      </c>
      <c r="F13" s="62">
        <f t="shared" si="1"/>
        <v>1502548.3599999999</v>
      </c>
      <c r="H13" s="62">
        <v>0</v>
      </c>
      <c r="I13" s="62">
        <v>0</v>
      </c>
    </row>
    <row r="14" spans="1:9" ht="18">
      <c r="A14" s="77" t="s">
        <v>129</v>
      </c>
      <c r="B14" s="61">
        <f t="shared" si="2"/>
        <v>1904811.51</v>
      </c>
      <c r="C14" s="62">
        <f t="shared" si="0"/>
        <v>1904811.51</v>
      </c>
      <c r="D14" s="78" t="s">
        <v>130</v>
      </c>
      <c r="E14" s="61">
        <f t="shared" si="3"/>
        <v>1317245.1600000001</v>
      </c>
      <c r="F14" s="62">
        <f t="shared" si="1"/>
        <v>1317245.1600000001</v>
      </c>
      <c r="H14" s="62">
        <v>0</v>
      </c>
      <c r="I14" s="62">
        <v>0</v>
      </c>
    </row>
    <row r="15" spans="1:9" ht="18">
      <c r="A15" s="77" t="s">
        <v>131</v>
      </c>
      <c r="B15" s="61">
        <f t="shared" si="2"/>
        <v>994037.6699999999</v>
      </c>
      <c r="C15" s="62">
        <f t="shared" si="0"/>
        <v>994037.6699999999</v>
      </c>
      <c r="D15" s="78" t="s">
        <v>132</v>
      </c>
      <c r="E15" s="61">
        <f t="shared" si="3"/>
        <v>4324970.79</v>
      </c>
      <c r="F15" s="62">
        <f t="shared" si="1"/>
        <v>4324970.79</v>
      </c>
      <c r="H15" s="62">
        <v>0</v>
      </c>
      <c r="I15" s="62">
        <v>0</v>
      </c>
    </row>
    <row r="16" spans="1:9" ht="18">
      <c r="A16" s="77" t="s">
        <v>133</v>
      </c>
      <c r="B16" s="61">
        <f t="shared" si="2"/>
        <v>680598.73</v>
      </c>
      <c r="C16" s="62">
        <f t="shared" si="0"/>
        <v>680598.73</v>
      </c>
      <c r="D16" s="78" t="s">
        <v>134</v>
      </c>
      <c r="E16" s="61">
        <f t="shared" si="3"/>
        <v>328960.01999999996</v>
      </c>
      <c r="F16" s="62">
        <f t="shared" si="1"/>
        <v>328960.01999999996</v>
      </c>
      <c r="H16" s="62">
        <v>0</v>
      </c>
      <c r="I16" s="62">
        <v>0</v>
      </c>
    </row>
    <row r="17" spans="1:9" ht="18">
      <c r="A17" s="77" t="s">
        <v>135</v>
      </c>
      <c r="B17" s="61">
        <f t="shared" si="2"/>
        <v>835422.4199999999</v>
      </c>
      <c r="C17" s="62">
        <f t="shared" si="0"/>
        <v>835422.4199999999</v>
      </c>
      <c r="D17" s="78" t="s">
        <v>136</v>
      </c>
      <c r="E17" s="61">
        <f t="shared" si="3"/>
        <v>1962420.6400000001</v>
      </c>
      <c r="F17" s="62">
        <f t="shared" si="1"/>
        <v>1962420.6400000001</v>
      </c>
      <c r="H17" s="62">
        <v>0</v>
      </c>
      <c r="I17" s="62">
        <v>0</v>
      </c>
    </row>
    <row r="18" spans="1:9" ht="18">
      <c r="A18" s="77" t="s">
        <v>137</v>
      </c>
      <c r="B18" s="61">
        <f t="shared" si="2"/>
        <v>287304.44</v>
      </c>
      <c r="C18" s="62">
        <f t="shared" si="0"/>
        <v>287304.44</v>
      </c>
      <c r="D18" s="78" t="s">
        <v>138</v>
      </c>
      <c r="E18" s="61">
        <f t="shared" si="3"/>
        <v>8489439.84</v>
      </c>
      <c r="F18" s="62">
        <f t="shared" si="1"/>
        <v>8489439.84</v>
      </c>
      <c r="H18" s="62">
        <v>0</v>
      </c>
      <c r="I18" s="62">
        <v>0</v>
      </c>
    </row>
    <row r="19" spans="1:9" ht="18">
      <c r="A19" s="77" t="s">
        <v>139</v>
      </c>
      <c r="B19" s="61">
        <f t="shared" si="2"/>
        <v>1534837.2099999997</v>
      </c>
      <c r="C19" s="62">
        <f t="shared" si="0"/>
        <v>1534837.2099999997</v>
      </c>
      <c r="D19" s="78" t="s">
        <v>140</v>
      </c>
      <c r="E19" s="61">
        <f t="shared" si="3"/>
        <v>109016.43000000001</v>
      </c>
      <c r="F19" s="62">
        <f t="shared" si="1"/>
        <v>109016.43000000001</v>
      </c>
      <c r="H19" s="62">
        <v>0</v>
      </c>
      <c r="I19" s="62">
        <v>0</v>
      </c>
    </row>
    <row r="20" spans="1:9" ht="18">
      <c r="A20" s="77" t="s">
        <v>141</v>
      </c>
      <c r="B20" s="61">
        <f t="shared" si="2"/>
        <v>4300493.79</v>
      </c>
      <c r="C20" s="62">
        <f t="shared" si="0"/>
        <v>4300493.79</v>
      </c>
      <c r="D20" s="78" t="s">
        <v>142</v>
      </c>
      <c r="E20" s="61">
        <f t="shared" si="3"/>
        <v>247708.31</v>
      </c>
      <c r="F20" s="62">
        <f t="shared" si="1"/>
        <v>247708.31</v>
      </c>
      <c r="H20" s="62">
        <v>0</v>
      </c>
      <c r="I20" s="62">
        <v>0</v>
      </c>
    </row>
    <row r="21" spans="1:9" ht="18">
      <c r="A21" s="77" t="s">
        <v>143</v>
      </c>
      <c r="B21" s="61">
        <f t="shared" si="2"/>
        <v>280125.86999999994</v>
      </c>
      <c r="C21" s="62">
        <f t="shared" si="0"/>
        <v>280125.86999999994</v>
      </c>
      <c r="D21" s="78" t="s">
        <v>144</v>
      </c>
      <c r="E21" s="61">
        <f t="shared" si="3"/>
        <v>1947989.88</v>
      </c>
      <c r="F21" s="62">
        <f t="shared" si="1"/>
        <v>1947989.88</v>
      </c>
      <c r="H21" s="62">
        <v>0</v>
      </c>
      <c r="I21" s="62">
        <v>0</v>
      </c>
    </row>
    <row r="22" spans="1:9" ht="18">
      <c r="A22" s="77" t="s">
        <v>145</v>
      </c>
      <c r="B22" s="61">
        <f t="shared" si="2"/>
        <v>3371578.7800000003</v>
      </c>
      <c r="C22" s="62">
        <f t="shared" si="0"/>
        <v>3371578.7800000003</v>
      </c>
      <c r="D22" s="78" t="s">
        <v>146</v>
      </c>
      <c r="E22" s="61">
        <f t="shared" si="3"/>
        <v>671328.48</v>
      </c>
      <c r="F22" s="62">
        <f t="shared" si="1"/>
        <v>671328.48</v>
      </c>
      <c r="H22" s="62">
        <v>0</v>
      </c>
      <c r="I22" s="62">
        <v>0</v>
      </c>
    </row>
    <row r="23" spans="1:9" ht="18">
      <c r="A23" s="77" t="s">
        <v>216</v>
      </c>
      <c r="B23" s="61">
        <f t="shared" si="2"/>
        <v>67323773.87</v>
      </c>
      <c r="C23" s="62">
        <f t="shared" si="0"/>
        <v>67323773.87</v>
      </c>
      <c r="D23" s="78" t="s">
        <v>148</v>
      </c>
      <c r="E23" s="61">
        <f t="shared" si="3"/>
        <v>246455.97</v>
      </c>
      <c r="F23" s="62">
        <f t="shared" si="1"/>
        <v>246455.97</v>
      </c>
      <c r="H23" s="62">
        <v>0</v>
      </c>
      <c r="I23" s="62">
        <v>0</v>
      </c>
    </row>
    <row r="24" spans="1:9" ht="18">
      <c r="A24" s="77" t="s">
        <v>149</v>
      </c>
      <c r="B24" s="61">
        <f t="shared" si="2"/>
        <v>507412.13</v>
      </c>
      <c r="C24" s="62">
        <f t="shared" si="0"/>
        <v>507412.13</v>
      </c>
      <c r="D24" s="78" t="s">
        <v>150</v>
      </c>
      <c r="E24" s="61">
        <f t="shared" si="3"/>
        <v>219108.02</v>
      </c>
      <c r="F24" s="62">
        <f t="shared" si="1"/>
        <v>219108.02</v>
      </c>
      <c r="H24" s="62">
        <v>0</v>
      </c>
      <c r="I24" s="62">
        <v>0</v>
      </c>
    </row>
    <row r="25" spans="1:9" ht="18">
      <c r="A25" s="77" t="s">
        <v>151</v>
      </c>
      <c r="B25" s="61">
        <f t="shared" si="2"/>
        <v>809474.7400000001</v>
      </c>
      <c r="C25" s="62">
        <f t="shared" si="0"/>
        <v>809474.7400000001</v>
      </c>
      <c r="D25" s="78" t="s">
        <v>152</v>
      </c>
      <c r="E25" s="61">
        <f t="shared" si="3"/>
        <v>479144.06</v>
      </c>
      <c r="F25" s="62">
        <f t="shared" si="1"/>
        <v>479144.06</v>
      </c>
      <c r="H25" s="62">
        <v>0</v>
      </c>
      <c r="I25" s="62">
        <v>0</v>
      </c>
    </row>
    <row r="26" spans="1:9" ht="18">
      <c r="A26" s="77" t="s">
        <v>153</v>
      </c>
      <c r="B26" s="61">
        <f t="shared" si="2"/>
        <v>3239339.4699999997</v>
      </c>
      <c r="C26" s="62">
        <f t="shared" si="0"/>
        <v>3239339.4699999997</v>
      </c>
      <c r="D26" s="78" t="s">
        <v>154</v>
      </c>
      <c r="E26" s="61">
        <f t="shared" si="3"/>
        <v>5549293.010000001</v>
      </c>
      <c r="F26" s="62">
        <f t="shared" si="1"/>
        <v>5549293.010000001</v>
      </c>
      <c r="H26" s="62">
        <v>0</v>
      </c>
      <c r="I26" s="62">
        <v>0</v>
      </c>
    </row>
    <row r="27" spans="1:9" ht="18">
      <c r="A27" s="77" t="s">
        <v>155</v>
      </c>
      <c r="B27" s="61">
        <f t="shared" si="2"/>
        <v>2230072.0300000003</v>
      </c>
      <c r="C27" s="62">
        <f t="shared" si="0"/>
        <v>2230072.0300000003</v>
      </c>
      <c r="D27" s="78" t="s">
        <v>156</v>
      </c>
      <c r="E27" s="61">
        <f t="shared" si="3"/>
        <v>1165024.68</v>
      </c>
      <c r="F27" s="62">
        <f t="shared" si="1"/>
        <v>1165024.68</v>
      </c>
      <c r="H27" s="62">
        <v>0</v>
      </c>
      <c r="I27" s="62">
        <v>0</v>
      </c>
    </row>
    <row r="28" spans="1:9" ht="18">
      <c r="A28" s="77" t="s">
        <v>157</v>
      </c>
      <c r="B28" s="61">
        <f t="shared" si="2"/>
        <v>771513.5599999999</v>
      </c>
      <c r="C28" s="62">
        <f t="shared" si="0"/>
        <v>771513.5599999999</v>
      </c>
      <c r="D28" s="78" t="s">
        <v>158</v>
      </c>
      <c r="E28" s="61">
        <f t="shared" si="3"/>
        <v>2999320.43</v>
      </c>
      <c r="F28" s="62">
        <f t="shared" si="1"/>
        <v>2999320.43</v>
      </c>
      <c r="H28" s="62">
        <v>0</v>
      </c>
      <c r="I28" s="62">
        <v>0</v>
      </c>
    </row>
    <row r="29" spans="1:9" ht="18">
      <c r="A29" s="77" t="s">
        <v>159</v>
      </c>
      <c r="B29" s="61">
        <f t="shared" si="2"/>
        <v>562515.81</v>
      </c>
      <c r="C29" s="62">
        <f t="shared" si="0"/>
        <v>562515.81</v>
      </c>
      <c r="D29" s="78" t="s">
        <v>160</v>
      </c>
      <c r="E29" s="61">
        <f t="shared" si="3"/>
        <v>2712448.64</v>
      </c>
      <c r="F29" s="62">
        <f t="shared" si="1"/>
        <v>2712448.64</v>
      </c>
      <c r="H29" s="62">
        <v>0</v>
      </c>
      <c r="I29" s="62">
        <v>0</v>
      </c>
    </row>
    <row r="30" spans="1:9" ht="18">
      <c r="A30" s="77" t="s">
        <v>161</v>
      </c>
      <c r="B30" s="61">
        <f t="shared" si="2"/>
        <v>1687433.8900000001</v>
      </c>
      <c r="C30" s="62">
        <f t="shared" si="0"/>
        <v>1687433.8900000001</v>
      </c>
      <c r="D30" s="78" t="s">
        <v>162</v>
      </c>
      <c r="E30" s="61">
        <f t="shared" si="3"/>
        <v>15027401.979999999</v>
      </c>
      <c r="F30" s="62">
        <f t="shared" si="1"/>
        <v>15027401.979999999</v>
      </c>
      <c r="H30" s="62">
        <v>0</v>
      </c>
      <c r="I30" s="62">
        <v>0</v>
      </c>
    </row>
    <row r="31" spans="1:9" ht="18">
      <c r="A31" s="77" t="s">
        <v>163</v>
      </c>
      <c r="B31" s="61">
        <f t="shared" si="2"/>
        <v>2087307.4800000002</v>
      </c>
      <c r="C31" s="62">
        <f t="shared" si="0"/>
        <v>2087307.4800000002</v>
      </c>
      <c r="D31" s="78" t="s">
        <v>164</v>
      </c>
      <c r="E31" s="61">
        <f t="shared" si="3"/>
        <v>828172.44</v>
      </c>
      <c r="F31" s="62">
        <f t="shared" si="1"/>
        <v>828172.44</v>
      </c>
      <c r="H31" s="62">
        <v>0</v>
      </c>
      <c r="I31" s="62">
        <v>0</v>
      </c>
    </row>
    <row r="32" spans="1:9" ht="18">
      <c r="A32" s="77" t="s">
        <v>165</v>
      </c>
      <c r="B32" s="61">
        <f t="shared" si="2"/>
        <v>1263847.04</v>
      </c>
      <c r="C32" s="62">
        <f t="shared" si="0"/>
        <v>1263847.04</v>
      </c>
      <c r="D32" s="78" t="s">
        <v>166</v>
      </c>
      <c r="E32" s="61">
        <f t="shared" si="3"/>
        <v>430073.62999999995</v>
      </c>
      <c r="F32" s="62">
        <f t="shared" si="1"/>
        <v>430073.62999999995</v>
      </c>
      <c r="H32" s="62">
        <v>0</v>
      </c>
      <c r="I32" s="62">
        <v>0</v>
      </c>
    </row>
    <row r="33" spans="1:9" ht="18">
      <c r="A33" s="77" t="s">
        <v>167</v>
      </c>
      <c r="B33" s="61">
        <f t="shared" si="2"/>
        <v>392288.79000000004</v>
      </c>
      <c r="C33" s="62">
        <f t="shared" si="0"/>
        <v>392288.79000000004</v>
      </c>
      <c r="D33" s="78" t="s">
        <v>168</v>
      </c>
      <c r="E33" s="61">
        <f t="shared" si="3"/>
        <v>14796459.42</v>
      </c>
      <c r="F33" s="62">
        <f t="shared" si="1"/>
        <v>14796459.42</v>
      </c>
      <c r="H33" s="62">
        <v>0</v>
      </c>
      <c r="I33" s="62">
        <v>0</v>
      </c>
    </row>
    <row r="34" spans="1:9" ht="18">
      <c r="A34" s="77" t="s">
        <v>169</v>
      </c>
      <c r="B34" s="61">
        <f t="shared" si="2"/>
        <v>3241102.7199999997</v>
      </c>
      <c r="C34" s="62">
        <f t="shared" si="0"/>
        <v>3241102.7199999997</v>
      </c>
      <c r="D34" s="78" t="s">
        <v>170</v>
      </c>
      <c r="E34" s="61">
        <f t="shared" si="3"/>
        <v>67907011.95</v>
      </c>
      <c r="F34" s="62">
        <f t="shared" si="1"/>
        <v>67907011.95</v>
      </c>
      <c r="H34" s="62">
        <v>0</v>
      </c>
      <c r="I34" s="62">
        <v>0</v>
      </c>
    </row>
    <row r="35" spans="1:9" ht="18">
      <c r="A35" s="77" t="s">
        <v>171</v>
      </c>
      <c r="B35" s="61">
        <f t="shared" si="2"/>
        <v>315175.33999999997</v>
      </c>
      <c r="C35" s="62">
        <f t="shared" si="0"/>
        <v>315175.33999999997</v>
      </c>
      <c r="D35" s="78" t="s">
        <v>172</v>
      </c>
      <c r="E35" s="61">
        <f t="shared" si="3"/>
        <v>673161.4600000001</v>
      </c>
      <c r="F35" s="62">
        <f t="shared" si="1"/>
        <v>673161.4600000001</v>
      </c>
      <c r="H35" s="62">
        <v>0</v>
      </c>
      <c r="I35" s="62">
        <v>0</v>
      </c>
    </row>
    <row r="36" spans="1:9" ht="18">
      <c r="A36" s="77" t="s">
        <v>173</v>
      </c>
      <c r="B36" s="61">
        <f t="shared" si="2"/>
        <v>4908169.52</v>
      </c>
      <c r="C36" s="62">
        <f t="shared" si="0"/>
        <v>4908169.52</v>
      </c>
      <c r="D36" s="78" t="s">
        <v>174</v>
      </c>
      <c r="E36" s="61">
        <f t="shared" si="3"/>
        <v>455268.06</v>
      </c>
      <c r="F36" s="62">
        <f t="shared" si="1"/>
        <v>455268.06</v>
      </c>
      <c r="H36" s="62">
        <v>0</v>
      </c>
      <c r="I36" s="62">
        <v>0</v>
      </c>
    </row>
    <row r="37" spans="1:9" ht="18">
      <c r="A37" s="77" t="s">
        <v>175</v>
      </c>
      <c r="B37" s="61">
        <f t="shared" si="2"/>
        <v>26793071.759999998</v>
      </c>
      <c r="C37" s="62">
        <f aca="true" t="shared" si="4" ref="C37:C53">B37+H37</f>
        <v>26793071.759999998</v>
      </c>
      <c r="D37" s="78" t="s">
        <v>176</v>
      </c>
      <c r="E37" s="61">
        <f t="shared" si="3"/>
        <v>10890879.030000001</v>
      </c>
      <c r="F37" s="62">
        <f t="shared" si="1"/>
        <v>10890879.030000001</v>
      </c>
      <c r="H37" s="62">
        <v>0</v>
      </c>
      <c r="I37" s="62">
        <v>0</v>
      </c>
    </row>
    <row r="38" spans="1:9" ht="18">
      <c r="A38" s="77" t="s">
        <v>177</v>
      </c>
      <c r="B38" s="61">
        <f t="shared" si="2"/>
        <v>94298.73</v>
      </c>
      <c r="C38" s="62">
        <f t="shared" si="4"/>
        <v>94298.73</v>
      </c>
      <c r="D38" s="78" t="s">
        <v>178</v>
      </c>
      <c r="E38" s="61">
        <f t="shared" si="3"/>
        <v>6108669.609999999</v>
      </c>
      <c r="F38" s="62">
        <f t="shared" si="1"/>
        <v>6108669.609999999</v>
      </c>
      <c r="H38" s="62">
        <v>0</v>
      </c>
      <c r="I38" s="62">
        <v>0</v>
      </c>
    </row>
    <row r="39" spans="1:9" ht="18">
      <c r="A39" s="77" t="s">
        <v>179</v>
      </c>
      <c r="B39" s="61">
        <f t="shared" si="2"/>
        <v>798117.34</v>
      </c>
      <c r="C39" s="62">
        <f t="shared" si="4"/>
        <v>798117.34</v>
      </c>
      <c r="D39" s="78" t="s">
        <v>180</v>
      </c>
      <c r="E39" s="61">
        <f t="shared" si="3"/>
        <v>1584135.9800000002</v>
      </c>
      <c r="F39" s="62">
        <f t="shared" si="1"/>
        <v>1584135.9800000002</v>
      </c>
      <c r="H39" s="62">
        <v>0</v>
      </c>
      <c r="I39" s="62">
        <v>0</v>
      </c>
    </row>
    <row r="40" spans="1:9" ht="18">
      <c r="A40" s="77" t="s">
        <v>181</v>
      </c>
      <c r="B40" s="61">
        <f t="shared" si="2"/>
        <v>1436027.31</v>
      </c>
      <c r="C40" s="62">
        <f t="shared" si="4"/>
        <v>1436027.31</v>
      </c>
      <c r="D40" s="78" t="s">
        <v>182</v>
      </c>
      <c r="E40" s="61">
        <f t="shared" si="3"/>
        <v>164104.33000000002</v>
      </c>
      <c r="F40" s="62">
        <f t="shared" si="1"/>
        <v>164104.33000000002</v>
      </c>
      <c r="H40" s="62">
        <v>0</v>
      </c>
      <c r="I40" s="62">
        <v>0</v>
      </c>
    </row>
    <row r="41" spans="1:9" ht="18">
      <c r="A41" s="77" t="s">
        <v>183</v>
      </c>
      <c r="B41" s="61">
        <f t="shared" si="2"/>
        <v>1653887.49</v>
      </c>
      <c r="C41" s="62">
        <f t="shared" si="4"/>
        <v>1653887.49</v>
      </c>
      <c r="D41" s="78" t="s">
        <v>184</v>
      </c>
      <c r="E41" s="61">
        <f t="shared" si="3"/>
        <v>595046.04</v>
      </c>
      <c r="F41" s="62">
        <f t="shared" si="1"/>
        <v>595046.04</v>
      </c>
      <c r="H41" s="62">
        <v>0</v>
      </c>
      <c r="I41" s="62">
        <v>0</v>
      </c>
    </row>
    <row r="42" spans="1:9" ht="18">
      <c r="A42" s="77" t="s">
        <v>185</v>
      </c>
      <c r="B42" s="61">
        <f t="shared" si="2"/>
        <v>717615.95</v>
      </c>
      <c r="C42" s="62">
        <f t="shared" si="4"/>
        <v>717615.95</v>
      </c>
      <c r="D42" s="78" t="s">
        <v>217</v>
      </c>
      <c r="E42" s="61">
        <f t="shared" si="3"/>
        <v>331226.5900000001</v>
      </c>
      <c r="F42" s="62">
        <f t="shared" si="1"/>
        <v>331226.5900000001</v>
      </c>
      <c r="H42" s="62">
        <v>0</v>
      </c>
      <c r="I42" s="62">
        <v>0</v>
      </c>
    </row>
    <row r="43" spans="1:9" ht="18">
      <c r="A43" s="77" t="s">
        <v>187</v>
      </c>
      <c r="B43" s="61">
        <f t="shared" si="2"/>
        <v>1422376.35</v>
      </c>
      <c r="C43" s="62">
        <f t="shared" si="4"/>
        <v>1422376.35</v>
      </c>
      <c r="D43" s="78" t="s">
        <v>188</v>
      </c>
      <c r="E43" s="61">
        <f t="shared" si="3"/>
        <v>108348.60999999999</v>
      </c>
      <c r="F43" s="62">
        <f t="shared" si="1"/>
        <v>108348.60999999999</v>
      </c>
      <c r="H43" s="62">
        <v>0</v>
      </c>
      <c r="I43" s="62">
        <v>0</v>
      </c>
    </row>
    <row r="44" spans="1:9" ht="18">
      <c r="A44" s="77" t="s">
        <v>189</v>
      </c>
      <c r="B44" s="61">
        <f t="shared" si="2"/>
        <v>1906643.79</v>
      </c>
      <c r="C44" s="62">
        <f t="shared" si="4"/>
        <v>1906643.79</v>
      </c>
      <c r="D44" s="78" t="s">
        <v>190</v>
      </c>
      <c r="E44" s="61">
        <f t="shared" si="3"/>
        <v>2014987.68</v>
      </c>
      <c r="F44" s="62">
        <f t="shared" si="1"/>
        <v>2014987.68</v>
      </c>
      <c r="H44" s="62">
        <v>0</v>
      </c>
      <c r="I44" s="62">
        <v>0</v>
      </c>
    </row>
    <row r="45" spans="1:9" ht="18">
      <c r="A45" s="77" t="s">
        <v>191</v>
      </c>
      <c r="B45" s="61">
        <f t="shared" si="2"/>
        <v>468420.02</v>
      </c>
      <c r="C45" s="62">
        <f t="shared" si="4"/>
        <v>468420.02</v>
      </c>
      <c r="D45" s="78" t="s">
        <v>192</v>
      </c>
      <c r="E45" s="61">
        <f t="shared" si="3"/>
        <v>9182993.209999999</v>
      </c>
      <c r="F45" s="62">
        <f t="shared" si="1"/>
        <v>9182993.209999999</v>
      </c>
      <c r="H45" s="62">
        <v>0</v>
      </c>
      <c r="I45" s="62">
        <v>0</v>
      </c>
    </row>
    <row r="46" spans="1:9" ht="18">
      <c r="A46" s="77" t="s">
        <v>193</v>
      </c>
      <c r="B46" s="61">
        <f t="shared" si="2"/>
        <v>183376.32</v>
      </c>
      <c r="C46" s="62">
        <f t="shared" si="4"/>
        <v>183376.32</v>
      </c>
      <c r="D46" s="78" t="s">
        <v>194</v>
      </c>
      <c r="E46" s="61">
        <f t="shared" si="3"/>
        <v>421700.83999999997</v>
      </c>
      <c r="F46" s="62">
        <f t="shared" si="1"/>
        <v>421700.83999999997</v>
      </c>
      <c r="H46" s="62">
        <v>0</v>
      </c>
      <c r="I46" s="62">
        <v>0</v>
      </c>
    </row>
    <row r="47" spans="1:9" ht="18">
      <c r="A47" s="77" t="s">
        <v>195</v>
      </c>
      <c r="B47" s="61">
        <f t="shared" si="2"/>
        <v>702023.78</v>
      </c>
      <c r="C47" s="62">
        <f t="shared" si="4"/>
        <v>702023.78</v>
      </c>
      <c r="D47" s="78" t="s">
        <v>196</v>
      </c>
      <c r="E47" s="61">
        <f t="shared" si="3"/>
        <v>1260959.8399999999</v>
      </c>
      <c r="F47" s="62">
        <f t="shared" si="1"/>
        <v>1260959.8399999999</v>
      </c>
      <c r="H47" s="62">
        <v>0</v>
      </c>
      <c r="I47" s="62">
        <v>0</v>
      </c>
    </row>
    <row r="48" spans="1:9" ht="18">
      <c r="A48" s="77" t="s">
        <v>197</v>
      </c>
      <c r="B48" s="61">
        <f t="shared" si="2"/>
        <v>207698.73</v>
      </c>
      <c r="C48" s="62">
        <f t="shared" si="4"/>
        <v>207698.73</v>
      </c>
      <c r="D48" s="78" t="s">
        <v>198</v>
      </c>
      <c r="E48" s="61">
        <f t="shared" si="3"/>
        <v>1104681.89</v>
      </c>
      <c r="F48" s="62">
        <f t="shared" si="1"/>
        <v>1104681.89</v>
      </c>
      <c r="H48" s="62">
        <v>0</v>
      </c>
      <c r="I48" s="62">
        <v>0</v>
      </c>
    </row>
    <row r="49" spans="1:9" ht="18">
      <c r="A49" s="77" t="s">
        <v>199</v>
      </c>
      <c r="B49" s="61">
        <f t="shared" si="2"/>
        <v>1800198.9200000002</v>
      </c>
      <c r="C49" s="62">
        <f t="shared" si="4"/>
        <v>1800198.9200000002</v>
      </c>
      <c r="D49" s="78" t="s">
        <v>200</v>
      </c>
      <c r="E49" s="61">
        <f t="shared" si="3"/>
        <v>15430220.57</v>
      </c>
      <c r="F49" s="62">
        <f t="shared" si="1"/>
        <v>15430220.57</v>
      </c>
      <c r="H49" s="62">
        <v>0</v>
      </c>
      <c r="I49" s="62">
        <v>0</v>
      </c>
    </row>
    <row r="50" spans="1:9" ht="18">
      <c r="A50" s="77" t="s">
        <v>201</v>
      </c>
      <c r="B50" s="61">
        <f t="shared" si="2"/>
        <v>586372.2000000001</v>
      </c>
      <c r="C50" s="62">
        <f t="shared" si="4"/>
        <v>586372.2000000001</v>
      </c>
      <c r="D50" s="78" t="s">
        <v>202</v>
      </c>
      <c r="E50" s="61">
        <f t="shared" si="3"/>
        <v>5365882.44</v>
      </c>
      <c r="F50" s="62">
        <f t="shared" si="1"/>
        <v>5365882.44</v>
      </c>
      <c r="H50" s="62">
        <v>0</v>
      </c>
      <c r="I50" s="62">
        <v>0</v>
      </c>
    </row>
    <row r="51" spans="1:9" ht="18.75" thickBot="1">
      <c r="A51" s="77" t="s">
        <v>203</v>
      </c>
      <c r="B51" s="61">
        <f t="shared" si="2"/>
        <v>39877992.85999999</v>
      </c>
      <c r="C51" s="62">
        <f t="shared" si="4"/>
        <v>39877992.85999999</v>
      </c>
      <c r="D51" s="78" t="s">
        <v>204</v>
      </c>
      <c r="E51" s="79">
        <f>N115</f>
        <v>68967851.82</v>
      </c>
      <c r="F51" s="80">
        <f t="shared" si="1"/>
        <v>68967851.82</v>
      </c>
      <c r="H51" s="62">
        <v>0</v>
      </c>
      <c r="I51" s="62">
        <v>0</v>
      </c>
    </row>
    <row r="52" spans="1:9" ht="18.75" thickTop="1">
      <c r="A52" s="77" t="s">
        <v>205</v>
      </c>
      <c r="B52" s="61">
        <f t="shared" si="2"/>
        <v>139389.05000000002</v>
      </c>
      <c r="C52" s="62">
        <f t="shared" si="4"/>
        <v>139389.05000000002</v>
      </c>
      <c r="D52" s="78"/>
      <c r="E52" s="81" t="s">
        <v>105</v>
      </c>
      <c r="F52" s="81" t="s">
        <v>105</v>
      </c>
      <c r="H52" s="62">
        <v>0</v>
      </c>
      <c r="I52" s="82"/>
    </row>
    <row r="53" spans="1:9" ht="18">
      <c r="A53" s="83" t="s">
        <v>206</v>
      </c>
      <c r="B53" s="61">
        <f t="shared" si="2"/>
        <v>722104.8600000001</v>
      </c>
      <c r="C53" s="62">
        <f t="shared" si="4"/>
        <v>722104.8600000001</v>
      </c>
      <c r="D53" s="84" t="s">
        <v>207</v>
      </c>
      <c r="E53" s="73">
        <f>SUM(B5:B53)+SUM(E5:E51)</f>
        <v>487050621.20000005</v>
      </c>
      <c r="F53" s="73">
        <f>SUM(C5:C53)+SUM(F5:F51)</f>
        <v>487050621.20000005</v>
      </c>
      <c r="H53" s="62">
        <v>0</v>
      </c>
      <c r="I53" s="82">
        <f>SUM(H5:H53)+SUM(I5:I51)</f>
        <v>0</v>
      </c>
    </row>
    <row r="54" ht="12.75">
      <c r="F54" s="82" t="s">
        <v>105</v>
      </c>
    </row>
    <row r="55" spans="5:6" ht="12.75">
      <c r="E55" t="s">
        <v>105</v>
      </c>
      <c r="F55" s="82">
        <f>I53+E53</f>
        <v>487050621.20000005</v>
      </c>
    </row>
    <row r="57" ht="12.75">
      <c r="B57" t="s">
        <v>105</v>
      </c>
    </row>
    <row r="58" ht="12.75">
      <c r="B58" t="s">
        <v>105</v>
      </c>
    </row>
    <row r="61" ht="12.75">
      <c r="A61" s="74" t="s">
        <v>105</v>
      </c>
    </row>
    <row r="62" ht="12.75">
      <c r="A62" s="74" t="s">
        <v>105</v>
      </c>
    </row>
    <row r="63" ht="12.75">
      <c r="A63" s="74" t="s">
        <v>105</v>
      </c>
    </row>
    <row r="64" ht="12.75">
      <c r="A64" s="74" t="s">
        <v>105</v>
      </c>
    </row>
    <row r="65" ht="12.75">
      <c r="A65" s="74" t="s">
        <v>105</v>
      </c>
    </row>
    <row r="68" spans="1:14" ht="18">
      <c r="A68" s="85"/>
      <c r="B68" s="86">
        <v>10101</v>
      </c>
      <c r="C68" s="86">
        <v>10102</v>
      </c>
      <c r="D68" s="86">
        <v>10103</v>
      </c>
      <c r="E68" s="87">
        <v>10104</v>
      </c>
      <c r="F68" s="88">
        <v>10105</v>
      </c>
      <c r="G68" s="87" t="s">
        <v>218</v>
      </c>
      <c r="H68" s="85"/>
      <c r="I68" s="86">
        <v>10101</v>
      </c>
      <c r="J68" s="86">
        <v>10102</v>
      </c>
      <c r="K68" s="86">
        <v>10103</v>
      </c>
      <c r="L68" s="86">
        <v>10104</v>
      </c>
      <c r="M68" s="86">
        <v>10105</v>
      </c>
      <c r="N68" s="87" t="s">
        <v>218</v>
      </c>
    </row>
    <row r="69" spans="1:14" ht="18">
      <c r="A69" s="89" t="s">
        <v>111</v>
      </c>
      <c r="B69" s="61">
        <v>4818098.58</v>
      </c>
      <c r="C69" s="90">
        <v>45104.68</v>
      </c>
      <c r="D69" s="90">
        <v>0</v>
      </c>
      <c r="E69" s="90">
        <v>682060.44</v>
      </c>
      <c r="F69" s="90">
        <v>74930.03</v>
      </c>
      <c r="G69" s="91">
        <f>SUM(B69:F69)</f>
        <v>5620193.7299999995</v>
      </c>
      <c r="H69" s="92" t="s">
        <v>112</v>
      </c>
      <c r="I69" s="61">
        <v>1703881.59</v>
      </c>
      <c r="J69" s="90">
        <v>13948.41</v>
      </c>
      <c r="K69" s="90">
        <v>0</v>
      </c>
      <c r="L69" s="90">
        <v>247767.03</v>
      </c>
      <c r="M69" s="90">
        <v>31787.24</v>
      </c>
      <c r="N69" s="91">
        <f>SUM(I69:M69)</f>
        <v>1997384.27</v>
      </c>
    </row>
    <row r="70" spans="1:14" ht="18">
      <c r="A70" s="93" t="s">
        <v>219</v>
      </c>
      <c r="B70" s="61">
        <v>1627244.8</v>
      </c>
      <c r="C70" s="90">
        <v>16625.09</v>
      </c>
      <c r="D70" s="90">
        <v>0</v>
      </c>
      <c r="E70" s="90">
        <v>233721.59</v>
      </c>
      <c r="F70" s="90">
        <v>21484.2</v>
      </c>
      <c r="G70" s="91">
        <f aca="true" t="shared" si="5" ref="G70:G117">SUM(B70:F70)</f>
        <v>1899075.6800000002</v>
      </c>
      <c r="H70" s="92" t="s">
        <v>114</v>
      </c>
      <c r="I70" s="61">
        <v>310399.19</v>
      </c>
      <c r="J70" s="90">
        <v>2529.02</v>
      </c>
      <c r="K70" s="90">
        <v>0</v>
      </c>
      <c r="L70" s="90">
        <v>42351.24</v>
      </c>
      <c r="M70" s="90">
        <v>3037.71</v>
      </c>
      <c r="N70" s="91">
        <f aca="true" t="shared" si="6" ref="N70:N115">SUM(I70:M70)</f>
        <v>358317.16000000003</v>
      </c>
    </row>
    <row r="71" spans="1:14" ht="18">
      <c r="A71" s="89" t="s">
        <v>115</v>
      </c>
      <c r="B71" s="61">
        <v>610389.32</v>
      </c>
      <c r="C71" s="90">
        <v>1945</v>
      </c>
      <c r="D71" s="90">
        <v>0</v>
      </c>
      <c r="E71" s="90">
        <v>84142.84</v>
      </c>
      <c r="F71" s="90">
        <v>5443.33</v>
      </c>
      <c r="G71" s="91">
        <f t="shared" si="5"/>
        <v>701920.4899999999</v>
      </c>
      <c r="H71" s="92" t="s">
        <v>116</v>
      </c>
      <c r="I71" s="61">
        <v>1217360.12</v>
      </c>
      <c r="J71" s="90">
        <v>7127.05</v>
      </c>
      <c r="K71" s="90">
        <v>0</v>
      </c>
      <c r="L71" s="90">
        <v>176087.98</v>
      </c>
      <c r="M71" s="90">
        <v>20383.34</v>
      </c>
      <c r="N71" s="91">
        <f t="shared" si="6"/>
        <v>1420958.4900000002</v>
      </c>
    </row>
    <row r="72" spans="1:14" ht="18">
      <c r="A72" s="89" t="s">
        <v>117</v>
      </c>
      <c r="B72" s="61">
        <v>152891.78</v>
      </c>
      <c r="C72" s="90">
        <v>0</v>
      </c>
      <c r="D72" s="90">
        <v>0</v>
      </c>
      <c r="E72" s="90">
        <v>21808.49</v>
      </c>
      <c r="F72" s="90">
        <v>1449.64</v>
      </c>
      <c r="G72" s="91">
        <f t="shared" si="5"/>
        <v>176149.91</v>
      </c>
      <c r="H72" s="92" t="s">
        <v>118</v>
      </c>
      <c r="I72" s="61">
        <v>2027317.12</v>
      </c>
      <c r="J72" s="90">
        <v>29351.07</v>
      </c>
      <c r="K72" s="90">
        <v>0</v>
      </c>
      <c r="L72" s="90">
        <v>289496.85</v>
      </c>
      <c r="M72" s="90">
        <v>26959.66</v>
      </c>
      <c r="N72" s="91">
        <f t="shared" si="6"/>
        <v>2373124.7</v>
      </c>
    </row>
    <row r="73" spans="1:14" ht="18">
      <c r="A73" s="89" t="s">
        <v>119</v>
      </c>
      <c r="B73" s="61">
        <v>7718038.64</v>
      </c>
      <c r="C73" s="90">
        <v>74432.98</v>
      </c>
      <c r="D73" s="90">
        <v>0</v>
      </c>
      <c r="E73" s="90">
        <v>1163464.96</v>
      </c>
      <c r="F73" s="90">
        <v>110384.59</v>
      </c>
      <c r="G73" s="91">
        <f t="shared" si="5"/>
        <v>9066321.17</v>
      </c>
      <c r="H73" s="92" t="s">
        <v>120</v>
      </c>
      <c r="I73" s="61">
        <v>2500022.5</v>
      </c>
      <c r="J73" s="90">
        <v>9794</v>
      </c>
      <c r="K73" s="90">
        <v>0</v>
      </c>
      <c r="L73" s="90">
        <v>355417.83</v>
      </c>
      <c r="M73" s="90">
        <v>25227.67</v>
      </c>
      <c r="N73" s="91">
        <f t="shared" si="6"/>
        <v>2890462</v>
      </c>
    </row>
    <row r="74" spans="1:14" ht="18">
      <c r="A74" s="89" t="s">
        <v>121</v>
      </c>
      <c r="B74" s="61">
        <v>4298488.07</v>
      </c>
      <c r="C74" s="90">
        <v>0</v>
      </c>
      <c r="D74" s="90">
        <v>0</v>
      </c>
      <c r="E74" s="90">
        <v>613881.38</v>
      </c>
      <c r="F74" s="90">
        <v>63536.36</v>
      </c>
      <c r="G74" s="91">
        <f t="shared" si="5"/>
        <v>4975905.8100000005</v>
      </c>
      <c r="H74" s="92" t="s">
        <v>122</v>
      </c>
      <c r="I74" s="61">
        <v>678807.68</v>
      </c>
      <c r="J74" s="90">
        <v>0</v>
      </c>
      <c r="K74" s="90">
        <v>0</v>
      </c>
      <c r="L74" s="90">
        <v>94827.94</v>
      </c>
      <c r="M74" s="90">
        <v>7725.18</v>
      </c>
      <c r="N74" s="91">
        <f t="shared" si="6"/>
        <v>781360.8000000002</v>
      </c>
    </row>
    <row r="75" spans="1:14" ht="18">
      <c r="A75" s="89" t="s">
        <v>123</v>
      </c>
      <c r="B75" s="61">
        <v>1476703.74</v>
      </c>
      <c r="C75" s="90">
        <v>8003</v>
      </c>
      <c r="D75" s="90">
        <v>0</v>
      </c>
      <c r="E75" s="90">
        <v>210493.43</v>
      </c>
      <c r="F75" s="90">
        <v>11002.23</v>
      </c>
      <c r="G75" s="91">
        <f t="shared" si="5"/>
        <v>1706202.4</v>
      </c>
      <c r="H75" s="92" t="s">
        <v>124</v>
      </c>
      <c r="I75" s="61">
        <v>666294.01</v>
      </c>
      <c r="J75" s="90">
        <v>838</v>
      </c>
      <c r="K75" s="90">
        <v>0</v>
      </c>
      <c r="L75" s="90">
        <v>92249.67</v>
      </c>
      <c r="M75" s="90">
        <v>7867.2</v>
      </c>
      <c r="N75" s="91">
        <f t="shared" si="6"/>
        <v>767248.88</v>
      </c>
    </row>
    <row r="76" spans="1:14" ht="18">
      <c r="A76" s="89" t="s">
        <v>125</v>
      </c>
      <c r="B76" s="61">
        <v>230255.18</v>
      </c>
      <c r="C76" s="90">
        <v>685</v>
      </c>
      <c r="D76" s="90">
        <v>0</v>
      </c>
      <c r="E76" s="90">
        <v>33171.93</v>
      </c>
      <c r="F76" s="90">
        <v>3574.89</v>
      </c>
      <c r="G76" s="91">
        <f t="shared" si="5"/>
        <v>267687</v>
      </c>
      <c r="H76" s="92" t="s">
        <v>126</v>
      </c>
      <c r="I76" s="61">
        <v>8691391.14</v>
      </c>
      <c r="J76" s="90">
        <v>46981</v>
      </c>
      <c r="K76" s="90">
        <v>0</v>
      </c>
      <c r="L76" s="90">
        <v>1334551.11</v>
      </c>
      <c r="M76" s="90">
        <v>96848.74</v>
      </c>
      <c r="N76" s="91">
        <f t="shared" si="6"/>
        <v>10169771.99</v>
      </c>
    </row>
    <row r="77" spans="1:14" ht="18">
      <c r="A77" s="89" t="s">
        <v>127</v>
      </c>
      <c r="B77" s="61">
        <v>830101.63</v>
      </c>
      <c r="C77" s="90">
        <v>0</v>
      </c>
      <c r="D77" s="90">
        <v>0</v>
      </c>
      <c r="E77" s="90">
        <v>113286.24</v>
      </c>
      <c r="F77" s="90">
        <v>-24763.56</v>
      </c>
      <c r="G77" s="91">
        <f t="shared" si="5"/>
        <v>918624.3099999999</v>
      </c>
      <c r="H77" s="92" t="s">
        <v>128</v>
      </c>
      <c r="I77" s="61">
        <v>1294482.16</v>
      </c>
      <c r="J77" s="90">
        <v>13209</v>
      </c>
      <c r="K77" s="90">
        <v>0</v>
      </c>
      <c r="L77" s="90">
        <v>183995.96</v>
      </c>
      <c r="M77" s="90">
        <v>10861.24</v>
      </c>
      <c r="N77" s="91">
        <f t="shared" si="6"/>
        <v>1502548.3599999999</v>
      </c>
    </row>
    <row r="78" spans="1:14" ht="18">
      <c r="A78" s="89" t="s">
        <v>129</v>
      </c>
      <c r="B78" s="61">
        <v>1648931.09</v>
      </c>
      <c r="C78" s="90">
        <v>0</v>
      </c>
      <c r="D78" s="90">
        <v>0</v>
      </c>
      <c r="E78" s="90">
        <v>232447.48</v>
      </c>
      <c r="F78" s="90">
        <v>23432.94</v>
      </c>
      <c r="G78" s="91">
        <f t="shared" si="5"/>
        <v>1904811.51</v>
      </c>
      <c r="H78" s="92" t="s">
        <v>130</v>
      </c>
      <c r="I78" s="61">
        <v>1134504.99</v>
      </c>
      <c r="J78" s="90">
        <v>8346.07</v>
      </c>
      <c r="K78" s="90">
        <v>0</v>
      </c>
      <c r="L78" s="90">
        <v>162266.29</v>
      </c>
      <c r="M78" s="90">
        <v>12127.81</v>
      </c>
      <c r="N78" s="91">
        <f t="shared" si="6"/>
        <v>1317245.1600000001</v>
      </c>
    </row>
    <row r="79" spans="1:14" ht="18">
      <c r="A79" s="89" t="s">
        <v>131</v>
      </c>
      <c r="B79" s="61">
        <v>865412.19</v>
      </c>
      <c r="C79" s="90">
        <v>1026</v>
      </c>
      <c r="D79" s="90">
        <v>0</v>
      </c>
      <c r="E79" s="90">
        <v>116419.18</v>
      </c>
      <c r="F79" s="90">
        <v>11180.3</v>
      </c>
      <c r="G79" s="91">
        <f t="shared" si="5"/>
        <v>994037.6699999999</v>
      </c>
      <c r="H79" s="94" t="s">
        <v>132</v>
      </c>
      <c r="I79" s="61">
        <v>3692505.13</v>
      </c>
      <c r="J79" s="90">
        <v>47118.08</v>
      </c>
      <c r="K79" s="90">
        <v>0</v>
      </c>
      <c r="L79" s="90">
        <v>542641.24</v>
      </c>
      <c r="M79" s="90">
        <v>42706.34</v>
      </c>
      <c r="N79" s="91">
        <f t="shared" si="6"/>
        <v>4324970.79</v>
      </c>
    </row>
    <row r="80" spans="1:14" ht="18">
      <c r="A80" s="89" t="s">
        <v>133</v>
      </c>
      <c r="B80" s="61">
        <v>567151.81</v>
      </c>
      <c r="C80" s="90">
        <v>4867.7</v>
      </c>
      <c r="D80" s="90">
        <v>0</v>
      </c>
      <c r="E80" s="90">
        <v>86221.48</v>
      </c>
      <c r="F80" s="90">
        <v>22357.74</v>
      </c>
      <c r="G80" s="91">
        <f t="shared" si="5"/>
        <v>680598.73</v>
      </c>
      <c r="H80" s="92" t="s">
        <v>134</v>
      </c>
      <c r="I80" s="61">
        <v>287485.55</v>
      </c>
      <c r="J80" s="90">
        <v>0</v>
      </c>
      <c r="K80" s="90">
        <v>0</v>
      </c>
      <c r="L80" s="90">
        <v>39244.1</v>
      </c>
      <c r="M80" s="90">
        <v>2230.37</v>
      </c>
      <c r="N80" s="91">
        <f t="shared" si="6"/>
        <v>328960.01999999996</v>
      </c>
    </row>
    <row r="81" spans="1:14" ht="18">
      <c r="A81" s="89" t="s">
        <v>135</v>
      </c>
      <c r="B81" s="61">
        <v>721263.5</v>
      </c>
      <c r="C81" s="90">
        <v>0</v>
      </c>
      <c r="D81" s="90">
        <v>0</v>
      </c>
      <c r="E81" s="90">
        <v>102139.68</v>
      </c>
      <c r="F81" s="90">
        <v>12019.24</v>
      </c>
      <c r="G81" s="91">
        <f t="shared" si="5"/>
        <v>835422.4199999999</v>
      </c>
      <c r="H81" s="92" t="s">
        <v>136</v>
      </c>
      <c r="I81" s="61">
        <v>1686826.04</v>
      </c>
      <c r="J81" s="90">
        <v>19028.06</v>
      </c>
      <c r="K81" s="90">
        <v>0</v>
      </c>
      <c r="L81" s="90">
        <v>238277.96</v>
      </c>
      <c r="M81" s="90">
        <v>18288.58</v>
      </c>
      <c r="N81" s="91">
        <f t="shared" si="6"/>
        <v>1962420.6400000001</v>
      </c>
    </row>
    <row r="82" spans="1:14" ht="18">
      <c r="A82" s="89" t="s">
        <v>137</v>
      </c>
      <c r="B82" s="61">
        <v>243887.37</v>
      </c>
      <c r="C82" s="90">
        <v>0</v>
      </c>
      <c r="D82" s="90">
        <v>0</v>
      </c>
      <c r="E82" s="90">
        <v>36107.78</v>
      </c>
      <c r="F82" s="90">
        <v>7309.29</v>
      </c>
      <c r="G82" s="91">
        <f t="shared" si="5"/>
        <v>287304.44</v>
      </c>
      <c r="H82" s="92" t="s">
        <v>138</v>
      </c>
      <c r="I82" s="61">
        <v>7278867.3</v>
      </c>
      <c r="J82" s="90">
        <v>66278</v>
      </c>
      <c r="K82" s="90">
        <v>34</v>
      </c>
      <c r="L82" s="90">
        <v>1080471.39</v>
      </c>
      <c r="M82" s="90">
        <v>63789.15</v>
      </c>
      <c r="N82" s="91">
        <f t="shared" si="6"/>
        <v>8489439.84</v>
      </c>
    </row>
    <row r="83" spans="1:14" ht="18">
      <c r="A83" s="89" t="s">
        <v>139</v>
      </c>
      <c r="B83" s="61">
        <v>1337811.94</v>
      </c>
      <c r="C83" s="90">
        <v>1515</v>
      </c>
      <c r="D83" s="90">
        <v>0</v>
      </c>
      <c r="E83" s="90">
        <v>183924.88</v>
      </c>
      <c r="F83" s="90">
        <v>11585.39</v>
      </c>
      <c r="G83" s="91">
        <f t="shared" si="5"/>
        <v>1534837.2099999997</v>
      </c>
      <c r="H83" s="92" t="s">
        <v>140</v>
      </c>
      <c r="I83" s="61">
        <v>94186.31</v>
      </c>
      <c r="J83" s="90">
        <v>205</v>
      </c>
      <c r="K83" s="90">
        <v>0</v>
      </c>
      <c r="L83" s="90">
        <v>13413.91</v>
      </c>
      <c r="M83" s="90">
        <v>1211.21</v>
      </c>
      <c r="N83" s="91">
        <f t="shared" si="6"/>
        <v>109016.43000000001</v>
      </c>
    </row>
    <row r="84" spans="1:14" ht="18">
      <c r="A84" s="89" t="s">
        <v>141</v>
      </c>
      <c r="B84" s="61">
        <v>3684255.37</v>
      </c>
      <c r="C84" s="90">
        <v>25775.38</v>
      </c>
      <c r="D84" s="90">
        <v>0</v>
      </c>
      <c r="E84" s="90">
        <v>550689.9</v>
      </c>
      <c r="F84" s="90">
        <v>39773.14</v>
      </c>
      <c r="G84" s="91">
        <f t="shared" si="5"/>
        <v>4300493.79</v>
      </c>
      <c r="H84" s="92" t="s">
        <v>142</v>
      </c>
      <c r="I84" s="61">
        <v>216955.72</v>
      </c>
      <c r="J84" s="90">
        <v>0</v>
      </c>
      <c r="K84" s="90">
        <v>0</v>
      </c>
      <c r="L84" s="90">
        <v>28004.83</v>
      </c>
      <c r="M84" s="90">
        <v>2747.76</v>
      </c>
      <c r="N84" s="91">
        <f t="shared" si="6"/>
        <v>247708.31</v>
      </c>
    </row>
    <row r="85" spans="1:14" ht="18">
      <c r="A85" s="89" t="s">
        <v>143</v>
      </c>
      <c r="B85" s="61">
        <v>243876.99</v>
      </c>
      <c r="C85" s="90">
        <v>0</v>
      </c>
      <c r="D85" s="90">
        <v>0</v>
      </c>
      <c r="E85" s="90">
        <v>32937.72</v>
      </c>
      <c r="F85" s="90">
        <v>3311.16</v>
      </c>
      <c r="G85" s="91">
        <f t="shared" si="5"/>
        <v>280125.86999999994</v>
      </c>
      <c r="H85" s="92" t="s">
        <v>144</v>
      </c>
      <c r="I85" s="61">
        <v>1643661.46</v>
      </c>
      <c r="J85" s="90">
        <v>43268.41</v>
      </c>
      <c r="K85" s="90">
        <v>0</v>
      </c>
      <c r="L85" s="90">
        <v>238697.08</v>
      </c>
      <c r="M85" s="90">
        <v>22362.93</v>
      </c>
      <c r="N85" s="91">
        <f t="shared" si="6"/>
        <v>1947989.88</v>
      </c>
    </row>
    <row r="86" spans="1:14" ht="18">
      <c r="A86" s="89" t="s">
        <v>145</v>
      </c>
      <c r="B86" s="61">
        <v>2901352.74</v>
      </c>
      <c r="C86" s="90">
        <v>13303.07</v>
      </c>
      <c r="D86" s="90">
        <v>0</v>
      </c>
      <c r="E86" s="90">
        <v>422548.16</v>
      </c>
      <c r="F86" s="90">
        <v>34374.81</v>
      </c>
      <c r="G86" s="91">
        <f t="shared" si="5"/>
        <v>3371578.7800000003</v>
      </c>
      <c r="H86" s="92" t="s">
        <v>146</v>
      </c>
      <c r="I86" s="61">
        <v>581857.24</v>
      </c>
      <c r="J86" s="90">
        <v>945</v>
      </c>
      <c r="K86" s="90">
        <v>0</v>
      </c>
      <c r="L86" s="90">
        <v>81074.15</v>
      </c>
      <c r="M86" s="90">
        <v>7452.09</v>
      </c>
      <c r="N86" s="91">
        <f t="shared" si="6"/>
        <v>671328.48</v>
      </c>
    </row>
    <row r="87" spans="1:14" ht="18">
      <c r="A87" s="89" t="s">
        <v>216</v>
      </c>
      <c r="B87" s="61">
        <v>57338750.43</v>
      </c>
      <c r="C87" s="90">
        <v>482243</v>
      </c>
      <c r="D87" s="90">
        <v>233</v>
      </c>
      <c r="E87" s="90">
        <v>8905022.1</v>
      </c>
      <c r="F87" s="90">
        <v>597525.34</v>
      </c>
      <c r="G87" s="91">
        <f t="shared" si="5"/>
        <v>67323773.87</v>
      </c>
      <c r="H87" s="92" t="s">
        <v>148</v>
      </c>
      <c r="I87" s="61">
        <v>210795.55</v>
      </c>
      <c r="J87" s="90">
        <v>0</v>
      </c>
      <c r="K87" s="90">
        <v>0</v>
      </c>
      <c r="L87" s="90">
        <v>30120.19</v>
      </c>
      <c r="M87" s="90">
        <v>5540.23</v>
      </c>
      <c r="N87" s="91">
        <f t="shared" si="6"/>
        <v>246455.97</v>
      </c>
    </row>
    <row r="88" spans="1:14" ht="18">
      <c r="A88" s="89" t="s">
        <v>149</v>
      </c>
      <c r="B88" s="61">
        <v>438086.57</v>
      </c>
      <c r="C88" s="90">
        <v>0</v>
      </c>
      <c r="D88" s="90">
        <v>0</v>
      </c>
      <c r="E88" s="90">
        <v>63370.81</v>
      </c>
      <c r="F88" s="90">
        <v>5954.75</v>
      </c>
      <c r="G88" s="91">
        <f t="shared" si="5"/>
        <v>507412.13</v>
      </c>
      <c r="H88" s="92" t="s">
        <v>150</v>
      </c>
      <c r="I88" s="61">
        <v>186885.37</v>
      </c>
      <c r="J88" s="90">
        <v>0</v>
      </c>
      <c r="K88" s="90">
        <v>0</v>
      </c>
      <c r="L88" s="90">
        <v>28809.09</v>
      </c>
      <c r="M88" s="90">
        <v>3413.56</v>
      </c>
      <c r="N88" s="91">
        <f t="shared" si="6"/>
        <v>219108.02</v>
      </c>
    </row>
    <row r="89" spans="1:14" ht="18">
      <c r="A89" s="89" t="s">
        <v>151</v>
      </c>
      <c r="B89" s="61">
        <v>702510.92</v>
      </c>
      <c r="C89" s="90">
        <v>2209</v>
      </c>
      <c r="D89" s="90">
        <v>0</v>
      </c>
      <c r="E89" s="90">
        <v>94921.65</v>
      </c>
      <c r="F89" s="90">
        <v>9833.17</v>
      </c>
      <c r="G89" s="91">
        <f t="shared" si="5"/>
        <v>809474.7400000001</v>
      </c>
      <c r="H89" s="92" t="s">
        <v>152</v>
      </c>
      <c r="I89" s="61">
        <v>412489.35</v>
      </c>
      <c r="J89" s="90">
        <v>0</v>
      </c>
      <c r="K89" s="90">
        <v>0</v>
      </c>
      <c r="L89" s="90">
        <v>58972</v>
      </c>
      <c r="M89" s="90">
        <v>7682.71</v>
      </c>
      <c r="N89" s="91">
        <f t="shared" si="6"/>
        <v>479144.06</v>
      </c>
    </row>
    <row r="90" spans="1:14" ht="18">
      <c r="A90" s="89" t="s">
        <v>153</v>
      </c>
      <c r="B90" s="61">
        <v>2796307.96</v>
      </c>
      <c r="C90" s="90">
        <v>7570</v>
      </c>
      <c r="D90" s="90">
        <v>0</v>
      </c>
      <c r="E90" s="90">
        <v>408137.01</v>
      </c>
      <c r="F90" s="90">
        <v>27324.5</v>
      </c>
      <c r="G90" s="91">
        <f t="shared" si="5"/>
        <v>3239339.4699999997</v>
      </c>
      <c r="H90" s="92" t="s">
        <v>154</v>
      </c>
      <c r="I90" s="61">
        <v>4721271.29</v>
      </c>
      <c r="J90" s="90">
        <v>57537.29</v>
      </c>
      <c r="K90" s="90">
        <v>0</v>
      </c>
      <c r="L90" s="90">
        <v>707892.45</v>
      </c>
      <c r="M90" s="90">
        <v>62591.98</v>
      </c>
      <c r="N90" s="91">
        <f t="shared" si="6"/>
        <v>5549293.010000001</v>
      </c>
    </row>
    <row r="91" spans="1:14" ht="18">
      <c r="A91" s="89" t="s">
        <v>155</v>
      </c>
      <c r="B91" s="61">
        <v>1926090.94</v>
      </c>
      <c r="C91" s="90">
        <v>3966.5</v>
      </c>
      <c r="D91" s="90">
        <v>0</v>
      </c>
      <c r="E91" s="90">
        <v>277056.85</v>
      </c>
      <c r="F91" s="90">
        <v>22957.74</v>
      </c>
      <c r="G91" s="91">
        <f t="shared" si="5"/>
        <v>2230072.0300000003</v>
      </c>
      <c r="H91" s="92" t="s">
        <v>156</v>
      </c>
      <c r="I91" s="61">
        <v>1010031.32</v>
      </c>
      <c r="J91" s="90">
        <v>1946</v>
      </c>
      <c r="K91" s="90">
        <v>0</v>
      </c>
      <c r="L91" s="90">
        <v>139337.38</v>
      </c>
      <c r="M91" s="90">
        <v>13709.98</v>
      </c>
      <c r="N91" s="91">
        <f t="shared" si="6"/>
        <v>1165024.68</v>
      </c>
    </row>
    <row r="92" spans="1:14" ht="18">
      <c r="A92" s="89" t="s">
        <v>157</v>
      </c>
      <c r="B92" s="61">
        <v>666426.22</v>
      </c>
      <c r="C92" s="90">
        <v>4565</v>
      </c>
      <c r="D92" s="90">
        <v>0</v>
      </c>
      <c r="E92" s="90">
        <v>93096.77</v>
      </c>
      <c r="F92" s="90">
        <v>7425.57</v>
      </c>
      <c r="G92" s="91">
        <f t="shared" si="5"/>
        <v>771513.5599999999</v>
      </c>
      <c r="H92" s="92" t="s">
        <v>158</v>
      </c>
      <c r="I92" s="61">
        <v>2576806.92</v>
      </c>
      <c r="J92" s="90">
        <v>12691.62</v>
      </c>
      <c r="K92" s="90">
        <v>0</v>
      </c>
      <c r="L92" s="90">
        <v>382415.52</v>
      </c>
      <c r="M92" s="90">
        <v>27406.37</v>
      </c>
      <c r="N92" s="91">
        <f t="shared" si="6"/>
        <v>2999320.43</v>
      </c>
    </row>
    <row r="93" spans="1:14" ht="18">
      <c r="A93" s="89" t="s">
        <v>159</v>
      </c>
      <c r="B93" s="61">
        <v>489070.55</v>
      </c>
      <c r="C93" s="90">
        <v>0</v>
      </c>
      <c r="D93" s="90">
        <v>0</v>
      </c>
      <c r="E93" s="90">
        <v>67003.84</v>
      </c>
      <c r="F93" s="90">
        <v>6441.42</v>
      </c>
      <c r="G93" s="91">
        <f t="shared" si="5"/>
        <v>562515.81</v>
      </c>
      <c r="H93" s="92" t="s">
        <v>160</v>
      </c>
      <c r="I93" s="61">
        <v>2346423.59</v>
      </c>
      <c r="J93" s="90">
        <v>6267</v>
      </c>
      <c r="K93" s="90">
        <v>0</v>
      </c>
      <c r="L93" s="90">
        <v>331074.2</v>
      </c>
      <c r="M93" s="90">
        <v>28683.85</v>
      </c>
      <c r="N93" s="91">
        <f t="shared" si="6"/>
        <v>2712448.64</v>
      </c>
    </row>
    <row r="94" spans="1:14" ht="18">
      <c r="A94" s="89" t="s">
        <v>161</v>
      </c>
      <c r="B94" s="61">
        <v>1450033.86</v>
      </c>
      <c r="C94" s="90">
        <v>6092</v>
      </c>
      <c r="D94" s="90">
        <v>0</v>
      </c>
      <c r="E94" s="90">
        <v>207900.24</v>
      </c>
      <c r="F94" s="90">
        <v>23407.79</v>
      </c>
      <c r="G94" s="91">
        <f t="shared" si="5"/>
        <v>1687433.8900000001</v>
      </c>
      <c r="H94" s="92" t="s">
        <v>162</v>
      </c>
      <c r="I94" s="61">
        <v>12944893.37</v>
      </c>
      <c r="J94" s="90">
        <v>40358.24</v>
      </c>
      <c r="K94" s="90">
        <v>0</v>
      </c>
      <c r="L94" s="90">
        <v>1899703.6</v>
      </c>
      <c r="M94" s="90">
        <v>142446.77</v>
      </c>
      <c r="N94" s="91">
        <f t="shared" si="6"/>
        <v>15027401.979999999</v>
      </c>
    </row>
    <row r="95" spans="1:14" ht="18">
      <c r="A95" s="89" t="s">
        <v>163</v>
      </c>
      <c r="B95" s="61">
        <v>1785831.07</v>
      </c>
      <c r="C95" s="90">
        <v>11786</v>
      </c>
      <c r="D95" s="90">
        <v>190</v>
      </c>
      <c r="E95" s="90">
        <v>260691.59</v>
      </c>
      <c r="F95" s="90">
        <v>28808.82</v>
      </c>
      <c r="G95" s="91">
        <f t="shared" si="5"/>
        <v>2087307.4800000002</v>
      </c>
      <c r="H95" s="92" t="s">
        <v>164</v>
      </c>
      <c r="I95" s="61">
        <v>718365.13</v>
      </c>
      <c r="J95" s="90">
        <v>0</v>
      </c>
      <c r="K95" s="90">
        <v>0</v>
      </c>
      <c r="L95" s="90">
        <v>100551.45</v>
      </c>
      <c r="M95" s="90">
        <v>9255.86</v>
      </c>
      <c r="N95" s="91">
        <f t="shared" si="6"/>
        <v>828172.44</v>
      </c>
    </row>
    <row r="96" spans="1:14" ht="18">
      <c r="A96" s="89" t="s">
        <v>165</v>
      </c>
      <c r="B96" s="61">
        <v>1134923.69</v>
      </c>
      <c r="C96" s="90">
        <v>8028.29</v>
      </c>
      <c r="D96" s="90">
        <v>0</v>
      </c>
      <c r="E96" s="90">
        <v>161378.05</v>
      </c>
      <c r="F96" s="90">
        <v>-40482.99</v>
      </c>
      <c r="G96" s="91">
        <f t="shared" si="5"/>
        <v>1263847.04</v>
      </c>
      <c r="H96" s="92" t="s">
        <v>166</v>
      </c>
      <c r="I96" s="61">
        <v>371924.31</v>
      </c>
      <c r="J96" s="90">
        <v>0</v>
      </c>
      <c r="K96" s="90">
        <v>0</v>
      </c>
      <c r="L96" s="90">
        <v>53062.78</v>
      </c>
      <c r="M96" s="90">
        <v>5086.54</v>
      </c>
      <c r="N96" s="91">
        <f t="shared" si="6"/>
        <v>430073.62999999995</v>
      </c>
    </row>
    <row r="97" spans="1:14" ht="18">
      <c r="A97" s="89" t="s">
        <v>167</v>
      </c>
      <c r="B97" s="61">
        <v>343908.87</v>
      </c>
      <c r="C97" s="90">
        <v>0</v>
      </c>
      <c r="D97" s="90">
        <v>0</v>
      </c>
      <c r="E97" s="90">
        <v>47661.08</v>
      </c>
      <c r="F97" s="90">
        <v>718.84</v>
      </c>
      <c r="G97" s="91">
        <f t="shared" si="5"/>
        <v>392288.79000000004</v>
      </c>
      <c r="H97" s="92" t="s">
        <v>168</v>
      </c>
      <c r="I97" s="61">
        <v>12706484</v>
      </c>
      <c r="J97" s="90">
        <v>57341.84</v>
      </c>
      <c r="K97" s="90">
        <v>0</v>
      </c>
      <c r="L97" s="90">
        <v>1987942.57</v>
      </c>
      <c r="M97" s="90">
        <v>44691.01</v>
      </c>
      <c r="N97" s="91">
        <f t="shared" si="6"/>
        <v>14796459.42</v>
      </c>
    </row>
    <row r="98" spans="1:14" ht="18">
      <c r="A98" s="89" t="s">
        <v>169</v>
      </c>
      <c r="B98" s="61">
        <v>2805685.69</v>
      </c>
      <c r="C98" s="90">
        <v>0</v>
      </c>
      <c r="D98" s="90">
        <v>0</v>
      </c>
      <c r="E98" s="90">
        <v>403530.15</v>
      </c>
      <c r="F98" s="90">
        <v>31886.88</v>
      </c>
      <c r="G98" s="91">
        <f t="shared" si="5"/>
        <v>3241102.7199999997</v>
      </c>
      <c r="H98" s="92" t="s">
        <v>170</v>
      </c>
      <c r="I98" s="61">
        <v>58271654.34</v>
      </c>
      <c r="J98" s="90">
        <v>177558</v>
      </c>
      <c r="K98" s="90">
        <v>17040.31</v>
      </c>
      <c r="L98" s="90">
        <v>8921034.33</v>
      </c>
      <c r="M98" s="90">
        <v>519724.97</v>
      </c>
      <c r="N98" s="91">
        <f t="shared" si="6"/>
        <v>67907011.95</v>
      </c>
    </row>
    <row r="99" spans="1:14" ht="18">
      <c r="A99" s="89" t="s">
        <v>171</v>
      </c>
      <c r="B99" s="61">
        <v>270120.72</v>
      </c>
      <c r="C99" s="90">
        <v>5281.92</v>
      </c>
      <c r="D99" s="90">
        <v>0</v>
      </c>
      <c r="E99" s="90">
        <v>36632.2</v>
      </c>
      <c r="F99" s="90">
        <v>3140.5</v>
      </c>
      <c r="G99" s="91">
        <f t="shared" si="5"/>
        <v>315175.33999999997</v>
      </c>
      <c r="H99" s="92" t="s">
        <v>172</v>
      </c>
      <c r="I99" s="61">
        <v>584858.63</v>
      </c>
      <c r="J99" s="90">
        <v>1641.38</v>
      </c>
      <c r="K99" s="90">
        <v>0</v>
      </c>
      <c r="L99" s="90">
        <v>80289.65</v>
      </c>
      <c r="M99" s="90">
        <v>6371.8</v>
      </c>
      <c r="N99" s="91">
        <f t="shared" si="6"/>
        <v>673161.4600000001</v>
      </c>
    </row>
    <row r="100" spans="1:14" ht="18">
      <c r="A100" s="89" t="s">
        <v>173</v>
      </c>
      <c r="B100" s="61">
        <v>4157864.21</v>
      </c>
      <c r="C100" s="90">
        <v>58152</v>
      </c>
      <c r="D100" s="90">
        <v>0</v>
      </c>
      <c r="E100" s="90">
        <v>621118.46</v>
      </c>
      <c r="F100" s="90">
        <v>71034.85</v>
      </c>
      <c r="G100" s="91">
        <f t="shared" si="5"/>
        <v>4908169.52</v>
      </c>
      <c r="H100" s="92" t="s">
        <v>174</v>
      </c>
      <c r="I100" s="61">
        <v>293827.78</v>
      </c>
      <c r="J100" s="90">
        <v>111808</v>
      </c>
      <c r="K100" s="90">
        <v>0</v>
      </c>
      <c r="L100" s="90">
        <v>44315.99</v>
      </c>
      <c r="M100" s="90">
        <v>5316.29</v>
      </c>
      <c r="N100" s="91">
        <f t="shared" si="6"/>
        <v>455268.06</v>
      </c>
    </row>
    <row r="101" spans="1:14" ht="18">
      <c r="A101" s="89" t="s">
        <v>175</v>
      </c>
      <c r="B101" s="61">
        <v>22929339.53</v>
      </c>
      <c r="C101" s="90">
        <v>182760</v>
      </c>
      <c r="D101" s="90">
        <v>493.33</v>
      </c>
      <c r="E101" s="90">
        <v>3476270.77</v>
      </c>
      <c r="F101" s="90">
        <v>204208.13</v>
      </c>
      <c r="G101" s="91">
        <f t="shared" si="5"/>
        <v>26793071.759999998</v>
      </c>
      <c r="H101" s="92" t="s">
        <v>176</v>
      </c>
      <c r="I101" s="61">
        <v>9376630.15</v>
      </c>
      <c r="J101" s="90">
        <v>23371.13</v>
      </c>
      <c r="K101" s="90">
        <v>0</v>
      </c>
      <c r="L101" s="90">
        <v>1378838.72</v>
      </c>
      <c r="M101" s="90">
        <v>112039.03</v>
      </c>
      <c r="N101" s="91">
        <f t="shared" si="6"/>
        <v>10890879.030000001</v>
      </c>
    </row>
    <row r="102" spans="1:14" ht="18">
      <c r="A102" s="89" t="s">
        <v>177</v>
      </c>
      <c r="B102" s="61">
        <v>81992.2</v>
      </c>
      <c r="C102" s="90">
        <v>0</v>
      </c>
      <c r="D102" s="90">
        <v>0</v>
      </c>
      <c r="E102" s="90">
        <v>11078.31</v>
      </c>
      <c r="F102" s="90">
        <v>1228.22</v>
      </c>
      <c r="G102" s="91">
        <f t="shared" si="5"/>
        <v>94298.73</v>
      </c>
      <c r="H102" s="92" t="s">
        <v>178</v>
      </c>
      <c r="I102" s="61">
        <v>5290104.6</v>
      </c>
      <c r="J102" s="90">
        <v>1308</v>
      </c>
      <c r="K102" s="90">
        <v>0</v>
      </c>
      <c r="L102" s="90">
        <v>761691.45</v>
      </c>
      <c r="M102" s="90">
        <v>55565.56</v>
      </c>
      <c r="N102" s="91">
        <f t="shared" si="6"/>
        <v>6108669.609999999</v>
      </c>
    </row>
    <row r="103" spans="1:14" ht="18">
      <c r="A103" s="89" t="s">
        <v>179</v>
      </c>
      <c r="B103" s="61">
        <v>692770.43</v>
      </c>
      <c r="C103" s="90">
        <v>2014</v>
      </c>
      <c r="D103" s="90">
        <v>0</v>
      </c>
      <c r="E103" s="90">
        <v>96044.09</v>
      </c>
      <c r="F103" s="90">
        <v>7288.82</v>
      </c>
      <c r="G103" s="91">
        <f t="shared" si="5"/>
        <v>798117.34</v>
      </c>
      <c r="H103" s="92" t="s">
        <v>180</v>
      </c>
      <c r="I103" s="61">
        <v>1365111.56</v>
      </c>
      <c r="J103" s="90">
        <v>0</v>
      </c>
      <c r="K103" s="90">
        <v>0</v>
      </c>
      <c r="L103" s="90">
        <v>197194.32</v>
      </c>
      <c r="M103" s="90">
        <v>21830.1</v>
      </c>
      <c r="N103" s="91">
        <f t="shared" si="6"/>
        <v>1584135.9800000002</v>
      </c>
    </row>
    <row r="104" spans="1:14" ht="18">
      <c r="A104" s="89" t="s">
        <v>181</v>
      </c>
      <c r="B104" s="61">
        <v>1224367.85</v>
      </c>
      <c r="C104" s="90">
        <v>17331.67</v>
      </c>
      <c r="D104" s="90">
        <v>0</v>
      </c>
      <c r="E104" s="90">
        <v>177739.44</v>
      </c>
      <c r="F104" s="90">
        <v>16588.35</v>
      </c>
      <c r="G104" s="91">
        <f t="shared" si="5"/>
        <v>1436027.31</v>
      </c>
      <c r="H104" s="92" t="s">
        <v>182</v>
      </c>
      <c r="I104" s="61">
        <v>142177.38</v>
      </c>
      <c r="J104" s="90">
        <v>0</v>
      </c>
      <c r="K104" s="90">
        <v>0</v>
      </c>
      <c r="L104" s="90">
        <v>19761.97</v>
      </c>
      <c r="M104" s="90">
        <v>2164.98</v>
      </c>
      <c r="N104" s="91">
        <f t="shared" si="6"/>
        <v>164104.33000000002</v>
      </c>
    </row>
    <row r="105" spans="1:14" ht="18">
      <c r="A105" s="89" t="s">
        <v>183</v>
      </c>
      <c r="B105" s="61">
        <v>1440946.25</v>
      </c>
      <c r="C105" s="90">
        <v>0</v>
      </c>
      <c r="D105" s="90">
        <v>0</v>
      </c>
      <c r="E105" s="90">
        <v>200771.97</v>
      </c>
      <c r="F105" s="90">
        <v>12169.27</v>
      </c>
      <c r="G105" s="91">
        <f t="shared" si="5"/>
        <v>1653887.49</v>
      </c>
      <c r="H105" s="92" t="s">
        <v>184</v>
      </c>
      <c r="I105" s="61">
        <v>514784.62</v>
      </c>
      <c r="J105" s="90">
        <v>0</v>
      </c>
      <c r="K105" s="90">
        <v>0</v>
      </c>
      <c r="L105" s="90">
        <v>72080.43</v>
      </c>
      <c r="M105" s="90">
        <v>8180.99</v>
      </c>
      <c r="N105" s="91">
        <f t="shared" si="6"/>
        <v>595046.04</v>
      </c>
    </row>
    <row r="106" spans="1:14" ht="18">
      <c r="A106" s="89" t="s">
        <v>185</v>
      </c>
      <c r="B106" s="61">
        <v>616176.81</v>
      </c>
      <c r="C106" s="90">
        <v>4575.46</v>
      </c>
      <c r="D106" s="90">
        <v>0</v>
      </c>
      <c r="E106" s="90">
        <v>88977.18</v>
      </c>
      <c r="F106" s="90">
        <v>7886.5</v>
      </c>
      <c r="G106" s="91">
        <f t="shared" si="5"/>
        <v>717615.95</v>
      </c>
      <c r="H106" s="92" t="s">
        <v>217</v>
      </c>
      <c r="I106" s="61">
        <v>286262.84</v>
      </c>
      <c r="J106" s="90">
        <v>38.7</v>
      </c>
      <c r="K106" s="90">
        <v>0</v>
      </c>
      <c r="L106" s="90">
        <v>41879.21</v>
      </c>
      <c r="M106" s="90">
        <v>3045.84</v>
      </c>
      <c r="N106" s="91">
        <f t="shared" si="6"/>
        <v>331226.5900000001</v>
      </c>
    </row>
    <row r="107" spans="1:14" ht="18">
      <c r="A107" s="89" t="s">
        <v>187</v>
      </c>
      <c r="B107" s="61">
        <v>1218843.98</v>
      </c>
      <c r="C107" s="90">
        <v>12166.24</v>
      </c>
      <c r="D107" s="90">
        <v>0</v>
      </c>
      <c r="E107" s="90">
        <v>176067.84</v>
      </c>
      <c r="F107" s="90">
        <v>15298.29</v>
      </c>
      <c r="G107" s="91">
        <f t="shared" si="5"/>
        <v>1422376.35</v>
      </c>
      <c r="H107" s="92" t="s">
        <v>188</v>
      </c>
      <c r="I107" s="61">
        <v>93818.79</v>
      </c>
      <c r="J107" s="90">
        <v>304</v>
      </c>
      <c r="K107" s="90">
        <v>0</v>
      </c>
      <c r="L107" s="90">
        <v>13837.53</v>
      </c>
      <c r="M107" s="90">
        <v>388.29</v>
      </c>
      <c r="N107" s="91">
        <f t="shared" si="6"/>
        <v>108348.60999999999</v>
      </c>
    </row>
    <row r="108" spans="1:14" ht="18">
      <c r="A108" s="89" t="s">
        <v>189</v>
      </c>
      <c r="B108" s="61">
        <v>1643956.29</v>
      </c>
      <c r="C108" s="90">
        <v>250</v>
      </c>
      <c r="D108" s="90">
        <v>0</v>
      </c>
      <c r="E108" s="90">
        <v>237955.13</v>
      </c>
      <c r="F108" s="90">
        <v>24482.37</v>
      </c>
      <c r="G108" s="91">
        <f t="shared" si="5"/>
        <v>1906643.79</v>
      </c>
      <c r="H108" s="92" t="s">
        <v>190</v>
      </c>
      <c r="I108" s="61">
        <v>1727207.77</v>
      </c>
      <c r="J108" s="90">
        <v>20819.96</v>
      </c>
      <c r="K108" s="90">
        <v>0</v>
      </c>
      <c r="L108" s="90">
        <v>245869.93</v>
      </c>
      <c r="M108" s="90">
        <v>21090.02</v>
      </c>
      <c r="N108" s="91">
        <f t="shared" si="6"/>
        <v>2014987.68</v>
      </c>
    </row>
    <row r="109" spans="1:14" ht="18">
      <c r="A109" s="89" t="s">
        <v>191</v>
      </c>
      <c r="B109" s="61">
        <v>405568.65</v>
      </c>
      <c r="C109" s="90">
        <v>683</v>
      </c>
      <c r="D109" s="90">
        <v>0</v>
      </c>
      <c r="E109" s="90">
        <v>58310.93</v>
      </c>
      <c r="F109" s="90">
        <v>3857.44</v>
      </c>
      <c r="G109" s="91">
        <f t="shared" si="5"/>
        <v>468420.02</v>
      </c>
      <c r="H109" s="92" t="s">
        <v>192</v>
      </c>
      <c r="I109" s="61">
        <v>7910328.22</v>
      </c>
      <c r="J109" s="90">
        <v>50038</v>
      </c>
      <c r="K109" s="90">
        <v>0</v>
      </c>
      <c r="L109" s="90">
        <v>1183779.62</v>
      </c>
      <c r="M109" s="90">
        <v>38847.37</v>
      </c>
      <c r="N109" s="91">
        <f t="shared" si="6"/>
        <v>9182993.209999999</v>
      </c>
    </row>
    <row r="110" spans="1:14" ht="18">
      <c r="A110" s="89" t="s">
        <v>193</v>
      </c>
      <c r="B110" s="61">
        <v>159144.59</v>
      </c>
      <c r="C110" s="90">
        <v>1075</v>
      </c>
      <c r="D110" s="90">
        <v>0</v>
      </c>
      <c r="E110" s="90">
        <v>20964.26</v>
      </c>
      <c r="F110" s="90">
        <v>2192.47</v>
      </c>
      <c r="G110" s="91">
        <f t="shared" si="5"/>
        <v>183376.32</v>
      </c>
      <c r="H110" s="92" t="s">
        <v>194</v>
      </c>
      <c r="I110" s="61">
        <v>364559.36</v>
      </c>
      <c r="J110" s="90">
        <v>0</v>
      </c>
      <c r="K110" s="90">
        <v>0</v>
      </c>
      <c r="L110" s="90">
        <v>50703.42</v>
      </c>
      <c r="M110" s="90">
        <v>6438.06</v>
      </c>
      <c r="N110" s="91">
        <f t="shared" si="6"/>
        <v>421700.83999999997</v>
      </c>
    </row>
    <row r="111" spans="1:14" ht="18">
      <c r="A111" s="89" t="s">
        <v>195</v>
      </c>
      <c r="B111" s="61">
        <v>612349.28</v>
      </c>
      <c r="C111" s="90">
        <v>0</v>
      </c>
      <c r="D111" s="90">
        <v>0</v>
      </c>
      <c r="E111" s="90">
        <v>85597.15</v>
      </c>
      <c r="F111" s="90">
        <v>4077.35</v>
      </c>
      <c r="G111" s="91">
        <f t="shared" si="5"/>
        <v>702023.78</v>
      </c>
      <c r="H111" s="92" t="s">
        <v>196</v>
      </c>
      <c r="I111" s="61">
        <v>1094346.38</v>
      </c>
      <c r="J111" s="90">
        <v>8715</v>
      </c>
      <c r="K111" s="90">
        <v>0</v>
      </c>
      <c r="L111" s="90">
        <v>149348.56</v>
      </c>
      <c r="M111" s="90">
        <v>8549.9</v>
      </c>
      <c r="N111" s="91">
        <f t="shared" si="6"/>
        <v>1260959.8399999999</v>
      </c>
    </row>
    <row r="112" spans="1:14" ht="18">
      <c r="A112" s="89" t="s">
        <v>197</v>
      </c>
      <c r="B112" s="61">
        <v>179175.77</v>
      </c>
      <c r="C112" s="90">
        <v>0</v>
      </c>
      <c r="D112" s="90">
        <v>0</v>
      </c>
      <c r="E112" s="90">
        <v>25932.92</v>
      </c>
      <c r="F112" s="90">
        <v>2590.04</v>
      </c>
      <c r="G112" s="91">
        <f t="shared" si="5"/>
        <v>207698.73</v>
      </c>
      <c r="H112" s="92" t="s">
        <v>198</v>
      </c>
      <c r="I112" s="61">
        <v>937645.95</v>
      </c>
      <c r="J112" s="90">
        <v>8539.18</v>
      </c>
      <c r="K112" s="90">
        <v>0</v>
      </c>
      <c r="L112" s="90">
        <v>136479.57</v>
      </c>
      <c r="M112" s="90">
        <v>22017.19</v>
      </c>
      <c r="N112" s="91">
        <f t="shared" si="6"/>
        <v>1104681.89</v>
      </c>
    </row>
    <row r="113" spans="1:14" ht="18">
      <c r="A113" s="89" t="s">
        <v>199</v>
      </c>
      <c r="B113" s="61">
        <v>1566601.25</v>
      </c>
      <c r="C113" s="90">
        <v>844</v>
      </c>
      <c r="D113" s="90">
        <v>0</v>
      </c>
      <c r="E113" s="90">
        <v>216353.31</v>
      </c>
      <c r="F113" s="90">
        <v>16400.36</v>
      </c>
      <c r="G113" s="91">
        <f t="shared" si="5"/>
        <v>1800198.9200000002</v>
      </c>
      <c r="H113" s="92" t="s">
        <v>200</v>
      </c>
      <c r="I113" s="61">
        <v>13228116.88</v>
      </c>
      <c r="J113" s="90">
        <v>36395.52</v>
      </c>
      <c r="K113" s="90">
        <v>15.01</v>
      </c>
      <c r="L113" s="90">
        <v>2015458.83</v>
      </c>
      <c r="M113" s="90">
        <v>150234.33</v>
      </c>
      <c r="N113" s="91">
        <f t="shared" si="6"/>
        <v>15430220.57</v>
      </c>
    </row>
    <row r="114" spans="1:14" ht="18">
      <c r="A114" s="89" t="s">
        <v>201</v>
      </c>
      <c r="B114" s="61">
        <v>507047.43</v>
      </c>
      <c r="C114" s="90">
        <v>0</v>
      </c>
      <c r="D114" s="90">
        <v>0</v>
      </c>
      <c r="E114" s="90">
        <v>70163.73</v>
      </c>
      <c r="F114" s="90">
        <v>9161.04</v>
      </c>
      <c r="G114" s="91">
        <f t="shared" si="5"/>
        <v>586372.2000000001</v>
      </c>
      <c r="H114" s="92" t="s">
        <v>202</v>
      </c>
      <c r="I114" s="61">
        <v>4603887.53</v>
      </c>
      <c r="J114" s="90">
        <v>44423.11</v>
      </c>
      <c r="K114" s="90">
        <v>0</v>
      </c>
      <c r="L114" s="90">
        <v>689708.43</v>
      </c>
      <c r="M114" s="90">
        <v>27863.37</v>
      </c>
      <c r="N114" s="91">
        <f t="shared" si="6"/>
        <v>5365882.44</v>
      </c>
    </row>
    <row r="115" spans="1:14" ht="18">
      <c r="A115" s="89" t="s">
        <v>203</v>
      </c>
      <c r="B115" s="61">
        <v>34170485.9</v>
      </c>
      <c r="C115" s="90">
        <v>225638.76</v>
      </c>
      <c r="D115" s="90">
        <v>968.54</v>
      </c>
      <c r="E115" s="90">
        <v>5215779.5</v>
      </c>
      <c r="F115" s="90">
        <v>265120.16</v>
      </c>
      <c r="G115" s="91">
        <f t="shared" si="5"/>
        <v>39877992.85999999</v>
      </c>
      <c r="H115" s="92" t="s">
        <v>204</v>
      </c>
      <c r="I115" s="61">
        <v>56219239.6</v>
      </c>
      <c r="J115" s="90">
        <v>962037.46</v>
      </c>
      <c r="K115" s="90">
        <v>2635166.49</v>
      </c>
      <c r="L115" s="90">
        <v>8703356.61</v>
      </c>
      <c r="M115" s="90">
        <v>448051.66</v>
      </c>
      <c r="N115" s="91">
        <f t="shared" si="6"/>
        <v>68967851.82</v>
      </c>
    </row>
    <row r="116" spans="1:14" ht="18">
      <c r="A116" s="89" t="s">
        <v>205</v>
      </c>
      <c r="B116" s="61">
        <v>120524.88</v>
      </c>
      <c r="C116" s="90">
        <v>2119.51</v>
      </c>
      <c r="D116" s="90">
        <v>0</v>
      </c>
      <c r="E116" s="90">
        <v>16250.25</v>
      </c>
      <c r="F116" s="90">
        <v>494.41</v>
      </c>
      <c r="G116" s="91">
        <f t="shared" si="5"/>
        <v>139389.05000000002</v>
      </c>
      <c r="H116" s="89"/>
      <c r="I116" s="61"/>
      <c r="J116" s="90"/>
      <c r="K116" s="90"/>
      <c r="L116" s="90"/>
      <c r="M116" s="90"/>
      <c r="N116" s="95" t="s">
        <v>105</v>
      </c>
    </row>
    <row r="117" spans="1:14" ht="18">
      <c r="A117" s="89" t="s">
        <v>206</v>
      </c>
      <c r="B117" s="61">
        <v>632371.8</v>
      </c>
      <c r="C117" s="90">
        <v>0</v>
      </c>
      <c r="D117" s="90">
        <v>0</v>
      </c>
      <c r="E117" s="90">
        <v>85365.17</v>
      </c>
      <c r="F117" s="90">
        <v>4367.89</v>
      </c>
      <c r="G117" s="91">
        <f t="shared" si="5"/>
        <v>722104.8600000001</v>
      </c>
      <c r="H117" s="96" t="s">
        <v>207</v>
      </c>
      <c r="I117" s="91">
        <f aca="true" t="shared" si="7" ref="I117:N117">SUM(B69:B117)+SUM(I69:I115)</f>
        <v>414701167.15999997</v>
      </c>
      <c r="J117" s="91">
        <f t="shared" si="7"/>
        <v>3164739.8500000006</v>
      </c>
      <c r="K117" s="91">
        <f t="shared" si="7"/>
        <v>2654140.68</v>
      </c>
      <c r="L117" s="91">
        <f t="shared" si="7"/>
        <v>62492956.67</v>
      </c>
      <c r="M117" s="91">
        <f t="shared" si="7"/>
        <v>4037616.840000001</v>
      </c>
      <c r="N117" s="91">
        <f t="shared" si="7"/>
        <v>487050621.20000005</v>
      </c>
    </row>
    <row r="118" ht="18">
      <c r="C118" s="97"/>
    </row>
  </sheetData>
  <printOptions/>
  <pageMargins left="0.75" right="0.28" top="0.5" bottom="0.25" header="0.5" footer="0.5"/>
  <pageSetup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2" width="21.421875" style="0" customWidth="1"/>
    <col min="3" max="3" width="20.57421875" style="0" customWidth="1"/>
    <col min="4" max="4" width="23.00390625" style="0" customWidth="1"/>
    <col min="5" max="5" width="21.57421875" style="0" customWidth="1"/>
    <col min="6" max="6" width="24.00390625" style="0" customWidth="1"/>
    <col min="8" max="8" width="22.00390625" style="0" customWidth="1"/>
    <col min="9" max="9" width="21.8515625" style="0" customWidth="1"/>
  </cols>
  <sheetData>
    <row r="1" spans="2:10" ht="18">
      <c r="B1" s="54"/>
      <c r="C1" s="54" t="s">
        <v>0</v>
      </c>
      <c r="D1" s="54"/>
      <c r="E1" s="54"/>
      <c r="F1" s="54"/>
      <c r="G1" s="55"/>
      <c r="H1" s="55"/>
      <c r="I1" s="55"/>
      <c r="J1" s="55"/>
    </row>
    <row r="2" spans="1:10" ht="18">
      <c r="A2" s="54"/>
      <c r="B2" s="54"/>
      <c r="C2" s="54" t="s">
        <v>101</v>
      </c>
      <c r="D2" s="54"/>
      <c r="E2" s="54"/>
      <c r="F2" s="54"/>
      <c r="G2" s="55"/>
      <c r="H2" s="55"/>
      <c r="I2" s="55"/>
      <c r="J2" s="55"/>
    </row>
    <row r="3" spans="1:10" ht="18">
      <c r="A3" s="54" t="s">
        <v>102</v>
      </c>
      <c r="B3" s="54" t="s">
        <v>103</v>
      </c>
      <c r="C3" s="54" t="s">
        <v>104</v>
      </c>
      <c r="D3" s="54" t="s">
        <v>105</v>
      </c>
      <c r="E3" s="54"/>
      <c r="F3" s="56" t="s">
        <v>106</v>
      </c>
      <c r="G3" s="55"/>
      <c r="H3" s="55"/>
      <c r="I3" s="55"/>
      <c r="J3" s="55"/>
    </row>
    <row r="4" spans="1:10" ht="18">
      <c r="A4" s="57" t="s">
        <v>107</v>
      </c>
      <c r="B4" s="58" t="s">
        <v>108</v>
      </c>
      <c r="C4" s="58" t="s">
        <v>109</v>
      </c>
      <c r="D4" s="57" t="s">
        <v>107</v>
      </c>
      <c r="E4" s="58" t="s">
        <v>108</v>
      </c>
      <c r="F4" s="58" t="s">
        <v>109</v>
      </c>
      <c r="G4" s="55"/>
      <c r="H4" s="59" t="s">
        <v>110</v>
      </c>
      <c r="I4" s="59" t="s">
        <v>110</v>
      </c>
      <c r="J4" s="55"/>
    </row>
    <row r="5" spans="1:10" ht="18">
      <c r="A5" s="60" t="s">
        <v>111</v>
      </c>
      <c r="B5" s="61">
        <v>1395613.02</v>
      </c>
      <c r="C5" s="62">
        <f aca="true" t="shared" si="0" ref="C5:C36">B5+H5</f>
        <v>1395613.02</v>
      </c>
      <c r="D5" s="63" t="s">
        <v>112</v>
      </c>
      <c r="E5" s="61">
        <v>616061.1</v>
      </c>
      <c r="F5" s="62">
        <f aca="true" t="shared" si="1" ref="F5:F51">E5+I5</f>
        <v>616061.1</v>
      </c>
      <c r="G5" s="55"/>
      <c r="H5" s="62">
        <v>0</v>
      </c>
      <c r="I5" s="62">
        <v>0</v>
      </c>
      <c r="J5" s="55"/>
    </row>
    <row r="6" spans="1:10" ht="18">
      <c r="A6" s="60" t="s">
        <v>113</v>
      </c>
      <c r="B6" s="61">
        <v>588098.59</v>
      </c>
      <c r="C6" s="62">
        <f t="shared" si="0"/>
        <v>588098.59</v>
      </c>
      <c r="D6" s="63" t="s">
        <v>114</v>
      </c>
      <c r="E6" s="61">
        <v>122510.53</v>
      </c>
      <c r="F6" s="62">
        <f t="shared" si="1"/>
        <v>122510.53</v>
      </c>
      <c r="G6" s="55"/>
      <c r="H6" s="62">
        <v>0</v>
      </c>
      <c r="I6" s="62">
        <v>0</v>
      </c>
      <c r="J6" s="55"/>
    </row>
    <row r="7" spans="1:10" ht="18">
      <c r="A7" s="60" t="s">
        <v>115</v>
      </c>
      <c r="B7" s="61">
        <v>230442.71</v>
      </c>
      <c r="C7" s="62">
        <f t="shared" si="0"/>
        <v>230442.71</v>
      </c>
      <c r="D7" s="63" t="s">
        <v>116</v>
      </c>
      <c r="E7" s="61">
        <v>404589.13</v>
      </c>
      <c r="F7" s="62">
        <f t="shared" si="1"/>
        <v>404589.13</v>
      </c>
      <c r="G7" s="55"/>
      <c r="H7" s="62">
        <v>0</v>
      </c>
      <c r="I7" s="62">
        <v>0</v>
      </c>
      <c r="J7" s="55"/>
    </row>
    <row r="8" spans="1:10" ht="18">
      <c r="A8" s="60" t="s">
        <v>117</v>
      </c>
      <c r="B8" s="61">
        <v>53171.76</v>
      </c>
      <c r="C8" s="62">
        <f t="shared" si="0"/>
        <v>53171.76</v>
      </c>
      <c r="D8" s="63" t="s">
        <v>118</v>
      </c>
      <c r="E8" s="61">
        <v>548500.62</v>
      </c>
      <c r="F8" s="62">
        <f t="shared" si="1"/>
        <v>548500.62</v>
      </c>
      <c r="G8" s="55"/>
      <c r="H8" s="62">
        <v>0</v>
      </c>
      <c r="I8" s="62">
        <v>0</v>
      </c>
      <c r="J8" s="55"/>
    </row>
    <row r="9" spans="1:10" ht="18">
      <c r="A9" s="60" t="s">
        <v>119</v>
      </c>
      <c r="B9" s="61">
        <v>2132934.38</v>
      </c>
      <c r="C9" s="62">
        <f t="shared" si="0"/>
        <v>2132934.38</v>
      </c>
      <c r="D9" s="63" t="s">
        <v>120</v>
      </c>
      <c r="E9" s="61">
        <v>675667.85</v>
      </c>
      <c r="F9" s="62">
        <f t="shared" si="1"/>
        <v>675667.85</v>
      </c>
      <c r="G9" s="55"/>
      <c r="H9" s="62">
        <v>0</v>
      </c>
      <c r="I9" s="62">
        <v>0</v>
      </c>
      <c r="J9" s="55"/>
    </row>
    <row r="10" spans="1:10" ht="18">
      <c r="A10" s="60" t="s">
        <v>121</v>
      </c>
      <c r="B10" s="61">
        <v>1300606.74</v>
      </c>
      <c r="C10" s="62">
        <f t="shared" si="0"/>
        <v>1300606.74</v>
      </c>
      <c r="D10" s="63" t="s">
        <v>122</v>
      </c>
      <c r="E10" s="61">
        <v>213020.2</v>
      </c>
      <c r="F10" s="62">
        <f t="shared" si="1"/>
        <v>213020.2</v>
      </c>
      <c r="G10" s="55"/>
      <c r="H10" s="62">
        <v>0</v>
      </c>
      <c r="I10" s="62">
        <v>0</v>
      </c>
      <c r="J10" s="55"/>
    </row>
    <row r="11" spans="1:10" ht="18">
      <c r="A11" s="60" t="s">
        <v>123</v>
      </c>
      <c r="B11" s="61">
        <v>496443.07</v>
      </c>
      <c r="C11" s="62">
        <f t="shared" si="0"/>
        <v>496443.07</v>
      </c>
      <c r="D11" s="63" t="s">
        <v>124</v>
      </c>
      <c r="E11" s="61">
        <v>216829.87</v>
      </c>
      <c r="F11" s="62">
        <f t="shared" si="1"/>
        <v>216829.87</v>
      </c>
      <c r="G11" s="55"/>
      <c r="H11" s="62">
        <v>0</v>
      </c>
      <c r="I11" s="62">
        <v>0</v>
      </c>
      <c r="J11" s="55"/>
    </row>
    <row r="12" spans="1:10" ht="18">
      <c r="A12" s="60" t="s">
        <v>125</v>
      </c>
      <c r="B12" s="61">
        <v>58420.15</v>
      </c>
      <c r="C12" s="62">
        <f t="shared" si="0"/>
        <v>58420.15</v>
      </c>
      <c r="D12" s="63" t="s">
        <v>126</v>
      </c>
      <c r="E12" s="61">
        <v>3292778.13</v>
      </c>
      <c r="F12" s="62">
        <f t="shared" si="1"/>
        <v>3292778.13</v>
      </c>
      <c r="G12" s="55"/>
      <c r="H12" s="62">
        <v>0</v>
      </c>
      <c r="I12" s="62">
        <v>0</v>
      </c>
      <c r="J12" s="55"/>
    </row>
    <row r="13" spans="1:10" ht="18">
      <c r="A13" s="60" t="s">
        <v>127</v>
      </c>
      <c r="B13" s="61">
        <v>325565.75</v>
      </c>
      <c r="C13" s="62">
        <f t="shared" si="0"/>
        <v>325565.75</v>
      </c>
      <c r="D13" s="63" t="s">
        <v>128</v>
      </c>
      <c r="E13" s="61">
        <v>414138.86</v>
      </c>
      <c r="F13" s="62">
        <f t="shared" si="1"/>
        <v>414138.86</v>
      </c>
      <c r="G13" s="55"/>
      <c r="H13" s="62">
        <v>0</v>
      </c>
      <c r="I13" s="62">
        <v>0</v>
      </c>
      <c r="J13" s="55"/>
    </row>
    <row r="14" spans="1:10" ht="18">
      <c r="A14" s="60" t="s">
        <v>129</v>
      </c>
      <c r="B14" s="61">
        <v>499955.3</v>
      </c>
      <c r="C14" s="62">
        <f t="shared" si="0"/>
        <v>499955.3</v>
      </c>
      <c r="D14" s="63" t="s">
        <v>130</v>
      </c>
      <c r="E14" s="61">
        <v>358730.56</v>
      </c>
      <c r="F14" s="62">
        <f t="shared" si="1"/>
        <v>358730.56</v>
      </c>
      <c r="G14" s="55"/>
      <c r="H14" s="62">
        <v>0</v>
      </c>
      <c r="I14" s="62">
        <v>0</v>
      </c>
      <c r="J14" s="55"/>
    </row>
    <row r="15" spans="1:10" ht="18">
      <c r="A15" s="60" t="s">
        <v>131</v>
      </c>
      <c r="B15" s="61">
        <v>319412.87</v>
      </c>
      <c r="C15" s="62">
        <f t="shared" si="0"/>
        <v>319412.87</v>
      </c>
      <c r="D15" s="63" t="s">
        <v>132</v>
      </c>
      <c r="E15" s="61">
        <v>1133194.31</v>
      </c>
      <c r="F15" s="62">
        <f t="shared" si="1"/>
        <v>1133194.31</v>
      </c>
      <c r="G15" s="55"/>
      <c r="H15" s="62">
        <v>0</v>
      </c>
      <c r="I15" s="62">
        <v>0</v>
      </c>
      <c r="J15" s="55"/>
    </row>
    <row r="16" spans="1:10" ht="18">
      <c r="A16" s="60" t="s">
        <v>133</v>
      </c>
      <c r="B16" s="61">
        <v>173743.01</v>
      </c>
      <c r="C16" s="62">
        <f t="shared" si="0"/>
        <v>173743.01</v>
      </c>
      <c r="D16" s="63" t="s">
        <v>134</v>
      </c>
      <c r="E16" s="61">
        <v>49250.63</v>
      </c>
      <c r="F16" s="62">
        <f t="shared" si="1"/>
        <v>49250.63</v>
      </c>
      <c r="G16" s="55"/>
      <c r="H16" s="62">
        <v>0</v>
      </c>
      <c r="I16" s="62">
        <v>0</v>
      </c>
      <c r="J16" s="55"/>
    </row>
    <row r="17" spans="1:10" ht="18">
      <c r="A17" s="60" t="s">
        <v>135</v>
      </c>
      <c r="B17" s="61">
        <v>224435.15</v>
      </c>
      <c r="C17" s="62">
        <f t="shared" si="0"/>
        <v>224435.15</v>
      </c>
      <c r="D17" s="63" t="s">
        <v>136</v>
      </c>
      <c r="E17" s="61">
        <v>532720.83</v>
      </c>
      <c r="F17" s="62">
        <f t="shared" si="1"/>
        <v>532720.83</v>
      </c>
      <c r="G17" s="55"/>
      <c r="H17" s="62">
        <v>0</v>
      </c>
      <c r="I17" s="62">
        <v>0</v>
      </c>
      <c r="J17" s="55"/>
    </row>
    <row r="18" spans="1:10" ht="18">
      <c r="A18" s="60" t="s">
        <v>137</v>
      </c>
      <c r="B18" s="61">
        <v>85896.81</v>
      </c>
      <c r="C18" s="62">
        <f t="shared" si="0"/>
        <v>85896.81</v>
      </c>
      <c r="D18" s="63" t="s">
        <v>138</v>
      </c>
      <c r="E18" s="61">
        <v>2459504.78</v>
      </c>
      <c r="F18" s="62">
        <f t="shared" si="1"/>
        <v>2459504.78</v>
      </c>
      <c r="G18" s="55"/>
      <c r="H18" s="62">
        <v>0</v>
      </c>
      <c r="I18" s="62">
        <v>0</v>
      </c>
      <c r="J18" s="55"/>
    </row>
    <row r="19" spans="1:10" ht="18">
      <c r="A19" s="60" t="s">
        <v>139</v>
      </c>
      <c r="B19" s="61">
        <v>518700.89</v>
      </c>
      <c r="C19" s="62">
        <f t="shared" si="0"/>
        <v>518700.89</v>
      </c>
      <c r="D19" s="63" t="s">
        <v>140</v>
      </c>
      <c r="E19" s="61">
        <v>35469.57</v>
      </c>
      <c r="F19" s="62">
        <f t="shared" si="1"/>
        <v>35469.57</v>
      </c>
      <c r="G19" s="55"/>
      <c r="H19" s="62">
        <v>0</v>
      </c>
      <c r="I19" s="62">
        <v>0</v>
      </c>
      <c r="J19" s="55"/>
    </row>
    <row r="20" spans="1:10" ht="18">
      <c r="A20" s="60" t="s">
        <v>141</v>
      </c>
      <c r="B20" s="61">
        <v>1004079.62</v>
      </c>
      <c r="C20" s="62">
        <f t="shared" si="0"/>
        <v>1004079.62</v>
      </c>
      <c r="D20" s="63" t="s">
        <v>142</v>
      </c>
      <c r="E20" s="61">
        <v>77305.03</v>
      </c>
      <c r="F20" s="62">
        <f t="shared" si="1"/>
        <v>77305.03</v>
      </c>
      <c r="G20" s="55"/>
      <c r="H20" s="62">
        <v>0</v>
      </c>
      <c r="I20" s="62">
        <v>0</v>
      </c>
      <c r="J20" s="55"/>
    </row>
    <row r="21" spans="1:10" ht="18">
      <c r="A21" s="60" t="s">
        <v>143</v>
      </c>
      <c r="B21" s="61">
        <v>103493.69</v>
      </c>
      <c r="C21" s="62">
        <f t="shared" si="0"/>
        <v>103493.69</v>
      </c>
      <c r="D21" s="63" t="s">
        <v>144</v>
      </c>
      <c r="E21" s="61">
        <v>620029.85</v>
      </c>
      <c r="F21" s="62">
        <f t="shared" si="1"/>
        <v>620029.85</v>
      </c>
      <c r="G21" s="55"/>
      <c r="H21" s="62">
        <v>0</v>
      </c>
      <c r="I21" s="62">
        <v>0</v>
      </c>
      <c r="J21" s="55"/>
    </row>
    <row r="22" spans="1:10" ht="18">
      <c r="A22" s="60" t="s">
        <v>145</v>
      </c>
      <c r="B22" s="61">
        <v>1109724.65</v>
      </c>
      <c r="C22" s="62">
        <f t="shared" si="0"/>
        <v>1109724.65</v>
      </c>
      <c r="D22" s="63" t="s">
        <v>146</v>
      </c>
      <c r="E22" s="61">
        <v>205768.81</v>
      </c>
      <c r="F22" s="62">
        <f t="shared" si="1"/>
        <v>205768.81</v>
      </c>
      <c r="G22" s="55"/>
      <c r="H22" s="62">
        <v>0</v>
      </c>
      <c r="I22" s="62">
        <v>0</v>
      </c>
      <c r="J22" s="55"/>
    </row>
    <row r="23" spans="1:10" ht="18">
      <c r="A23" s="60" t="s">
        <v>147</v>
      </c>
      <c r="B23" s="61">
        <v>17037894.91</v>
      </c>
      <c r="C23" s="62">
        <f t="shared" si="0"/>
        <v>17037894.91</v>
      </c>
      <c r="D23" s="63" t="s">
        <v>148</v>
      </c>
      <c r="E23" s="61">
        <v>68669.03</v>
      </c>
      <c r="F23" s="62">
        <f t="shared" si="1"/>
        <v>68669.03</v>
      </c>
      <c r="G23" s="55"/>
      <c r="H23" s="62">
        <v>0</v>
      </c>
      <c r="I23" s="62">
        <v>0</v>
      </c>
      <c r="J23" s="55"/>
    </row>
    <row r="24" spans="1:10" ht="18">
      <c r="A24" s="60" t="s">
        <v>149</v>
      </c>
      <c r="B24" s="61">
        <v>154841.04</v>
      </c>
      <c r="C24" s="62">
        <f t="shared" si="0"/>
        <v>154841.04</v>
      </c>
      <c r="D24" s="63" t="s">
        <v>150</v>
      </c>
      <c r="E24" s="61">
        <v>72333.77</v>
      </c>
      <c r="F24" s="62">
        <f t="shared" si="1"/>
        <v>72333.77</v>
      </c>
      <c r="G24" s="55"/>
      <c r="H24" s="62">
        <v>0</v>
      </c>
      <c r="I24" s="62">
        <v>0</v>
      </c>
      <c r="J24" s="55"/>
    </row>
    <row r="25" spans="1:10" ht="18">
      <c r="A25" s="60" t="s">
        <v>151</v>
      </c>
      <c r="B25" s="61">
        <v>138524.65</v>
      </c>
      <c r="C25" s="62">
        <f t="shared" si="0"/>
        <v>138524.65</v>
      </c>
      <c r="D25" s="63" t="s">
        <v>152</v>
      </c>
      <c r="E25" s="61">
        <v>125850.97</v>
      </c>
      <c r="F25" s="62">
        <f t="shared" si="1"/>
        <v>125850.97</v>
      </c>
      <c r="G25" s="55"/>
      <c r="H25" s="62">
        <v>0</v>
      </c>
      <c r="I25" s="62">
        <v>0</v>
      </c>
      <c r="J25" s="55"/>
    </row>
    <row r="26" spans="1:10" ht="18">
      <c r="A26" s="60" t="s">
        <v>153</v>
      </c>
      <c r="B26" s="61">
        <v>1050138.5</v>
      </c>
      <c r="C26" s="62">
        <f t="shared" si="0"/>
        <v>1050138.5</v>
      </c>
      <c r="D26" s="63" t="s">
        <v>154</v>
      </c>
      <c r="E26" s="61">
        <v>1790894.63</v>
      </c>
      <c r="F26" s="62">
        <f t="shared" si="1"/>
        <v>1790894.63</v>
      </c>
      <c r="G26" s="55"/>
      <c r="H26" s="62">
        <v>0</v>
      </c>
      <c r="I26" s="62">
        <v>0</v>
      </c>
      <c r="J26" s="55"/>
    </row>
    <row r="27" spans="1:10" ht="18">
      <c r="A27" s="60" t="s">
        <v>155</v>
      </c>
      <c r="B27" s="61">
        <v>713278.04</v>
      </c>
      <c r="C27" s="62">
        <f t="shared" si="0"/>
        <v>713278.04</v>
      </c>
      <c r="D27" s="63" t="s">
        <v>156</v>
      </c>
      <c r="E27" s="61">
        <v>305820.61</v>
      </c>
      <c r="F27" s="62">
        <f t="shared" si="1"/>
        <v>305820.61</v>
      </c>
      <c r="G27" s="55"/>
      <c r="H27" s="62">
        <v>0</v>
      </c>
      <c r="I27" s="62">
        <v>0</v>
      </c>
      <c r="J27" s="55"/>
    </row>
    <row r="28" spans="1:10" ht="18">
      <c r="A28" s="60" t="s">
        <v>157</v>
      </c>
      <c r="B28" s="61">
        <v>204691.65</v>
      </c>
      <c r="C28" s="62">
        <f t="shared" si="0"/>
        <v>204691.65</v>
      </c>
      <c r="D28" s="63" t="s">
        <v>158</v>
      </c>
      <c r="E28" s="61">
        <v>902864.31</v>
      </c>
      <c r="F28" s="62">
        <f t="shared" si="1"/>
        <v>902864.31</v>
      </c>
      <c r="G28" s="55"/>
      <c r="H28" s="62">
        <v>0</v>
      </c>
      <c r="I28" s="62">
        <v>0</v>
      </c>
      <c r="J28" s="55"/>
    </row>
    <row r="29" spans="1:10" ht="18">
      <c r="A29" s="60" t="s">
        <v>159</v>
      </c>
      <c r="B29" s="61">
        <v>187285.15</v>
      </c>
      <c r="C29" s="62">
        <f t="shared" si="0"/>
        <v>187285.15</v>
      </c>
      <c r="D29" s="63" t="s">
        <v>160</v>
      </c>
      <c r="E29" s="61">
        <v>756054.5</v>
      </c>
      <c r="F29" s="62">
        <f t="shared" si="1"/>
        <v>756054.5</v>
      </c>
      <c r="G29" s="55"/>
      <c r="H29" s="62">
        <v>0</v>
      </c>
      <c r="I29" s="62">
        <v>0</v>
      </c>
      <c r="J29" s="55"/>
    </row>
    <row r="30" spans="1:10" ht="18">
      <c r="A30" s="60" t="s">
        <v>161</v>
      </c>
      <c r="B30" s="61">
        <v>445188.46</v>
      </c>
      <c r="C30" s="62">
        <f t="shared" si="0"/>
        <v>445188.46</v>
      </c>
      <c r="D30" s="63" t="s">
        <v>162</v>
      </c>
      <c r="E30" s="61">
        <v>4806922.68</v>
      </c>
      <c r="F30" s="62">
        <f t="shared" si="1"/>
        <v>4806922.68</v>
      </c>
      <c r="G30" s="55"/>
      <c r="H30" s="62">
        <v>0</v>
      </c>
      <c r="I30" s="62">
        <v>0</v>
      </c>
      <c r="J30" s="55"/>
    </row>
    <row r="31" spans="1:10" ht="18">
      <c r="A31" s="60" t="s">
        <v>163</v>
      </c>
      <c r="B31" s="61">
        <v>580993.82</v>
      </c>
      <c r="C31" s="62">
        <f t="shared" si="0"/>
        <v>580993.82</v>
      </c>
      <c r="D31" s="63" t="s">
        <v>164</v>
      </c>
      <c r="E31" s="61">
        <v>237679.42</v>
      </c>
      <c r="F31" s="62">
        <f t="shared" si="1"/>
        <v>237679.42</v>
      </c>
      <c r="G31" s="55"/>
      <c r="H31" s="62">
        <v>0</v>
      </c>
      <c r="I31" s="62">
        <v>0</v>
      </c>
      <c r="J31" s="55"/>
    </row>
    <row r="32" spans="1:10" ht="18">
      <c r="A32" s="60" t="s">
        <v>165</v>
      </c>
      <c r="B32" s="61">
        <v>374383.81</v>
      </c>
      <c r="C32" s="62">
        <f t="shared" si="0"/>
        <v>374383.81</v>
      </c>
      <c r="D32" s="63" t="s">
        <v>166</v>
      </c>
      <c r="E32" s="61">
        <v>114222.78</v>
      </c>
      <c r="F32" s="62">
        <f t="shared" si="1"/>
        <v>114222.78</v>
      </c>
      <c r="G32" s="55"/>
      <c r="H32" s="62">
        <v>0</v>
      </c>
      <c r="I32" s="62">
        <v>0</v>
      </c>
      <c r="J32" s="55"/>
    </row>
    <row r="33" spans="1:10" ht="18">
      <c r="A33" s="60" t="s">
        <v>167</v>
      </c>
      <c r="B33" s="61">
        <v>119002.84</v>
      </c>
      <c r="C33" s="62">
        <f t="shared" si="0"/>
        <v>119002.84</v>
      </c>
      <c r="D33" s="63" t="s">
        <v>168</v>
      </c>
      <c r="E33" s="61">
        <v>4938955.9</v>
      </c>
      <c r="F33" s="62">
        <f t="shared" si="1"/>
        <v>4938955.9</v>
      </c>
      <c r="G33" s="55"/>
      <c r="H33" s="62">
        <v>0</v>
      </c>
      <c r="I33" s="62">
        <v>0</v>
      </c>
      <c r="J33" s="55"/>
    </row>
    <row r="34" spans="1:10" ht="18">
      <c r="A34" s="60" t="s">
        <v>169</v>
      </c>
      <c r="B34" s="61">
        <v>1047634.39</v>
      </c>
      <c r="C34" s="62">
        <f t="shared" si="0"/>
        <v>1047634.39</v>
      </c>
      <c r="D34" s="63" t="s">
        <v>170</v>
      </c>
      <c r="E34" s="61">
        <v>19052002.67</v>
      </c>
      <c r="F34" s="62">
        <f t="shared" si="1"/>
        <v>19052002.67</v>
      </c>
      <c r="G34" s="55"/>
      <c r="H34" s="62">
        <v>0</v>
      </c>
      <c r="I34" s="62">
        <v>0</v>
      </c>
      <c r="J34" s="55"/>
    </row>
    <row r="35" spans="1:10" ht="18">
      <c r="A35" s="60" t="s">
        <v>171</v>
      </c>
      <c r="B35" s="61">
        <v>87916.93</v>
      </c>
      <c r="C35" s="62">
        <f t="shared" si="0"/>
        <v>87916.93</v>
      </c>
      <c r="D35" s="63" t="s">
        <v>172</v>
      </c>
      <c r="E35" s="61">
        <v>209908.16</v>
      </c>
      <c r="F35" s="62">
        <f t="shared" si="1"/>
        <v>209908.16</v>
      </c>
      <c r="G35" s="55"/>
      <c r="H35" s="62">
        <v>0</v>
      </c>
      <c r="I35" s="62">
        <v>0</v>
      </c>
      <c r="J35" s="55"/>
    </row>
    <row r="36" spans="1:10" ht="18">
      <c r="A36" s="60" t="s">
        <v>173</v>
      </c>
      <c r="B36" s="61">
        <v>1313754.89</v>
      </c>
      <c r="C36" s="62">
        <f t="shared" si="0"/>
        <v>1313754.89</v>
      </c>
      <c r="D36" s="63" t="s">
        <v>174</v>
      </c>
      <c r="E36" s="61">
        <v>94357.14</v>
      </c>
      <c r="F36" s="62">
        <f t="shared" si="1"/>
        <v>94357.14</v>
      </c>
      <c r="G36" s="55"/>
      <c r="H36" s="62">
        <v>0</v>
      </c>
      <c r="I36" s="62">
        <v>0</v>
      </c>
      <c r="J36" s="55"/>
    </row>
    <row r="37" spans="1:10" ht="18">
      <c r="A37" s="60" t="s">
        <v>175</v>
      </c>
      <c r="B37" s="61">
        <v>6995604.75</v>
      </c>
      <c r="C37" s="62">
        <f aca="true" t="shared" si="2" ref="C37:C53">B37+H37</f>
        <v>6995604.75</v>
      </c>
      <c r="D37" s="63" t="s">
        <v>176</v>
      </c>
      <c r="E37" s="61">
        <v>3051110.15</v>
      </c>
      <c r="F37" s="62">
        <f t="shared" si="1"/>
        <v>3051110.15</v>
      </c>
      <c r="G37" s="55"/>
      <c r="H37" s="62">
        <v>0</v>
      </c>
      <c r="I37" s="62">
        <v>0</v>
      </c>
      <c r="J37" s="55"/>
    </row>
    <row r="38" spans="1:10" ht="18">
      <c r="A38" s="60" t="s">
        <v>177</v>
      </c>
      <c r="B38" s="61">
        <v>23358.92</v>
      </c>
      <c r="C38" s="62">
        <f t="shared" si="2"/>
        <v>23358.92</v>
      </c>
      <c r="D38" s="63" t="s">
        <v>178</v>
      </c>
      <c r="E38" s="61">
        <v>1651744.83</v>
      </c>
      <c r="F38" s="62">
        <f t="shared" si="1"/>
        <v>1651744.83</v>
      </c>
      <c r="G38" s="55"/>
      <c r="H38" s="62">
        <v>0</v>
      </c>
      <c r="I38" s="62">
        <v>0</v>
      </c>
      <c r="J38" s="55"/>
    </row>
    <row r="39" spans="1:10" ht="18">
      <c r="A39" s="60" t="s">
        <v>179</v>
      </c>
      <c r="B39" s="61">
        <v>266652.68</v>
      </c>
      <c r="C39" s="62">
        <f t="shared" si="2"/>
        <v>266652.68</v>
      </c>
      <c r="D39" s="63" t="s">
        <v>180</v>
      </c>
      <c r="E39" s="61">
        <v>434284.2</v>
      </c>
      <c r="F39" s="62">
        <f t="shared" si="1"/>
        <v>434284.2</v>
      </c>
      <c r="G39" s="55"/>
      <c r="H39" s="62">
        <v>0</v>
      </c>
      <c r="I39" s="62">
        <v>0</v>
      </c>
      <c r="J39" s="55"/>
    </row>
    <row r="40" spans="1:10" ht="18">
      <c r="A40" s="60" t="s">
        <v>181</v>
      </c>
      <c r="B40" s="61">
        <v>383624.34</v>
      </c>
      <c r="C40" s="62">
        <f t="shared" si="2"/>
        <v>383624.34</v>
      </c>
      <c r="D40" s="63" t="s">
        <v>182</v>
      </c>
      <c r="E40" s="61">
        <v>44007.45</v>
      </c>
      <c r="F40" s="62">
        <f t="shared" si="1"/>
        <v>44007.45</v>
      </c>
      <c r="G40" s="55"/>
      <c r="H40" s="62">
        <v>0</v>
      </c>
      <c r="I40" s="62">
        <v>0</v>
      </c>
      <c r="J40" s="55"/>
    </row>
    <row r="41" spans="1:10" ht="18">
      <c r="A41" s="60" t="s">
        <v>183</v>
      </c>
      <c r="B41" s="61">
        <v>579081.55</v>
      </c>
      <c r="C41" s="62">
        <f t="shared" si="2"/>
        <v>579081.55</v>
      </c>
      <c r="D41" s="63" t="s">
        <v>184</v>
      </c>
      <c r="E41" s="61">
        <v>170484.11</v>
      </c>
      <c r="F41" s="62">
        <f t="shared" si="1"/>
        <v>170484.11</v>
      </c>
      <c r="G41" s="55"/>
      <c r="H41" s="62">
        <v>0</v>
      </c>
      <c r="I41" s="62">
        <v>0</v>
      </c>
      <c r="J41" s="55"/>
    </row>
    <row r="42" spans="1:10" ht="18">
      <c r="A42" s="60" t="s">
        <v>185</v>
      </c>
      <c r="B42" s="61">
        <v>206724.84</v>
      </c>
      <c r="C42" s="62">
        <f t="shared" si="2"/>
        <v>206724.84</v>
      </c>
      <c r="D42" s="63" t="s">
        <v>186</v>
      </c>
      <c r="E42" s="61">
        <v>90138.81</v>
      </c>
      <c r="F42" s="62">
        <f t="shared" si="1"/>
        <v>90138.81</v>
      </c>
      <c r="G42" s="55"/>
      <c r="H42" s="62">
        <v>0</v>
      </c>
      <c r="I42" s="62">
        <v>0</v>
      </c>
      <c r="J42" s="55"/>
    </row>
    <row r="43" spans="1:10" ht="18">
      <c r="A43" s="60" t="s">
        <v>187</v>
      </c>
      <c r="B43" s="61">
        <v>446733.35</v>
      </c>
      <c r="C43" s="62">
        <f t="shared" si="2"/>
        <v>446733.35</v>
      </c>
      <c r="D43" s="63" t="s">
        <v>188</v>
      </c>
      <c r="E43" s="61">
        <v>41989</v>
      </c>
      <c r="F43" s="62">
        <f t="shared" si="1"/>
        <v>41989</v>
      </c>
      <c r="G43" s="55"/>
      <c r="H43" s="62">
        <v>0</v>
      </c>
      <c r="I43" s="62">
        <v>0</v>
      </c>
      <c r="J43" s="55"/>
    </row>
    <row r="44" spans="1:10" ht="18">
      <c r="A44" s="60" t="s">
        <v>189</v>
      </c>
      <c r="B44" s="61">
        <v>486428.68</v>
      </c>
      <c r="C44" s="62">
        <f t="shared" si="2"/>
        <v>486428.68</v>
      </c>
      <c r="D44" s="63" t="s">
        <v>190</v>
      </c>
      <c r="E44" s="61">
        <v>490377.75</v>
      </c>
      <c r="F44" s="62">
        <f t="shared" si="1"/>
        <v>490377.75</v>
      </c>
      <c r="G44" s="55"/>
      <c r="H44" s="62">
        <v>0</v>
      </c>
      <c r="I44" s="62">
        <v>0</v>
      </c>
      <c r="J44" s="55"/>
    </row>
    <row r="45" spans="1:10" ht="18">
      <c r="A45" s="60" t="s">
        <v>191</v>
      </c>
      <c r="B45" s="61">
        <v>144878.35</v>
      </c>
      <c r="C45" s="62">
        <f t="shared" si="2"/>
        <v>144878.35</v>
      </c>
      <c r="D45" s="63" t="s">
        <v>192</v>
      </c>
      <c r="E45" s="61">
        <v>2751013.03</v>
      </c>
      <c r="F45" s="62">
        <f t="shared" si="1"/>
        <v>2751013.03</v>
      </c>
      <c r="G45" s="55"/>
      <c r="H45" s="62">
        <v>0</v>
      </c>
      <c r="I45" s="62">
        <v>0</v>
      </c>
      <c r="J45" s="55"/>
    </row>
    <row r="46" spans="1:10" ht="18">
      <c r="A46" s="60" t="s">
        <v>193</v>
      </c>
      <c r="B46" s="61">
        <v>65848.88</v>
      </c>
      <c r="C46" s="62">
        <f t="shared" si="2"/>
        <v>65848.88</v>
      </c>
      <c r="D46" s="63" t="s">
        <v>194</v>
      </c>
      <c r="E46" s="61">
        <v>140444.51</v>
      </c>
      <c r="F46" s="62">
        <f t="shared" si="1"/>
        <v>140444.51</v>
      </c>
      <c r="G46" s="55"/>
      <c r="H46" s="62">
        <v>0</v>
      </c>
      <c r="I46" s="62">
        <v>0</v>
      </c>
      <c r="J46" s="55"/>
    </row>
    <row r="47" spans="1:10" ht="18">
      <c r="A47" s="60" t="s">
        <v>195</v>
      </c>
      <c r="B47" s="61">
        <v>228121.26</v>
      </c>
      <c r="C47" s="62">
        <f t="shared" si="2"/>
        <v>228121.26</v>
      </c>
      <c r="D47" s="63" t="s">
        <v>196</v>
      </c>
      <c r="E47" s="61">
        <v>408845.88</v>
      </c>
      <c r="F47" s="62">
        <f t="shared" si="1"/>
        <v>408845.88</v>
      </c>
      <c r="G47" s="55"/>
      <c r="H47" s="62">
        <v>0</v>
      </c>
      <c r="I47" s="62">
        <v>0</v>
      </c>
      <c r="J47" s="55"/>
    </row>
    <row r="48" spans="1:10" ht="18">
      <c r="A48" s="60" t="s">
        <v>197</v>
      </c>
      <c r="B48" s="61">
        <v>75238.06</v>
      </c>
      <c r="C48" s="62">
        <f t="shared" si="2"/>
        <v>75238.06</v>
      </c>
      <c r="D48" s="63" t="s">
        <v>198</v>
      </c>
      <c r="E48" s="61">
        <v>212524.94</v>
      </c>
      <c r="F48" s="62">
        <f t="shared" si="1"/>
        <v>212524.94</v>
      </c>
      <c r="G48" s="55"/>
      <c r="H48" s="62">
        <v>0</v>
      </c>
      <c r="I48" s="62">
        <v>0</v>
      </c>
      <c r="J48" s="55"/>
    </row>
    <row r="49" spans="1:10" ht="18">
      <c r="A49" s="60" t="s">
        <v>199</v>
      </c>
      <c r="B49" s="61">
        <v>496655.57</v>
      </c>
      <c r="C49" s="62">
        <f t="shared" si="2"/>
        <v>496655.57</v>
      </c>
      <c r="D49" s="63" t="s">
        <v>200</v>
      </c>
      <c r="E49" s="61">
        <v>3767450.15</v>
      </c>
      <c r="F49" s="62">
        <f t="shared" si="1"/>
        <v>3767450.15</v>
      </c>
      <c r="G49" s="55"/>
      <c r="H49" s="62">
        <v>0</v>
      </c>
      <c r="I49" s="62">
        <v>0</v>
      </c>
      <c r="J49" s="55"/>
    </row>
    <row r="50" spans="1:10" ht="18">
      <c r="A50" s="60" t="s">
        <v>201</v>
      </c>
      <c r="B50" s="61">
        <v>96270.91</v>
      </c>
      <c r="C50" s="62">
        <f t="shared" si="2"/>
        <v>96270.91</v>
      </c>
      <c r="D50" s="63" t="s">
        <v>202</v>
      </c>
      <c r="E50" s="61">
        <v>1388062.34</v>
      </c>
      <c r="F50" s="62">
        <f t="shared" si="1"/>
        <v>1388062.34</v>
      </c>
      <c r="G50" s="55"/>
      <c r="H50" s="62">
        <v>0</v>
      </c>
      <c r="I50" s="62">
        <v>0</v>
      </c>
      <c r="J50" s="55"/>
    </row>
    <row r="51" spans="1:10" ht="18.75" thickBot="1">
      <c r="A51" s="60" t="s">
        <v>203</v>
      </c>
      <c r="B51" s="61">
        <v>10587823.58</v>
      </c>
      <c r="C51" s="62">
        <f t="shared" si="2"/>
        <v>10587823.58</v>
      </c>
      <c r="D51" s="63" t="s">
        <v>204</v>
      </c>
      <c r="E51" s="64">
        <v>17864516.7</v>
      </c>
      <c r="F51" s="65">
        <f t="shared" si="1"/>
        <v>17864516.7</v>
      </c>
      <c r="G51" s="55"/>
      <c r="H51" s="62">
        <v>0</v>
      </c>
      <c r="I51" s="62">
        <v>0</v>
      </c>
      <c r="J51" s="55"/>
    </row>
    <row r="52" spans="1:10" ht="18.75" thickTop="1">
      <c r="A52" s="60" t="s">
        <v>205</v>
      </c>
      <c r="B52" s="61">
        <v>52674.51</v>
      </c>
      <c r="C52" s="62">
        <f t="shared" si="2"/>
        <v>52674.51</v>
      </c>
      <c r="D52" s="66"/>
      <c r="E52" s="67"/>
      <c r="F52" s="68" t="s">
        <v>105</v>
      </c>
      <c r="G52" s="55"/>
      <c r="H52" s="62">
        <v>0</v>
      </c>
      <c r="I52" s="69"/>
      <c r="J52" s="55"/>
    </row>
    <row r="53" spans="1:10" ht="18">
      <c r="A53" s="70" t="s">
        <v>206</v>
      </c>
      <c r="B53" s="61">
        <v>261648.72</v>
      </c>
      <c r="C53" s="62">
        <f t="shared" si="2"/>
        <v>261648.72</v>
      </c>
      <c r="D53" s="71" t="s">
        <v>207</v>
      </c>
      <c r="E53" s="72">
        <f>SUM(B5:B53)+SUM(E5:E51)</f>
        <v>133433237.27</v>
      </c>
      <c r="F53" s="73">
        <f>SUM(C5:C53)+SUM(F5:F51)</f>
        <v>133433237.27</v>
      </c>
      <c r="G53" s="55"/>
      <c r="H53" s="62">
        <v>0</v>
      </c>
      <c r="I53" s="69">
        <f>SUM(H5:H53)+SUM(I5:I51)</f>
        <v>0</v>
      </c>
      <c r="J53" s="55"/>
    </row>
    <row r="54" spans="1:10" ht="12.75">
      <c r="A54" s="55"/>
      <c r="B54" s="55"/>
      <c r="C54" s="55"/>
      <c r="D54" s="55"/>
      <c r="E54" s="55"/>
      <c r="F54" s="69" t="s">
        <v>105</v>
      </c>
      <c r="G54" s="55"/>
      <c r="H54" s="55"/>
      <c r="I54" s="55"/>
      <c r="J54" s="55"/>
    </row>
    <row r="55" spans="1:10" ht="12.75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>
      <c r="A56" s="55"/>
      <c r="B56" s="55"/>
      <c r="C56" s="55"/>
      <c r="D56" s="55"/>
      <c r="E56" s="55"/>
      <c r="F56" s="69">
        <f>I53+E53</f>
        <v>133433237.27</v>
      </c>
      <c r="G56" s="55"/>
      <c r="H56" s="55"/>
      <c r="I56" s="55"/>
      <c r="J56" s="55"/>
    </row>
    <row r="57" spans="1:10" ht="12.75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2.75">
      <c r="A58" s="55"/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2.75">
      <c r="A59" s="55"/>
      <c r="B59" s="55" t="s">
        <v>105</v>
      </c>
      <c r="C59" s="55"/>
      <c r="D59" s="55"/>
      <c r="E59" s="55"/>
      <c r="F59" s="55"/>
      <c r="G59" s="55"/>
      <c r="H59" s="55"/>
      <c r="I59" s="55"/>
      <c r="J59" s="55"/>
    </row>
    <row r="60" spans="1:10" ht="12.75">
      <c r="A60" s="55"/>
      <c r="B60" s="55" t="s">
        <v>105</v>
      </c>
      <c r="C60" s="55"/>
      <c r="D60" s="55"/>
      <c r="E60" s="55"/>
      <c r="F60" s="55"/>
      <c r="G60" s="55"/>
      <c r="H60" s="55"/>
      <c r="I60" s="55"/>
      <c r="J60" s="55"/>
    </row>
    <row r="61" spans="1:10" ht="12.75">
      <c r="A61" s="59" t="s">
        <v>208</v>
      </c>
      <c r="B61" s="55"/>
      <c r="C61" s="55"/>
      <c r="D61" s="55"/>
      <c r="E61" s="55"/>
      <c r="F61" s="55"/>
      <c r="G61" s="55"/>
      <c r="H61" s="55"/>
      <c r="I61" s="55"/>
      <c r="J61" s="55"/>
    </row>
    <row r="62" spans="1:9" ht="12.75">
      <c r="A62" t="s">
        <v>209</v>
      </c>
      <c r="H62" s="55"/>
      <c r="I62" s="55"/>
    </row>
    <row r="63" spans="1:9" ht="12.75">
      <c r="A63" t="s">
        <v>210</v>
      </c>
      <c r="H63" s="55"/>
      <c r="I63" s="55"/>
    </row>
    <row r="64" spans="1:9" ht="12.75">
      <c r="A64" t="s">
        <v>211</v>
      </c>
      <c r="H64" s="55"/>
      <c r="I64" s="55"/>
    </row>
    <row r="65" spans="1:9" ht="12.75">
      <c r="A65" t="s">
        <v>212</v>
      </c>
      <c r="H65" s="55"/>
      <c r="I65" s="55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9.140625" defaultRowHeight="12.75"/>
  <cols>
    <col min="1" max="1" width="47.28125" style="28" customWidth="1"/>
    <col min="2" max="2" width="16.421875" style="28" customWidth="1"/>
    <col min="3" max="3" width="12.57421875" style="28" customWidth="1"/>
    <col min="4" max="4" width="16.421875" style="28" customWidth="1"/>
    <col min="5" max="5" width="12.57421875" style="28" customWidth="1"/>
    <col min="6" max="6" width="11.421875" style="28" customWidth="1"/>
    <col min="7" max="7" width="14.140625" style="28" customWidth="1"/>
    <col min="8" max="16384" width="11.421875" style="28" customWidth="1"/>
  </cols>
  <sheetData>
    <row r="1" spans="1:3" ht="15.75">
      <c r="A1" s="26" t="s">
        <v>0</v>
      </c>
      <c r="B1" s="27"/>
      <c r="C1" s="27"/>
    </row>
    <row r="2" spans="1:3" ht="15.75">
      <c r="A2" s="29" t="s">
        <v>1</v>
      </c>
      <c r="B2" s="27"/>
      <c r="C2" s="27"/>
    </row>
    <row r="3" spans="1:3" ht="15.75">
      <c r="A3" s="29" t="s">
        <v>2</v>
      </c>
      <c r="B3" s="27"/>
      <c r="C3" s="30"/>
    </row>
    <row r="4" spans="1:3" ht="15">
      <c r="A4" s="31"/>
      <c r="B4" s="32"/>
      <c r="C4" s="33"/>
    </row>
    <row r="5" spans="1:3" ht="15">
      <c r="A5" s="31"/>
      <c r="B5" s="32"/>
      <c r="C5" s="33" t="s">
        <v>56</v>
      </c>
    </row>
    <row r="6" spans="1:3" ht="15">
      <c r="A6" s="34"/>
      <c r="B6" s="35" t="s">
        <v>4</v>
      </c>
      <c r="C6" s="36"/>
    </row>
    <row r="7" spans="1:3" ht="15">
      <c r="A7" s="34" t="s">
        <v>5</v>
      </c>
      <c r="B7" s="34"/>
      <c r="C7" s="37" t="s">
        <v>6</v>
      </c>
    </row>
    <row r="8" spans="1:3" ht="15">
      <c r="A8" s="38"/>
      <c r="B8" s="39" t="s">
        <v>7</v>
      </c>
      <c r="C8" s="40" t="s">
        <v>8</v>
      </c>
    </row>
    <row r="9" spans="1:3" ht="15">
      <c r="A9" s="34" t="s">
        <v>57</v>
      </c>
      <c r="B9" s="41"/>
      <c r="C9" s="42"/>
    </row>
    <row r="10" spans="1:3" ht="15">
      <c r="A10" s="38" t="s">
        <v>58</v>
      </c>
      <c r="B10" s="43"/>
      <c r="C10" s="44"/>
    </row>
    <row r="11" spans="1:7" ht="15">
      <c r="A11" s="38" t="s">
        <v>59</v>
      </c>
      <c r="B11" s="45">
        <v>23045260</v>
      </c>
      <c r="C11" s="46">
        <f aca="true" t="shared" si="0" ref="C11:C16">B11/B$63</f>
        <v>0.047505983387890284</v>
      </c>
      <c r="G11" s="47"/>
    </row>
    <row r="12" spans="1:7" ht="15">
      <c r="A12" s="38" t="s">
        <v>60</v>
      </c>
      <c r="B12" s="45">
        <v>798853</v>
      </c>
      <c r="C12" s="46">
        <f t="shared" si="0"/>
        <v>0.001646772366524236</v>
      </c>
      <c r="G12" s="47"/>
    </row>
    <row r="13" spans="1:7" ht="15">
      <c r="A13" s="38" t="s">
        <v>61</v>
      </c>
      <c r="B13" s="45">
        <v>3227508</v>
      </c>
      <c r="C13" s="46">
        <f t="shared" si="0"/>
        <v>0.006653252835172308</v>
      </c>
      <c r="G13" s="47"/>
    </row>
    <row r="14" spans="1:7" ht="15">
      <c r="A14" s="38" t="s">
        <v>62</v>
      </c>
      <c r="B14" s="45">
        <v>1365086</v>
      </c>
      <c r="C14" s="46">
        <f t="shared" si="0"/>
        <v>0.0028140169752496435</v>
      </c>
      <c r="G14" s="47"/>
    </row>
    <row r="15" spans="1:7" ht="15">
      <c r="A15" s="38" t="s">
        <v>63</v>
      </c>
      <c r="B15" s="45">
        <v>3252217</v>
      </c>
      <c r="C15" s="46">
        <f t="shared" si="0"/>
        <v>0.006704188487168918</v>
      </c>
      <c r="G15" s="47"/>
    </row>
    <row r="16" spans="1:7" ht="15">
      <c r="A16" s="38" t="s">
        <v>31</v>
      </c>
      <c r="B16" s="45">
        <v>31688924</v>
      </c>
      <c r="C16" s="46">
        <f t="shared" si="0"/>
        <v>0.06532421405200539</v>
      </c>
      <c r="G16" s="47"/>
    </row>
    <row r="17" spans="1:7" ht="15">
      <c r="A17" s="34" t="s">
        <v>64</v>
      </c>
      <c r="B17" s="48"/>
      <c r="C17" s="49"/>
      <c r="G17" s="47"/>
    </row>
    <row r="18" spans="1:7" ht="15">
      <c r="A18" s="38" t="s">
        <v>65</v>
      </c>
      <c r="B18" s="45">
        <v>44906139</v>
      </c>
      <c r="C18" s="46">
        <f>B18/B$63</f>
        <v>0.09257045888604824</v>
      </c>
      <c r="G18" s="47"/>
    </row>
    <row r="19" spans="1:7" ht="15">
      <c r="A19" s="38" t="s">
        <v>66</v>
      </c>
      <c r="B19" s="45">
        <v>4634730</v>
      </c>
      <c r="C19" s="46">
        <f>B19/B$63</f>
        <v>0.009554129846543573</v>
      </c>
      <c r="G19" s="47"/>
    </row>
    <row r="20" spans="1:7" ht="15">
      <c r="A20" s="38" t="s">
        <v>67</v>
      </c>
      <c r="B20" s="45">
        <v>6094709</v>
      </c>
      <c r="C20" s="46">
        <f>B20/B$63</f>
        <v>0.01256376124669565</v>
      </c>
      <c r="G20" s="47"/>
    </row>
    <row r="21" spans="1:7" ht="15">
      <c r="A21" s="38" t="s">
        <v>31</v>
      </c>
      <c r="B21" s="45">
        <v>55635578</v>
      </c>
      <c r="C21" s="46">
        <f>B21/B$63</f>
        <v>0.11468834997928747</v>
      </c>
      <c r="G21" s="47"/>
    </row>
    <row r="22" spans="1:7" ht="15">
      <c r="A22" s="34" t="s">
        <v>68</v>
      </c>
      <c r="B22" s="48"/>
      <c r="C22" s="49"/>
      <c r="G22" s="47"/>
    </row>
    <row r="23" spans="1:7" ht="15">
      <c r="A23" s="38" t="s">
        <v>69</v>
      </c>
      <c r="B23" s="45">
        <v>38417955</v>
      </c>
      <c r="C23" s="46">
        <f aca="true" t="shared" si="1" ref="C23:C30">B23/B$63</f>
        <v>0.07919558000329423</v>
      </c>
      <c r="G23" s="47"/>
    </row>
    <row r="24" spans="1:7" ht="15">
      <c r="A24" s="38" t="s">
        <v>70</v>
      </c>
      <c r="B24" s="45">
        <v>108080</v>
      </c>
      <c r="C24" s="46">
        <f t="shared" si="1"/>
        <v>0.0002227983839003414</v>
      </c>
      <c r="G24" s="47"/>
    </row>
    <row r="25" spans="1:7" ht="15">
      <c r="A25" s="38" t="s">
        <v>71</v>
      </c>
      <c r="B25" s="45">
        <v>253534</v>
      </c>
      <c r="C25" s="46">
        <f t="shared" si="1"/>
        <v>0.0005226403170224755</v>
      </c>
      <c r="G25" s="47"/>
    </row>
    <row r="26" spans="1:7" ht="15">
      <c r="A26" s="38" t="s">
        <v>72</v>
      </c>
      <c r="B26" s="45">
        <v>107728</v>
      </c>
      <c r="C26" s="46">
        <f t="shared" si="1"/>
        <v>0.0002220727637011101</v>
      </c>
      <c r="G26" s="47"/>
    </row>
    <row r="27" spans="1:7" ht="15">
      <c r="A27" s="38" t="s">
        <v>73</v>
      </c>
      <c r="B27" s="45">
        <v>51681</v>
      </c>
      <c r="C27" s="46">
        <f t="shared" si="1"/>
        <v>0.00010653629976270859</v>
      </c>
      <c r="G27" s="47"/>
    </row>
    <row r="28" spans="1:7" ht="15">
      <c r="A28" s="38" t="s">
        <v>74</v>
      </c>
      <c r="B28" s="45">
        <v>352100</v>
      </c>
      <c r="C28" s="46">
        <f t="shared" si="1"/>
        <v>0.0007258263413333661</v>
      </c>
      <c r="G28" s="47"/>
    </row>
    <row r="29" spans="1:7" ht="15">
      <c r="A29" s="38" t="s">
        <v>75</v>
      </c>
      <c r="B29" s="45">
        <v>972779</v>
      </c>
      <c r="C29" s="46">
        <f t="shared" si="1"/>
        <v>0.0020053070789432846</v>
      </c>
      <c r="G29" s="47"/>
    </row>
    <row r="30" spans="1:7" ht="15">
      <c r="A30" s="38" t="s">
        <v>31</v>
      </c>
      <c r="B30" s="45">
        <v>40263856</v>
      </c>
      <c r="C30" s="46">
        <f t="shared" si="1"/>
        <v>0.0830007591265365</v>
      </c>
      <c r="G30" s="47"/>
    </row>
    <row r="31" spans="1:7" ht="15">
      <c r="A31" s="34" t="s">
        <v>76</v>
      </c>
      <c r="B31" s="48"/>
      <c r="C31" s="49"/>
      <c r="G31" s="47"/>
    </row>
    <row r="32" spans="1:7" ht="15">
      <c r="A32" s="38" t="s">
        <v>77</v>
      </c>
      <c r="B32" s="45">
        <v>47465196</v>
      </c>
      <c r="C32" s="46">
        <f aca="true" t="shared" si="2" ref="C32:C40">B32/B$63</f>
        <v>0.09784575277861722</v>
      </c>
      <c r="G32" s="47"/>
    </row>
    <row r="33" spans="1:7" ht="15">
      <c r="A33" s="38" t="s">
        <v>78</v>
      </c>
      <c r="B33" s="45">
        <v>9912807</v>
      </c>
      <c r="C33" s="46">
        <f t="shared" si="2"/>
        <v>0.020434468722390745</v>
      </c>
      <c r="G33" s="47"/>
    </row>
    <row r="34" spans="1:7" ht="15">
      <c r="A34" s="38" t="s">
        <v>79</v>
      </c>
      <c r="B34" s="45">
        <v>7093154</v>
      </c>
      <c r="C34" s="46">
        <f t="shared" si="2"/>
        <v>0.014621976757552205</v>
      </c>
      <c r="G34" s="47"/>
    </row>
    <row r="35" spans="1:7" ht="15">
      <c r="A35" s="38" t="s">
        <v>80</v>
      </c>
      <c r="B35" s="45">
        <v>3707177</v>
      </c>
      <c r="C35" s="46">
        <f t="shared" si="2"/>
        <v>0.007642052594675389</v>
      </c>
      <c r="G35" s="47"/>
    </row>
    <row r="36" spans="1:7" ht="15">
      <c r="A36" s="38" t="s">
        <v>81</v>
      </c>
      <c r="B36" s="45">
        <v>613094</v>
      </c>
      <c r="C36" s="46">
        <f t="shared" si="2"/>
        <v>0.0012638448591690962</v>
      </c>
      <c r="G36" s="47"/>
    </row>
    <row r="37" spans="1:7" ht="15">
      <c r="A37" s="38" t="s">
        <v>82</v>
      </c>
      <c r="B37" s="45">
        <v>313275</v>
      </c>
      <c r="C37" s="46">
        <f t="shared" si="2"/>
        <v>0.0006457916702107648</v>
      </c>
      <c r="G37" s="47"/>
    </row>
    <row r="38" spans="1:7" ht="15">
      <c r="A38" s="38" t="s">
        <v>83</v>
      </c>
      <c r="B38" s="45">
        <v>1025071</v>
      </c>
      <c r="C38" s="46">
        <f t="shared" si="2"/>
        <v>0.0021131029069495454</v>
      </c>
      <c r="G38" s="47"/>
    </row>
    <row r="39" spans="1:7" ht="15">
      <c r="A39" s="38" t="s">
        <v>84</v>
      </c>
      <c r="B39" s="45">
        <v>3517279</v>
      </c>
      <c r="C39" s="46">
        <f t="shared" si="2"/>
        <v>0.0072505928657162185</v>
      </c>
      <c r="G39" s="47"/>
    </row>
    <row r="40" spans="1:7" ht="15">
      <c r="A40" s="38" t="s">
        <v>31</v>
      </c>
      <c r="B40" s="45">
        <v>73647052</v>
      </c>
      <c r="C40" s="46">
        <f t="shared" si="2"/>
        <v>0.15181758109386018</v>
      </c>
      <c r="G40" s="47"/>
    </row>
    <row r="41" spans="1:7" ht="15">
      <c r="A41" s="34" t="s">
        <v>85</v>
      </c>
      <c r="B41" s="48"/>
      <c r="C41" s="49"/>
      <c r="G41" s="47"/>
    </row>
    <row r="42" spans="1:7" ht="15">
      <c r="A42" s="38" t="s">
        <v>86</v>
      </c>
      <c r="B42" s="45">
        <v>950101</v>
      </c>
      <c r="C42" s="46">
        <f aca="true" t="shared" si="3" ref="C42:C49">B42/B$63</f>
        <v>0.001958558173039399</v>
      </c>
      <c r="G42" s="47"/>
    </row>
    <row r="43" spans="1:7" ht="15">
      <c r="A43" s="38" t="s">
        <v>87</v>
      </c>
      <c r="B43" s="45">
        <v>2185830</v>
      </c>
      <c r="C43" s="46">
        <f t="shared" si="3"/>
        <v>0.004505915909334597</v>
      </c>
      <c r="G43" s="47"/>
    </row>
    <row r="44" spans="1:7" ht="15">
      <c r="A44" s="38" t="s">
        <v>88</v>
      </c>
      <c r="B44" s="45">
        <v>1055281</v>
      </c>
      <c r="C44" s="46">
        <f t="shared" si="3"/>
        <v>0.0021753784359801647</v>
      </c>
      <c r="G44" s="47"/>
    </row>
    <row r="45" spans="1:7" ht="15">
      <c r="A45" s="38" t="s">
        <v>89</v>
      </c>
      <c r="B45" s="45">
        <v>580306</v>
      </c>
      <c r="C45" s="46">
        <f t="shared" si="3"/>
        <v>0.0011962549867475158</v>
      </c>
      <c r="G45" s="47"/>
    </row>
    <row r="46" spans="1:7" ht="15">
      <c r="A46" s="38" t="s">
        <v>90</v>
      </c>
      <c r="B46" s="45">
        <v>4702224</v>
      </c>
      <c r="C46" s="46">
        <f t="shared" si="3"/>
        <v>0.009693263396904135</v>
      </c>
      <c r="G46" s="47"/>
    </row>
    <row r="47" spans="1:7" ht="15">
      <c r="A47" s="38" t="s">
        <v>91</v>
      </c>
      <c r="B47" s="45">
        <v>2084585</v>
      </c>
      <c r="C47" s="46">
        <f t="shared" si="3"/>
        <v>0.00429720733810967</v>
      </c>
      <c r="G47" s="47"/>
    </row>
    <row r="48" spans="1:7" ht="15">
      <c r="A48" s="38" t="s">
        <v>92</v>
      </c>
      <c r="B48" s="45">
        <v>2354906</v>
      </c>
      <c r="C48" s="46">
        <f t="shared" si="3"/>
        <v>0.00485445272980401</v>
      </c>
      <c r="G48" s="47"/>
    </row>
    <row r="49" spans="1:7" ht="15">
      <c r="A49" s="38" t="s">
        <v>31</v>
      </c>
      <c r="B49" s="45">
        <v>13913233</v>
      </c>
      <c r="C49" s="46">
        <f t="shared" si="3"/>
        <v>0.02868103096991949</v>
      </c>
      <c r="G49" s="47"/>
    </row>
    <row r="50" spans="1:7" ht="15">
      <c r="A50" s="34" t="s">
        <v>93</v>
      </c>
      <c r="B50" s="48"/>
      <c r="C50" s="49"/>
      <c r="G50" s="47"/>
    </row>
    <row r="51" spans="1:7" ht="15">
      <c r="A51" s="38" t="s">
        <v>94</v>
      </c>
      <c r="B51" s="45">
        <v>4868918</v>
      </c>
      <c r="C51" s="46">
        <f>B51/B$63</f>
        <v>0.010036889912502614</v>
      </c>
      <c r="G51" s="47"/>
    </row>
    <row r="52" spans="1:7" ht="15">
      <c r="A52" s="38" t="s">
        <v>95</v>
      </c>
      <c r="B52" s="45">
        <v>2978974</v>
      </c>
      <c r="C52" s="46">
        <f>B52/B$63</f>
        <v>0.00614091962325255</v>
      </c>
      <c r="G52" s="47"/>
    </row>
    <row r="53" spans="1:7" ht="15">
      <c r="A53" s="38" t="s">
        <v>96</v>
      </c>
      <c r="B53" s="45">
        <v>1087451</v>
      </c>
      <c r="C53" s="46">
        <f>B53/B$63</f>
        <v>0.0022416943502110488</v>
      </c>
      <c r="G53" s="47"/>
    </row>
    <row r="54" spans="1:7" ht="15">
      <c r="A54" s="38" t="s">
        <v>97</v>
      </c>
      <c r="B54" s="45">
        <v>7174311</v>
      </c>
      <c r="C54" s="46">
        <f>B54/B$63</f>
        <v>0.014789275503316454</v>
      </c>
      <c r="G54" s="47"/>
    </row>
    <row r="55" spans="1:7" ht="15">
      <c r="A55" s="38" t="s">
        <v>31</v>
      </c>
      <c r="B55" s="45">
        <v>16109653</v>
      </c>
      <c r="C55" s="46">
        <f>B55/B$63</f>
        <v>0.03320877732786164</v>
      </c>
      <c r="G55" s="47"/>
    </row>
    <row r="56" spans="1:7" ht="15">
      <c r="A56" s="34" t="s">
        <v>98</v>
      </c>
      <c r="B56" s="48"/>
      <c r="C56" s="49"/>
      <c r="G56" s="47"/>
    </row>
    <row r="57" spans="1:7" ht="15">
      <c r="A57" s="38" t="s">
        <v>99</v>
      </c>
      <c r="B57" s="45">
        <v>40365912</v>
      </c>
      <c r="C57" s="46">
        <f>B57/B$63</f>
        <v>0.08321113951020909</v>
      </c>
      <c r="G57" s="47"/>
    </row>
    <row r="58" spans="1:7" ht="15">
      <c r="A58" s="38" t="s">
        <v>100</v>
      </c>
      <c r="B58" s="45">
        <v>1015761</v>
      </c>
      <c r="C58" s="46">
        <f>B58/B$63</f>
        <v>0.0020939110772482854</v>
      </c>
      <c r="G58" s="47"/>
    </row>
    <row r="59" spans="1:7" ht="15">
      <c r="A59" s="50" t="s">
        <v>31</v>
      </c>
      <c r="B59" s="51">
        <v>41381673</v>
      </c>
      <c r="C59" s="52">
        <f>B59/B$63</f>
        <v>0.08530505058745737</v>
      </c>
      <c r="G59" s="47"/>
    </row>
    <row r="63" spans="2:3" ht="15">
      <c r="B63" s="53">
        <v>485102262</v>
      </c>
      <c r="C63" s="28">
        <v>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dg16001</dc:creator>
  <cp:keywords/>
  <dc:description/>
  <cp:lastModifiedBy>dg22156</cp:lastModifiedBy>
  <cp:lastPrinted>2003-08-15T22:06:08Z</cp:lastPrinted>
  <dcterms:created xsi:type="dcterms:W3CDTF">2003-03-11T21:26:24Z</dcterms:created>
  <dcterms:modified xsi:type="dcterms:W3CDTF">2003-09-05T19:22:35Z</dcterms:modified>
  <cp:category/>
  <cp:version/>
  <cp:contentType/>
  <cp:contentStatus/>
</cp:coreProperties>
</file>