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vision of Offender Development\Dana Danner\CFG\FY '21\DRCS CRCs\"/>
    </mc:Choice>
  </mc:AlternateContent>
  <xr:revisionPtr revIDLastSave="0" documentId="13_ncr:1_{1B30DC9A-BE87-440F-A389-6315F6D65176}" xr6:coauthVersionLast="47" xr6:coauthVersionMax="47" xr10:uidLastSave="{00000000-0000-0000-0000-000000000000}"/>
  <bookViews>
    <workbookView xWindow="810" yWindow="-120" windowWidth="19800" windowHeight="11760" tabRatio="482" xr2:uid="{00000000-000D-0000-FFFF-FFFF00000000}"/>
  </bookViews>
  <sheets>
    <sheet name="JULY '20" sheetId="1" r:id="rId1"/>
    <sheet name="AUGUST '20" sheetId="12" r:id="rId2"/>
    <sheet name="SEPTEMBER '20" sheetId="13" r:id="rId3"/>
    <sheet name="OCTOBER '20" sheetId="14" r:id="rId4"/>
    <sheet name="NOVEMBER '20" sheetId="16" r:id="rId5"/>
    <sheet name="DECEMBER '20" sheetId="17" r:id="rId6"/>
    <sheet name="JANUARY '21" sheetId="19" r:id="rId7"/>
    <sheet name="FEBRUARY '21" sheetId="20" r:id="rId8"/>
    <sheet name="MARCH '21" sheetId="21" r:id="rId9"/>
    <sheet name="APRIL '21" sheetId="22" r:id="rId10"/>
    <sheet name="MAY '21" sheetId="25" r:id="rId11"/>
    <sheet name="JUNE '21" sheetId="26" r:id="rId12"/>
    <sheet name="FY '21 Totals" sheetId="18" r:id="rId13"/>
  </sheets>
  <definedNames>
    <definedName name="_xlnm.Print_Area" localSheetId="2">'SEPTEMBER ''20'!$A$1:$T$17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8" l="1"/>
  <c r="B6" i="18"/>
  <c r="B7" i="18"/>
  <c r="B8" i="18"/>
  <c r="B9" i="18"/>
  <c r="B4" i="18"/>
  <c r="B10" i="18" s="1"/>
  <c r="S11" i="26"/>
  <c r="P11" i="26"/>
  <c r="M11" i="26"/>
  <c r="J11" i="26"/>
  <c r="S11" i="25"/>
  <c r="P11" i="25"/>
  <c r="M11" i="25"/>
  <c r="J11" i="25"/>
  <c r="S11" i="22"/>
  <c r="P11" i="22"/>
  <c r="M11" i="22"/>
  <c r="J11" i="22"/>
  <c r="S11" i="21"/>
  <c r="P11" i="21"/>
  <c r="M11" i="21"/>
  <c r="J11" i="21"/>
  <c r="S11" i="20"/>
  <c r="P11" i="20"/>
  <c r="M11" i="20"/>
  <c r="J11" i="20"/>
  <c r="S11" i="19"/>
  <c r="P11" i="19"/>
  <c r="M11" i="19"/>
  <c r="J11" i="19"/>
  <c r="S11" i="17"/>
  <c r="P11" i="17"/>
  <c r="M11" i="17"/>
  <c r="J11" i="17"/>
  <c r="S11" i="16"/>
  <c r="P11" i="16"/>
  <c r="M11" i="16"/>
  <c r="J11" i="16"/>
  <c r="S11" i="14"/>
  <c r="P11" i="14"/>
  <c r="M11" i="14"/>
  <c r="J11" i="14"/>
  <c r="S11" i="13"/>
  <c r="P11" i="13"/>
  <c r="M11" i="13"/>
  <c r="J11" i="13"/>
  <c r="S11" i="12"/>
  <c r="P11" i="12"/>
  <c r="M11" i="12"/>
  <c r="J11" i="12"/>
  <c r="S11" i="1"/>
  <c r="P11" i="1"/>
  <c r="M11" i="1"/>
  <c r="J11" i="1"/>
  <c r="C9" i="18" l="1"/>
  <c r="C8" i="18"/>
  <c r="C7" i="18"/>
  <c r="C6" i="18"/>
  <c r="C5" i="18"/>
  <c r="C4" i="18"/>
  <c r="L5" i="18" l="1"/>
  <c r="M5" i="18"/>
  <c r="L6" i="18"/>
  <c r="M6" i="18"/>
  <c r="L7" i="18"/>
  <c r="M7" i="18"/>
  <c r="L8" i="18"/>
  <c r="M8" i="18"/>
  <c r="L9" i="18"/>
  <c r="M9" i="18"/>
  <c r="M4" i="18"/>
  <c r="L4" i="18"/>
  <c r="I5" i="18"/>
  <c r="J5" i="18"/>
  <c r="I6" i="18"/>
  <c r="J6" i="18"/>
  <c r="I7" i="18"/>
  <c r="J7" i="18"/>
  <c r="I8" i="18"/>
  <c r="J8" i="18"/>
  <c r="I9" i="18"/>
  <c r="J9" i="18"/>
  <c r="J4" i="18"/>
  <c r="I4" i="18"/>
  <c r="F5" i="18"/>
  <c r="G5" i="18"/>
  <c r="F6" i="18"/>
  <c r="G6" i="18"/>
  <c r="F7" i="18"/>
  <c r="G7" i="18"/>
  <c r="F8" i="18"/>
  <c r="G8" i="18"/>
  <c r="F9" i="18"/>
  <c r="G9" i="18"/>
  <c r="G4" i="18"/>
  <c r="F4" i="18"/>
  <c r="D5" i="18"/>
  <c r="D6" i="18"/>
  <c r="D7" i="18"/>
  <c r="D8" i="18"/>
  <c r="D9" i="18"/>
  <c r="D4" i="18"/>
  <c r="S10" i="26"/>
  <c r="R10" i="26"/>
  <c r="P10" i="26"/>
  <c r="O10" i="26"/>
  <c r="M10" i="26"/>
  <c r="L10" i="26"/>
  <c r="J10" i="26"/>
  <c r="I10" i="26"/>
  <c r="G10" i="26"/>
  <c r="F10" i="26"/>
  <c r="E10" i="26"/>
  <c r="D10" i="26"/>
  <c r="C10" i="26"/>
  <c r="B10" i="26"/>
  <c r="T9" i="26"/>
  <c r="Q9" i="26"/>
  <c r="N9" i="26"/>
  <c r="K9" i="26"/>
  <c r="H9" i="26"/>
  <c r="T8" i="26"/>
  <c r="Q8" i="26"/>
  <c r="N8" i="26"/>
  <c r="K8" i="26"/>
  <c r="H8" i="26"/>
  <c r="T7" i="26"/>
  <c r="Q7" i="26"/>
  <c r="N7" i="26"/>
  <c r="K7" i="26"/>
  <c r="H7" i="26"/>
  <c r="T6" i="26"/>
  <c r="Q6" i="26"/>
  <c r="N6" i="26"/>
  <c r="K6" i="26"/>
  <c r="H6" i="26"/>
  <c r="T5" i="26"/>
  <c r="Q5" i="26"/>
  <c r="N5" i="26"/>
  <c r="K5" i="26"/>
  <c r="H5" i="26"/>
  <c r="T4" i="26"/>
  <c r="Q4" i="26"/>
  <c r="N4" i="26"/>
  <c r="K4" i="26"/>
  <c r="H4" i="26"/>
  <c r="S10" i="25"/>
  <c r="R10" i="25"/>
  <c r="P10" i="25"/>
  <c r="O10" i="25"/>
  <c r="M10" i="25"/>
  <c r="L10" i="25"/>
  <c r="J10" i="25"/>
  <c r="I10" i="25"/>
  <c r="G10" i="25"/>
  <c r="F10" i="25"/>
  <c r="E10" i="25"/>
  <c r="D10" i="25"/>
  <c r="C10" i="25"/>
  <c r="B10" i="25"/>
  <c r="T9" i="25"/>
  <c r="Q9" i="25"/>
  <c r="N9" i="25"/>
  <c r="K9" i="25"/>
  <c r="H9" i="25"/>
  <c r="T8" i="25"/>
  <c r="Q8" i="25"/>
  <c r="N8" i="25"/>
  <c r="K8" i="25"/>
  <c r="H8" i="25"/>
  <c r="T7" i="25"/>
  <c r="Q7" i="25"/>
  <c r="N7" i="25"/>
  <c r="K7" i="25"/>
  <c r="H7" i="25"/>
  <c r="T6" i="25"/>
  <c r="Q6" i="25"/>
  <c r="N6" i="25"/>
  <c r="K6" i="25"/>
  <c r="H6" i="25"/>
  <c r="T5" i="25"/>
  <c r="Q5" i="25"/>
  <c r="N5" i="25"/>
  <c r="K5" i="25"/>
  <c r="H5" i="25"/>
  <c r="T4" i="25"/>
  <c r="Q4" i="25"/>
  <c r="N4" i="25"/>
  <c r="K4" i="25"/>
  <c r="H4" i="25"/>
  <c r="S10" i="22"/>
  <c r="R10" i="22"/>
  <c r="P10" i="22"/>
  <c r="O10" i="22"/>
  <c r="M10" i="22"/>
  <c r="L10" i="22"/>
  <c r="J10" i="22"/>
  <c r="I10" i="22"/>
  <c r="G10" i="22"/>
  <c r="F10" i="22"/>
  <c r="E10" i="22"/>
  <c r="D10" i="22"/>
  <c r="C10" i="22"/>
  <c r="B10" i="22"/>
  <c r="T9" i="22"/>
  <c r="Q9" i="22"/>
  <c r="N9" i="22"/>
  <c r="K9" i="22"/>
  <c r="H9" i="22"/>
  <c r="T8" i="22"/>
  <c r="Q8" i="22"/>
  <c r="N8" i="22"/>
  <c r="K8" i="22"/>
  <c r="H8" i="22"/>
  <c r="T7" i="22"/>
  <c r="Q7" i="22"/>
  <c r="N7" i="22"/>
  <c r="K7" i="22"/>
  <c r="H7" i="22"/>
  <c r="T6" i="22"/>
  <c r="Q6" i="22"/>
  <c r="N6" i="22"/>
  <c r="K6" i="22"/>
  <c r="H6" i="22"/>
  <c r="T5" i="22"/>
  <c r="Q5" i="22"/>
  <c r="N5" i="22"/>
  <c r="K5" i="22"/>
  <c r="H5" i="22"/>
  <c r="T4" i="22"/>
  <c r="Q4" i="22"/>
  <c r="N4" i="22"/>
  <c r="K4" i="22"/>
  <c r="H4" i="22"/>
  <c r="S10" i="21"/>
  <c r="R10" i="21"/>
  <c r="P10" i="21"/>
  <c r="O10" i="21"/>
  <c r="M10" i="21"/>
  <c r="L10" i="21"/>
  <c r="J10" i="21"/>
  <c r="I10" i="21"/>
  <c r="G10" i="21"/>
  <c r="F10" i="21"/>
  <c r="E10" i="21"/>
  <c r="D10" i="21"/>
  <c r="C10" i="21"/>
  <c r="B10" i="21"/>
  <c r="T9" i="21"/>
  <c r="Q9" i="21"/>
  <c r="N9" i="21"/>
  <c r="K9" i="21"/>
  <c r="H9" i="21"/>
  <c r="T8" i="21"/>
  <c r="Q8" i="21"/>
  <c r="N8" i="21"/>
  <c r="K8" i="21"/>
  <c r="H8" i="21"/>
  <c r="T7" i="21"/>
  <c r="Q7" i="21"/>
  <c r="N7" i="21"/>
  <c r="K7" i="21"/>
  <c r="H7" i="21"/>
  <c r="T6" i="21"/>
  <c r="Q6" i="21"/>
  <c r="N6" i="21"/>
  <c r="K6" i="21"/>
  <c r="H6" i="21"/>
  <c r="T5" i="21"/>
  <c r="Q5" i="21"/>
  <c r="N5" i="21"/>
  <c r="K5" i="21"/>
  <c r="H5" i="21"/>
  <c r="T4" i="21"/>
  <c r="Q4" i="21"/>
  <c r="N4" i="21"/>
  <c r="K4" i="21"/>
  <c r="H4" i="21"/>
  <c r="S10" i="20"/>
  <c r="R10" i="20"/>
  <c r="P10" i="20"/>
  <c r="O10" i="20"/>
  <c r="M10" i="20"/>
  <c r="L10" i="20"/>
  <c r="J10" i="20"/>
  <c r="I10" i="20"/>
  <c r="G10" i="20"/>
  <c r="F10" i="20"/>
  <c r="E10" i="20"/>
  <c r="D10" i="20"/>
  <c r="C10" i="20"/>
  <c r="B10" i="20"/>
  <c r="T9" i="20"/>
  <c r="Q9" i="20"/>
  <c r="N9" i="20"/>
  <c r="K9" i="20"/>
  <c r="H9" i="20"/>
  <c r="T8" i="20"/>
  <c r="Q8" i="20"/>
  <c r="N8" i="20"/>
  <c r="K8" i="20"/>
  <c r="H8" i="20"/>
  <c r="T7" i="20"/>
  <c r="Q7" i="20"/>
  <c r="N7" i="20"/>
  <c r="K7" i="20"/>
  <c r="H7" i="20"/>
  <c r="T6" i="20"/>
  <c r="Q6" i="20"/>
  <c r="N6" i="20"/>
  <c r="K6" i="20"/>
  <c r="H6" i="20"/>
  <c r="T5" i="20"/>
  <c r="Q5" i="20"/>
  <c r="N5" i="20"/>
  <c r="K5" i="20"/>
  <c r="H5" i="20"/>
  <c r="T4" i="20"/>
  <c r="Q4" i="20"/>
  <c r="N4" i="20"/>
  <c r="K4" i="20"/>
  <c r="H4" i="20"/>
  <c r="S10" i="19"/>
  <c r="R10" i="19"/>
  <c r="P10" i="19"/>
  <c r="O10" i="19"/>
  <c r="M10" i="19"/>
  <c r="L10" i="19"/>
  <c r="J10" i="19"/>
  <c r="I10" i="19"/>
  <c r="G10" i="19"/>
  <c r="F10" i="19"/>
  <c r="E10" i="19"/>
  <c r="D10" i="19"/>
  <c r="C10" i="19"/>
  <c r="B10" i="19"/>
  <c r="T9" i="19"/>
  <c r="Q9" i="19"/>
  <c r="N9" i="19"/>
  <c r="K9" i="19"/>
  <c r="H9" i="19"/>
  <c r="T8" i="19"/>
  <c r="Q8" i="19"/>
  <c r="N8" i="19"/>
  <c r="K8" i="19"/>
  <c r="H8" i="19"/>
  <c r="T7" i="19"/>
  <c r="Q7" i="19"/>
  <c r="N7" i="19"/>
  <c r="K7" i="19"/>
  <c r="H7" i="19"/>
  <c r="T6" i="19"/>
  <c r="Q6" i="19"/>
  <c r="N6" i="19"/>
  <c r="K6" i="19"/>
  <c r="H6" i="19"/>
  <c r="T5" i="19"/>
  <c r="Q5" i="19"/>
  <c r="N5" i="19"/>
  <c r="K5" i="19"/>
  <c r="H5" i="19"/>
  <c r="T4" i="19"/>
  <c r="Q4" i="19"/>
  <c r="N4" i="19"/>
  <c r="K4" i="19"/>
  <c r="H4" i="19"/>
  <c r="S10" i="17"/>
  <c r="C20" i="17" s="1"/>
  <c r="R10" i="17"/>
  <c r="P10" i="17"/>
  <c r="B20" i="17" s="1"/>
  <c r="O10" i="17"/>
  <c r="M10" i="17"/>
  <c r="L10" i="17"/>
  <c r="J10" i="17"/>
  <c r="I10" i="17"/>
  <c r="G10" i="17"/>
  <c r="F10" i="17"/>
  <c r="E10" i="17"/>
  <c r="D10" i="17"/>
  <c r="C10" i="17"/>
  <c r="B10" i="17"/>
  <c r="T9" i="17"/>
  <c r="Q9" i="17"/>
  <c r="N9" i="17"/>
  <c r="K9" i="17"/>
  <c r="H9" i="17"/>
  <c r="T8" i="17"/>
  <c r="Q8" i="17"/>
  <c r="N8" i="17"/>
  <c r="K8" i="17"/>
  <c r="H8" i="17"/>
  <c r="T7" i="17"/>
  <c r="Q7" i="17"/>
  <c r="N7" i="17"/>
  <c r="K7" i="17"/>
  <c r="H7" i="17"/>
  <c r="T6" i="17"/>
  <c r="Q6" i="17"/>
  <c r="N6" i="17"/>
  <c r="K6" i="17"/>
  <c r="H6" i="17"/>
  <c r="T5" i="17"/>
  <c r="Q5" i="17"/>
  <c r="N5" i="17"/>
  <c r="K5" i="17"/>
  <c r="H5" i="17"/>
  <c r="T4" i="17"/>
  <c r="Q4" i="17"/>
  <c r="N4" i="17"/>
  <c r="K4" i="17"/>
  <c r="H4" i="17"/>
  <c r="S10" i="16"/>
  <c r="R10" i="16"/>
  <c r="P10" i="16"/>
  <c r="O10" i="16"/>
  <c r="M10" i="16"/>
  <c r="L10" i="16"/>
  <c r="J10" i="16"/>
  <c r="I10" i="16"/>
  <c r="G10" i="16"/>
  <c r="F10" i="16"/>
  <c r="E10" i="16"/>
  <c r="D10" i="16"/>
  <c r="C10" i="16"/>
  <c r="B10" i="16"/>
  <c r="T9" i="16"/>
  <c r="Q9" i="16"/>
  <c r="N9" i="16"/>
  <c r="K9" i="16"/>
  <c r="H9" i="16"/>
  <c r="T8" i="16"/>
  <c r="Q8" i="16"/>
  <c r="N8" i="16"/>
  <c r="K8" i="16"/>
  <c r="H8" i="16"/>
  <c r="T7" i="16"/>
  <c r="Q7" i="16"/>
  <c r="N7" i="16"/>
  <c r="K7" i="16"/>
  <c r="H7" i="16"/>
  <c r="T6" i="16"/>
  <c r="Q6" i="16"/>
  <c r="N6" i="16"/>
  <c r="K6" i="16"/>
  <c r="H6" i="16"/>
  <c r="T5" i="16"/>
  <c r="Q5" i="16"/>
  <c r="N5" i="16"/>
  <c r="K5" i="16"/>
  <c r="H5" i="16"/>
  <c r="T4" i="16"/>
  <c r="Q4" i="16"/>
  <c r="N4" i="16"/>
  <c r="K4" i="16"/>
  <c r="H4" i="16"/>
  <c r="S10" i="14"/>
  <c r="R10" i="14"/>
  <c r="P10" i="14"/>
  <c r="O10" i="14"/>
  <c r="M10" i="14"/>
  <c r="L10" i="14"/>
  <c r="J10" i="14"/>
  <c r="I10" i="14"/>
  <c r="G10" i="14"/>
  <c r="F10" i="14"/>
  <c r="E10" i="14"/>
  <c r="D10" i="14"/>
  <c r="C10" i="14"/>
  <c r="B10" i="14"/>
  <c r="T9" i="14"/>
  <c r="Q9" i="14"/>
  <c r="N9" i="14"/>
  <c r="K9" i="14"/>
  <c r="H9" i="14"/>
  <c r="T8" i="14"/>
  <c r="Q8" i="14"/>
  <c r="N8" i="14"/>
  <c r="K8" i="14"/>
  <c r="H8" i="14"/>
  <c r="T7" i="14"/>
  <c r="Q7" i="14"/>
  <c r="N7" i="14"/>
  <c r="K7" i="14"/>
  <c r="H7" i="14"/>
  <c r="T6" i="14"/>
  <c r="Q6" i="14"/>
  <c r="N6" i="14"/>
  <c r="K6" i="14"/>
  <c r="H6" i="14"/>
  <c r="T5" i="14"/>
  <c r="Q5" i="14"/>
  <c r="N5" i="14"/>
  <c r="K5" i="14"/>
  <c r="H5" i="14"/>
  <c r="T4" i="14"/>
  <c r="Q4" i="14"/>
  <c r="N4" i="14"/>
  <c r="K4" i="14"/>
  <c r="H4" i="14"/>
  <c r="S10" i="13"/>
  <c r="C16" i="13" s="1"/>
  <c r="R10" i="13"/>
  <c r="P10" i="13"/>
  <c r="B16" i="13" s="1"/>
  <c r="O10" i="13"/>
  <c r="M10" i="13"/>
  <c r="L10" i="13"/>
  <c r="J10" i="13"/>
  <c r="I10" i="13"/>
  <c r="G10" i="13"/>
  <c r="F10" i="13"/>
  <c r="E10" i="13"/>
  <c r="D10" i="13"/>
  <c r="C10" i="13"/>
  <c r="B10" i="13"/>
  <c r="T9" i="13"/>
  <c r="Q9" i="13"/>
  <c r="N9" i="13"/>
  <c r="K9" i="13"/>
  <c r="H9" i="13"/>
  <c r="T8" i="13"/>
  <c r="Q8" i="13"/>
  <c r="N8" i="13"/>
  <c r="K8" i="13"/>
  <c r="H8" i="13"/>
  <c r="T7" i="13"/>
  <c r="Q7" i="13"/>
  <c r="N7" i="13"/>
  <c r="K7" i="13"/>
  <c r="H7" i="13"/>
  <c r="T6" i="13"/>
  <c r="Q6" i="13"/>
  <c r="N6" i="13"/>
  <c r="K6" i="13"/>
  <c r="H6" i="13"/>
  <c r="T5" i="13"/>
  <c r="Q5" i="13"/>
  <c r="N5" i="13"/>
  <c r="K5" i="13"/>
  <c r="H5" i="13"/>
  <c r="T4" i="13"/>
  <c r="Q4" i="13"/>
  <c r="N4" i="13"/>
  <c r="K4" i="13"/>
  <c r="H4" i="13"/>
  <c r="T4" i="1"/>
  <c r="T5" i="1"/>
  <c r="S10" i="12"/>
  <c r="C16" i="12" s="1"/>
  <c r="R10" i="12"/>
  <c r="P10" i="12"/>
  <c r="B16" i="12" s="1"/>
  <c r="O10" i="12"/>
  <c r="M10" i="12"/>
  <c r="L10" i="12"/>
  <c r="J10" i="12"/>
  <c r="I10" i="12"/>
  <c r="G10" i="12"/>
  <c r="F10" i="12"/>
  <c r="E10" i="12"/>
  <c r="D10" i="12"/>
  <c r="C10" i="12"/>
  <c r="B10" i="12"/>
  <c r="T9" i="12"/>
  <c r="Q9" i="12"/>
  <c r="N9" i="12"/>
  <c r="K9" i="12"/>
  <c r="H9" i="12"/>
  <c r="T8" i="12"/>
  <c r="Q8" i="12"/>
  <c r="N8" i="12"/>
  <c r="K8" i="12"/>
  <c r="H8" i="12"/>
  <c r="T7" i="12"/>
  <c r="Q7" i="12"/>
  <c r="N7" i="12"/>
  <c r="K7" i="12"/>
  <c r="H7" i="12"/>
  <c r="T6" i="12"/>
  <c r="Q6" i="12"/>
  <c r="N6" i="12"/>
  <c r="K6" i="12"/>
  <c r="H6" i="12"/>
  <c r="T5" i="12"/>
  <c r="Q5" i="12"/>
  <c r="N5" i="12"/>
  <c r="K5" i="12"/>
  <c r="H5" i="12"/>
  <c r="T4" i="12"/>
  <c r="Q4" i="12"/>
  <c r="N4" i="12"/>
  <c r="K4" i="12"/>
  <c r="H4" i="12"/>
  <c r="K10" i="20" l="1"/>
  <c r="C17" i="26"/>
  <c r="C17" i="25"/>
  <c r="B17" i="26"/>
  <c r="B17" i="25"/>
  <c r="C16" i="25"/>
  <c r="C16" i="26"/>
  <c r="B16" i="25"/>
  <c r="B16" i="26"/>
  <c r="N10" i="19"/>
  <c r="C20" i="25"/>
  <c r="C20" i="26"/>
  <c r="B20" i="25"/>
  <c r="B20" i="26"/>
  <c r="H10" i="26"/>
  <c r="B26" i="26"/>
  <c r="N10" i="26"/>
  <c r="C26" i="26"/>
  <c r="B25" i="25"/>
  <c r="B25" i="26" s="1"/>
  <c r="C25" i="25"/>
  <c r="C25" i="26" s="1"/>
  <c r="B20" i="22"/>
  <c r="B20" i="21"/>
  <c r="B20" i="19"/>
  <c r="B20" i="20"/>
  <c r="C20" i="22"/>
  <c r="C20" i="19"/>
  <c r="C20" i="20"/>
  <c r="C20" i="21"/>
  <c r="B17" i="19"/>
  <c r="B17" i="17"/>
  <c r="B17" i="21"/>
  <c r="B17" i="14"/>
  <c r="B17" i="16"/>
  <c r="B17" i="22"/>
  <c r="B17" i="20"/>
  <c r="C17" i="16"/>
  <c r="C17" i="19"/>
  <c r="C17" i="21"/>
  <c r="C17" i="14"/>
  <c r="C17" i="17"/>
  <c r="C17" i="22"/>
  <c r="C17" i="20"/>
  <c r="C16" i="22"/>
  <c r="C16" i="21"/>
  <c r="C16" i="19"/>
  <c r="C16" i="17"/>
  <c r="C16" i="16"/>
  <c r="C16" i="20"/>
  <c r="C16" i="14"/>
  <c r="C15" i="13"/>
  <c r="N10" i="22"/>
  <c r="B24" i="22"/>
  <c r="B23" i="21"/>
  <c r="N10" i="20"/>
  <c r="B22" i="20"/>
  <c r="C21" i="19"/>
  <c r="K10" i="19"/>
  <c r="B21" i="19"/>
  <c r="N10" i="17"/>
  <c r="B19" i="16"/>
  <c r="C19" i="16"/>
  <c r="K10" i="14"/>
  <c r="B18" i="14"/>
  <c r="C18" i="14"/>
  <c r="T10" i="13"/>
  <c r="K10" i="26"/>
  <c r="T10" i="20"/>
  <c r="K10" i="25"/>
  <c r="Q10" i="19"/>
  <c r="Q10" i="26"/>
  <c r="T10" i="26"/>
  <c r="Q10" i="25"/>
  <c r="H10" i="25"/>
  <c r="N10" i="25"/>
  <c r="T10" i="25"/>
  <c r="H10" i="22"/>
  <c r="K10" i="22"/>
  <c r="T10" i="22"/>
  <c r="Q10" i="22"/>
  <c r="C24" i="22"/>
  <c r="N10" i="21"/>
  <c r="T10" i="21"/>
  <c r="K10" i="21"/>
  <c r="Q10" i="21"/>
  <c r="H10" i="21"/>
  <c r="C23" i="21"/>
  <c r="Q10" i="20"/>
  <c r="H10" i="20"/>
  <c r="C22" i="20"/>
  <c r="H10" i="19"/>
  <c r="T10" i="19"/>
  <c r="H10" i="17"/>
  <c r="K10" i="17"/>
  <c r="Q10" i="17"/>
  <c r="T10" i="17"/>
  <c r="K10" i="16"/>
  <c r="N10" i="16"/>
  <c r="H10" i="16"/>
  <c r="Q10" i="16"/>
  <c r="T10" i="16"/>
  <c r="N10" i="14"/>
  <c r="H10" i="14"/>
  <c r="Q10" i="14"/>
  <c r="T10" i="14"/>
  <c r="N10" i="13"/>
  <c r="H10" i="13"/>
  <c r="K10" i="13"/>
  <c r="Q10" i="13"/>
  <c r="K10" i="12"/>
  <c r="Q10" i="12"/>
  <c r="H10" i="12"/>
  <c r="N10" i="12"/>
  <c r="T10" i="12"/>
  <c r="C24" i="25" l="1"/>
  <c r="C24" i="26"/>
  <c r="B24" i="25"/>
  <c r="B24" i="26"/>
  <c r="C23" i="22"/>
  <c r="C23" i="26"/>
  <c r="C23" i="25"/>
  <c r="B23" i="22"/>
  <c r="B23" i="25"/>
  <c r="B23" i="26"/>
  <c r="C22" i="25"/>
  <c r="C22" i="26"/>
  <c r="B22" i="25"/>
  <c r="B22" i="26"/>
  <c r="C21" i="26"/>
  <c r="C21" i="25"/>
  <c r="B21" i="26"/>
  <c r="B21" i="25"/>
  <c r="C19" i="25"/>
  <c r="C19" i="26"/>
  <c r="B19" i="25"/>
  <c r="B19" i="26"/>
  <c r="C18" i="25"/>
  <c r="C18" i="26"/>
  <c r="B18" i="26"/>
  <c r="B18" i="25"/>
  <c r="B22" i="21"/>
  <c r="B22" i="22"/>
  <c r="C22" i="22"/>
  <c r="C22" i="21"/>
  <c r="C21" i="21"/>
  <c r="C21" i="20"/>
  <c r="C21" i="22"/>
  <c r="B21" i="21"/>
  <c r="B21" i="22"/>
  <c r="B21" i="20"/>
  <c r="C19" i="21"/>
  <c r="C19" i="22"/>
  <c r="C19" i="19"/>
  <c r="C19" i="20"/>
  <c r="C19" i="17"/>
  <c r="B19" i="17"/>
  <c r="B19" i="20"/>
  <c r="B19" i="22"/>
  <c r="B19" i="19"/>
  <c r="B19" i="21"/>
  <c r="C18" i="20"/>
  <c r="C18" i="19"/>
  <c r="C18" i="17"/>
  <c r="C18" i="22"/>
  <c r="C18" i="16"/>
  <c r="C18" i="21"/>
  <c r="B18" i="21"/>
  <c r="B18" i="17"/>
  <c r="B18" i="20"/>
  <c r="B18" i="19"/>
  <c r="B18" i="22"/>
  <c r="B18" i="16"/>
  <c r="B16" i="22"/>
  <c r="B16" i="21"/>
  <c r="B16" i="19"/>
  <c r="B16" i="17"/>
  <c r="B16" i="16"/>
  <c r="B16" i="20"/>
  <c r="B16" i="14"/>
  <c r="B15" i="13"/>
  <c r="P10" i="1" l="1"/>
  <c r="B15" i="1" s="1"/>
  <c r="O10" i="1"/>
  <c r="M10" i="1"/>
  <c r="L10" i="1"/>
  <c r="J10" i="1"/>
  <c r="I10" i="1"/>
  <c r="G10" i="1"/>
  <c r="F10" i="1"/>
  <c r="E10" i="1"/>
  <c r="D10" i="1"/>
  <c r="C10" i="1"/>
  <c r="B10" i="1"/>
  <c r="Q9" i="1"/>
  <c r="N9" i="1"/>
  <c r="K9" i="1"/>
  <c r="H9" i="1"/>
  <c r="Q8" i="1"/>
  <c r="N8" i="1"/>
  <c r="K8" i="1"/>
  <c r="H8" i="1"/>
  <c r="Q7" i="1"/>
  <c r="N7" i="1"/>
  <c r="K7" i="1"/>
  <c r="H7" i="1"/>
  <c r="Q6" i="1"/>
  <c r="N6" i="1"/>
  <c r="K6" i="1"/>
  <c r="H6" i="1"/>
  <c r="Q5" i="1"/>
  <c r="N5" i="1"/>
  <c r="K5" i="1"/>
  <c r="H5" i="1"/>
  <c r="Q4" i="1"/>
  <c r="N4" i="1"/>
  <c r="K4" i="1"/>
  <c r="H4" i="1"/>
  <c r="B16" i="1" l="1"/>
  <c r="B15" i="12"/>
  <c r="B17" i="12" s="1"/>
  <c r="B15" i="20"/>
  <c r="B23" i="20" s="1"/>
  <c r="B15" i="25"/>
  <c r="B26" i="25" s="1"/>
  <c r="B15" i="21"/>
  <c r="B24" i="21" s="1"/>
  <c r="B15" i="19"/>
  <c r="B22" i="19" s="1"/>
  <c r="B15" i="26"/>
  <c r="B27" i="26" s="1"/>
  <c r="B15" i="16"/>
  <c r="B20" i="16" s="1"/>
  <c r="B15" i="22"/>
  <c r="B25" i="22" s="1"/>
  <c r="B15" i="17"/>
  <c r="B21" i="17" s="1"/>
  <c r="B14" i="13"/>
  <c r="B17" i="13" s="1"/>
  <c r="B15" i="14"/>
  <c r="B19" i="14" s="1"/>
  <c r="H10" i="1"/>
  <c r="Q10" i="1"/>
  <c r="K10" i="1"/>
  <c r="N10" i="1"/>
  <c r="E7" i="18" l="1"/>
  <c r="M10" i="18"/>
  <c r="D15" i="18" s="1"/>
  <c r="L10" i="18"/>
  <c r="M11" i="18" s="1"/>
  <c r="J10" i="18"/>
  <c r="C15" i="18" s="1"/>
  <c r="I10" i="18"/>
  <c r="J11" i="18" s="1"/>
  <c r="G10" i="18"/>
  <c r="F10" i="18"/>
  <c r="N9" i="18"/>
  <c r="K9" i="18"/>
  <c r="H9" i="18"/>
  <c r="N8" i="18"/>
  <c r="K8" i="18"/>
  <c r="H8" i="18"/>
  <c r="N7" i="18"/>
  <c r="K7" i="18"/>
  <c r="H7" i="18"/>
  <c r="N6" i="18"/>
  <c r="K6" i="18"/>
  <c r="H6" i="18"/>
  <c r="N5" i="18"/>
  <c r="K5" i="18"/>
  <c r="H5" i="18"/>
  <c r="N4" i="18"/>
  <c r="K4" i="18"/>
  <c r="H4" i="18"/>
  <c r="G11" i="18" l="1"/>
  <c r="N10" i="18"/>
  <c r="K10" i="18"/>
  <c r="E9" i="18"/>
  <c r="E8" i="18"/>
  <c r="E5" i="18"/>
  <c r="D10" i="18"/>
  <c r="C10" i="18"/>
  <c r="E6" i="18"/>
  <c r="E4" i="18"/>
  <c r="H10" i="18"/>
  <c r="D11" i="18" l="1"/>
  <c r="E10" i="18"/>
  <c r="S10" i="1" l="1"/>
  <c r="C15" i="1" s="1"/>
  <c r="R10" i="1"/>
  <c r="T9" i="1"/>
  <c r="T8" i="1"/>
  <c r="T7" i="1"/>
  <c r="T6" i="1"/>
  <c r="C16" i="1" l="1"/>
  <c r="C15" i="12"/>
  <c r="C17" i="12" s="1"/>
  <c r="C15" i="25"/>
  <c r="C26" i="25" s="1"/>
  <c r="C15" i="17"/>
  <c r="C21" i="17" s="1"/>
  <c r="C15" i="16"/>
  <c r="C20" i="16" s="1"/>
  <c r="C15" i="19"/>
  <c r="C22" i="19" s="1"/>
  <c r="C15" i="22"/>
  <c r="C25" i="22" s="1"/>
  <c r="C15" i="21"/>
  <c r="C24" i="21" s="1"/>
  <c r="C15" i="20"/>
  <c r="C23" i="20" s="1"/>
  <c r="C15" i="26"/>
  <c r="C27" i="26" s="1"/>
  <c r="C15" i="14"/>
  <c r="C19" i="14" s="1"/>
  <c r="C14" i="13"/>
  <c r="C17" i="13" s="1"/>
  <c r="T10" i="1"/>
</calcChain>
</file>

<file path=xl/sharedStrings.xml><?xml version="1.0" encoding="utf-8"?>
<sst xmlns="http://schemas.openxmlformats.org/spreadsheetml/2006/main" count="656" uniqueCount="40">
  <si>
    <t>MEMPHIS</t>
  </si>
  <si>
    <t>JACKSON</t>
  </si>
  <si>
    <t>NASHVILLE</t>
  </si>
  <si>
    <t>M'BORO</t>
  </si>
  <si>
    <t>J. CITY</t>
  </si>
  <si>
    <t>KNOXVILLE</t>
  </si>
  <si>
    <t>DRC</t>
  </si>
  <si>
    <t>REFERRALS</t>
  </si>
  <si>
    <t>PHASE 1</t>
  </si>
  <si>
    <t>PHASE 2</t>
  </si>
  <si>
    <t>PHASE 3</t>
  </si>
  <si>
    <t>PARTICIPANTS</t>
  </si>
  <si>
    <t>COMPLETIONS</t>
  </si>
  <si>
    <t>AFTERCARE</t>
  </si>
  <si>
    <t>TOTAL</t>
  </si>
  <si>
    <t>SUCCESSFUL</t>
  </si>
  <si>
    <t>%</t>
  </si>
  <si>
    <t>NUMBER</t>
  </si>
  <si>
    <t>DRC Graduates</t>
  </si>
  <si>
    <t>Reporting Period</t>
  </si>
  <si>
    <t>#Graduated Phase III</t>
  </si>
  <si>
    <t>STARTING DRC</t>
  </si>
  <si>
    <t xml:space="preserve"> </t>
  </si>
  <si>
    <t>AFTERCARE COMPLETIONS</t>
  </si>
  <si>
    <t>FY '21</t>
  </si>
  <si>
    <t>July '20</t>
  </si>
  <si>
    <t>August '20</t>
  </si>
  <si>
    <t>September '20</t>
  </si>
  <si>
    <t>October '20</t>
  </si>
  <si>
    <t>November '20</t>
  </si>
  <si>
    <t># Graduated Phase III</t>
  </si>
  <si>
    <t>December '20</t>
  </si>
  <si>
    <t>January '21</t>
  </si>
  <si>
    <t>February '21</t>
  </si>
  <si>
    <t>March '21</t>
  </si>
  <si>
    <t>April '21</t>
  </si>
  <si>
    <t>May '21</t>
  </si>
  <si>
    <t>June '21</t>
  </si>
  <si>
    <t>Unsuccessful</t>
  </si>
  <si>
    <t xml:space="preserve">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</si>
</sst>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9" fontId="0" fillId="3" borderId="2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3" borderId="24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0" fillId="3" borderId="22" xfId="1" applyFont="1" applyFill="1" applyBorder="1" applyAlignment="1">
      <alignment horizontal="center"/>
    </xf>
    <xf numFmtId="9" fontId="0" fillId="3" borderId="23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4" borderId="9" xfId="0" applyFont="1" applyFill="1" applyBorder="1"/>
    <xf numFmtId="0" fontId="0" fillId="4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35" xfId="0" applyFont="1" applyFill="1" applyBorder="1"/>
    <xf numFmtId="0" fontId="5" fillId="0" borderId="36" xfId="0" applyFont="1" applyFill="1" applyBorder="1"/>
    <xf numFmtId="0" fontId="5" fillId="0" borderId="36" xfId="0" applyFont="1" applyBorder="1"/>
    <xf numFmtId="0" fontId="0" fillId="0" borderId="29" xfId="0" applyFill="1" applyBorder="1" applyAlignment="1">
      <alignment horizontal="center"/>
    </xf>
    <xf numFmtId="0" fontId="5" fillId="2" borderId="37" xfId="0" applyFont="1" applyFill="1" applyBorder="1"/>
    <xf numFmtId="0" fontId="5" fillId="0" borderId="14" xfId="0" applyFont="1" applyBorder="1"/>
    <xf numFmtId="0" fontId="3" fillId="0" borderId="27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9" fontId="0" fillId="3" borderId="38" xfId="1" applyFont="1" applyFill="1" applyBorder="1" applyAlignment="1">
      <alignment horizontal="center"/>
    </xf>
    <xf numFmtId="9" fontId="3" fillId="3" borderId="27" xfId="1" applyFont="1" applyFill="1" applyBorder="1" applyAlignment="1">
      <alignment horizontal="center"/>
    </xf>
    <xf numFmtId="0" fontId="2" fillId="0" borderId="0" xfId="0" applyFont="1" applyBorder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9" fontId="0" fillId="3" borderId="27" xfId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9" fontId="0" fillId="3" borderId="35" xfId="1" applyFont="1" applyFill="1" applyBorder="1" applyAlignment="1">
      <alignment horizontal="center"/>
    </xf>
    <xf numFmtId="9" fontId="0" fillId="3" borderId="36" xfId="1" applyFont="1" applyFill="1" applyBorder="1" applyAlignment="1">
      <alignment horizontal="center"/>
    </xf>
    <xf numFmtId="9" fontId="0" fillId="3" borderId="37" xfId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4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5" borderId="14" xfId="0" applyFont="1" applyFill="1" applyBorder="1"/>
    <xf numFmtId="0" fontId="5" fillId="0" borderId="0" xfId="0" applyFont="1" applyFill="1" applyBorder="1"/>
    <xf numFmtId="0" fontId="5" fillId="0" borderId="46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5" fillId="3" borderId="9" xfId="0" applyFont="1" applyFill="1" applyBorder="1"/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0" xfId="0" applyFont="1" applyFill="1"/>
    <xf numFmtId="0" fontId="2" fillId="3" borderId="14" xfId="0" applyFont="1" applyFill="1" applyBorder="1"/>
    <xf numFmtId="0" fontId="0" fillId="3" borderId="1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0" xfId="0" applyFont="1" applyFill="1" applyBorder="1"/>
    <xf numFmtId="0" fontId="2" fillId="4" borderId="46" xfId="0" applyFont="1" applyFill="1" applyBorder="1"/>
    <xf numFmtId="0" fontId="0" fillId="4" borderId="3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2" fillId="3" borderId="9" xfId="0" applyFont="1" applyFill="1" applyBorder="1"/>
    <xf numFmtId="0" fontId="2" fillId="0" borderId="0" xfId="0" applyFont="1" applyFill="1"/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zoomScale="80" zoomScaleNormal="80" workbookViewId="0">
      <selection activeCell="C26" sqref="C26"/>
    </sheetView>
  </sheetViews>
  <sheetFormatPr defaultRowHeight="15" x14ac:dyDescent="0.25"/>
  <cols>
    <col min="1" max="1" width="16.140625" style="1" bestFit="1" customWidth="1"/>
    <col min="2" max="2" width="13.85546875" style="3" customWidth="1"/>
    <col min="3" max="3" width="14" style="3" bestFit="1" customWidth="1"/>
    <col min="4" max="4" width="13.85546875" style="3" bestFit="1" customWidth="1"/>
    <col min="5" max="5" width="11.42578125" style="3" customWidth="1"/>
    <col min="6" max="6" width="15.7109375" style="3" customWidth="1"/>
    <col min="7" max="7" width="12.7109375" style="3" customWidth="1"/>
    <col min="8" max="8" width="11.28515625" style="3" customWidth="1"/>
    <col min="9" max="9" width="14" style="3" bestFit="1" customWidth="1"/>
    <col min="10" max="10" width="12" style="3" bestFit="1" customWidth="1"/>
    <col min="11" max="11" width="11" style="3" customWidth="1"/>
    <col min="12" max="12" width="14.5703125" style="3" customWidth="1"/>
    <col min="13" max="13" width="12" style="3" bestFit="1" customWidth="1"/>
    <col min="14" max="14" width="11.7109375" style="3" bestFit="1" customWidth="1"/>
    <col min="15" max="15" width="12.5703125" style="3" customWidth="1"/>
    <col min="16" max="16" width="12" style="3" bestFit="1" customWidth="1"/>
    <col min="17" max="17" width="8.42578125" style="3" bestFit="1" customWidth="1"/>
    <col min="18" max="18" width="12.28515625" customWidth="1"/>
    <col min="19" max="19" width="12" bestFit="1" customWidth="1"/>
    <col min="20" max="20" width="9.42578125" customWidth="1"/>
  </cols>
  <sheetData>
    <row r="1" spans="1:20" s="1" customFormat="1" ht="15.75" thickBot="1" x14ac:dyDescent="0.3">
      <c r="A1" s="61" t="s">
        <v>25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4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4" t="s">
        <v>16</v>
      </c>
    </row>
    <row r="4" spans="1:20" s="6" customFormat="1" x14ac:dyDescent="0.25">
      <c r="A4" s="42" t="s">
        <v>0</v>
      </c>
      <c r="B4" s="71">
        <v>5</v>
      </c>
      <c r="C4" s="54">
        <v>2</v>
      </c>
      <c r="D4" s="54">
        <v>13</v>
      </c>
      <c r="E4" s="54">
        <v>7</v>
      </c>
      <c r="F4" s="54">
        <v>3</v>
      </c>
      <c r="G4" s="72">
        <v>11</v>
      </c>
      <c r="H4" s="78">
        <f>SUM(D4:G4)</f>
        <v>34</v>
      </c>
      <c r="I4" s="45">
        <v>2</v>
      </c>
      <c r="J4" s="81">
        <v>1</v>
      </c>
      <c r="K4" s="85">
        <f>+J4/I4</f>
        <v>0.5</v>
      </c>
      <c r="L4" s="45">
        <v>0</v>
      </c>
      <c r="M4" s="81">
        <v>0</v>
      </c>
      <c r="N4" s="85" t="e">
        <f>+M4/L4</f>
        <v>#DIV/0!</v>
      </c>
      <c r="O4" s="45">
        <v>0</v>
      </c>
      <c r="P4" s="81">
        <v>0</v>
      </c>
      <c r="Q4" s="85" t="e">
        <f>+P4/O4</f>
        <v>#DIV/0!</v>
      </c>
      <c r="R4" s="88">
        <v>0</v>
      </c>
      <c r="S4" s="89">
        <v>0</v>
      </c>
      <c r="T4" s="85" t="e">
        <f>+S4/R4</f>
        <v>#DIV/0!</v>
      </c>
    </row>
    <row r="5" spans="1:20" s="6" customFormat="1" x14ac:dyDescent="0.25">
      <c r="A5" s="43" t="s">
        <v>1</v>
      </c>
      <c r="B5" s="73">
        <v>0</v>
      </c>
      <c r="C5" s="53">
        <v>2</v>
      </c>
      <c r="D5" s="53">
        <v>15</v>
      </c>
      <c r="E5" s="53">
        <v>18</v>
      </c>
      <c r="F5" s="53">
        <v>7</v>
      </c>
      <c r="G5" s="74">
        <v>9</v>
      </c>
      <c r="H5" s="79">
        <f t="shared" ref="H5:H9" si="0">SUM(D5:G5)</f>
        <v>49</v>
      </c>
      <c r="I5" s="38">
        <v>8</v>
      </c>
      <c r="J5" s="82">
        <v>5</v>
      </c>
      <c r="K5" s="86">
        <f t="shared" ref="K5:K10" si="1">+J5/I5</f>
        <v>0.625</v>
      </c>
      <c r="L5" s="38">
        <v>3</v>
      </c>
      <c r="M5" s="82">
        <v>2</v>
      </c>
      <c r="N5" s="86">
        <f t="shared" ref="N5:N10" si="2">+M5/L5</f>
        <v>0.66666666666666663</v>
      </c>
      <c r="O5" s="38">
        <v>2</v>
      </c>
      <c r="P5" s="82">
        <v>2</v>
      </c>
      <c r="Q5" s="86">
        <f t="shared" ref="Q5:Q10" si="3">+P5/O5</f>
        <v>1</v>
      </c>
      <c r="R5" s="39">
        <v>0</v>
      </c>
      <c r="S5" s="83">
        <v>0</v>
      </c>
      <c r="T5" s="86" t="e">
        <f>+S5/R5</f>
        <v>#DIV/0!</v>
      </c>
    </row>
    <row r="6" spans="1:20" x14ac:dyDescent="0.25">
      <c r="A6" s="43" t="s">
        <v>2</v>
      </c>
      <c r="B6" s="23">
        <v>4</v>
      </c>
      <c r="C6" s="19">
        <v>7</v>
      </c>
      <c r="D6" s="19">
        <v>24</v>
      </c>
      <c r="E6" s="19">
        <v>8</v>
      </c>
      <c r="F6" s="19">
        <v>4</v>
      </c>
      <c r="G6" s="69">
        <v>1</v>
      </c>
      <c r="H6" s="79">
        <f t="shared" si="0"/>
        <v>37</v>
      </c>
      <c r="I6" s="38">
        <v>3</v>
      </c>
      <c r="J6" s="82">
        <v>0</v>
      </c>
      <c r="K6" s="86">
        <f t="shared" si="1"/>
        <v>0</v>
      </c>
      <c r="L6" s="38">
        <v>1</v>
      </c>
      <c r="M6" s="82">
        <v>1</v>
      </c>
      <c r="N6" s="86">
        <f t="shared" si="2"/>
        <v>1</v>
      </c>
      <c r="O6" s="38">
        <v>0</v>
      </c>
      <c r="P6" s="82">
        <v>0</v>
      </c>
      <c r="Q6" s="86" t="e">
        <f t="shared" si="3"/>
        <v>#DIV/0!</v>
      </c>
      <c r="R6" s="39">
        <v>0</v>
      </c>
      <c r="S6" s="83">
        <v>0</v>
      </c>
      <c r="T6" s="86" t="e">
        <f t="shared" ref="T6:T10" si="4">+S6/R6</f>
        <v>#DIV/0!</v>
      </c>
    </row>
    <row r="7" spans="1:20" x14ac:dyDescent="0.25">
      <c r="A7" s="44" t="s">
        <v>3</v>
      </c>
      <c r="B7" s="70">
        <v>8</v>
      </c>
      <c r="C7" s="29">
        <v>2</v>
      </c>
      <c r="D7" s="19">
        <v>12</v>
      </c>
      <c r="E7" s="19">
        <v>8</v>
      </c>
      <c r="F7" s="19">
        <v>5</v>
      </c>
      <c r="G7" s="69">
        <v>4</v>
      </c>
      <c r="H7" s="79">
        <f t="shared" si="0"/>
        <v>29</v>
      </c>
      <c r="I7" s="39">
        <v>1</v>
      </c>
      <c r="J7" s="83">
        <v>1</v>
      </c>
      <c r="K7" s="86">
        <f t="shared" si="1"/>
        <v>1</v>
      </c>
      <c r="L7" s="40">
        <v>2</v>
      </c>
      <c r="M7" s="84">
        <v>2</v>
      </c>
      <c r="N7" s="86">
        <f t="shared" si="2"/>
        <v>1</v>
      </c>
      <c r="O7" s="40">
        <v>0</v>
      </c>
      <c r="P7" s="84">
        <v>0</v>
      </c>
      <c r="Q7" s="86" t="e">
        <f t="shared" si="3"/>
        <v>#DIV/0!</v>
      </c>
      <c r="R7" s="40">
        <v>0</v>
      </c>
      <c r="S7" s="84">
        <v>0</v>
      </c>
      <c r="T7" s="86" t="e">
        <f t="shared" si="4"/>
        <v>#DIV/0!</v>
      </c>
    </row>
    <row r="8" spans="1:20" x14ac:dyDescent="0.25">
      <c r="A8" s="44" t="s">
        <v>4</v>
      </c>
      <c r="B8" s="70">
        <v>4</v>
      </c>
      <c r="C8" s="53">
        <v>2</v>
      </c>
      <c r="D8" s="19">
        <v>14</v>
      </c>
      <c r="E8" s="19">
        <v>12</v>
      </c>
      <c r="F8" s="19">
        <v>7</v>
      </c>
      <c r="G8" s="69">
        <v>11</v>
      </c>
      <c r="H8" s="79">
        <f t="shared" si="0"/>
        <v>44</v>
      </c>
      <c r="I8" s="38">
        <v>11</v>
      </c>
      <c r="J8" s="82">
        <v>1</v>
      </c>
      <c r="K8" s="86">
        <f t="shared" si="1"/>
        <v>9.0909090909090912E-2</v>
      </c>
      <c r="L8" s="40">
        <v>0</v>
      </c>
      <c r="M8" s="84">
        <v>0</v>
      </c>
      <c r="N8" s="86" t="e">
        <f t="shared" si="2"/>
        <v>#DIV/0!</v>
      </c>
      <c r="O8" s="40">
        <v>3</v>
      </c>
      <c r="P8" s="84">
        <v>3</v>
      </c>
      <c r="Q8" s="86">
        <f t="shared" si="3"/>
        <v>1</v>
      </c>
      <c r="R8" s="40">
        <v>2</v>
      </c>
      <c r="S8" s="84">
        <v>2</v>
      </c>
      <c r="T8" s="86">
        <f t="shared" si="4"/>
        <v>1</v>
      </c>
    </row>
    <row r="9" spans="1:20" ht="15.75" thickBot="1" x14ac:dyDescent="0.3">
      <c r="A9" s="46" t="s">
        <v>5</v>
      </c>
      <c r="B9" s="75">
        <v>17</v>
      </c>
      <c r="C9" s="76">
        <v>17</v>
      </c>
      <c r="D9" s="76">
        <v>34</v>
      </c>
      <c r="E9" s="76">
        <v>15</v>
      </c>
      <c r="F9" s="76">
        <v>11</v>
      </c>
      <c r="G9" s="77">
        <v>42</v>
      </c>
      <c r="H9" s="80">
        <f t="shared" si="0"/>
        <v>102</v>
      </c>
      <c r="I9" s="65">
        <v>5</v>
      </c>
      <c r="J9" s="17">
        <v>4</v>
      </c>
      <c r="K9" s="87">
        <f t="shared" si="1"/>
        <v>0.8</v>
      </c>
      <c r="L9" s="65">
        <v>1</v>
      </c>
      <c r="M9" s="17">
        <v>0</v>
      </c>
      <c r="N9" s="87">
        <f t="shared" si="2"/>
        <v>0</v>
      </c>
      <c r="O9" s="65">
        <v>1</v>
      </c>
      <c r="P9" s="17">
        <v>1</v>
      </c>
      <c r="Q9" s="87">
        <f t="shared" si="3"/>
        <v>1</v>
      </c>
      <c r="R9" s="41">
        <v>2</v>
      </c>
      <c r="S9" s="7">
        <v>2</v>
      </c>
      <c r="T9" s="87">
        <f t="shared" si="4"/>
        <v>1</v>
      </c>
    </row>
    <row r="10" spans="1:20" ht="15.75" thickBot="1" x14ac:dyDescent="0.3">
      <c r="A10" s="47"/>
      <c r="B10" s="48">
        <f>SUM(B4:B9)</f>
        <v>38</v>
      </c>
      <c r="C10" s="48">
        <f>SUM(C4:C9)</f>
        <v>32</v>
      </c>
      <c r="D10" s="48">
        <f>SUM(D4:D9)</f>
        <v>112</v>
      </c>
      <c r="E10" s="48">
        <f t="shared" ref="E10:G10" si="5">SUM(E4:E9)</f>
        <v>68</v>
      </c>
      <c r="F10" s="48">
        <f t="shared" si="5"/>
        <v>37</v>
      </c>
      <c r="G10" s="66">
        <f t="shared" si="5"/>
        <v>78</v>
      </c>
      <c r="H10" s="49">
        <f>SUM(H4:H9)</f>
        <v>295</v>
      </c>
      <c r="I10" s="48">
        <f>SUM(I4:I9)</f>
        <v>30</v>
      </c>
      <c r="J10" s="48">
        <f>SUM(J4:J9)</f>
        <v>12</v>
      </c>
      <c r="K10" s="51">
        <f t="shared" si="1"/>
        <v>0.4</v>
      </c>
      <c r="L10" s="48">
        <f>SUM(L4:L9)</f>
        <v>7</v>
      </c>
      <c r="M10" s="48">
        <f>SUM(M4:M9)</f>
        <v>5</v>
      </c>
      <c r="N10" s="51">
        <f t="shared" si="2"/>
        <v>0.7142857142857143</v>
      </c>
      <c r="O10" s="48">
        <f>SUM(O4:O9)</f>
        <v>6</v>
      </c>
      <c r="P10" s="48">
        <f>SUM(P4:P9)</f>
        <v>6</v>
      </c>
      <c r="Q10" s="51">
        <f t="shared" si="3"/>
        <v>1</v>
      </c>
      <c r="R10" s="48">
        <f>SUM(R4:R9)</f>
        <v>4</v>
      </c>
      <c r="S10" s="48">
        <f>SUM(S4:S9)</f>
        <v>4</v>
      </c>
      <c r="T10" s="51">
        <f t="shared" si="4"/>
        <v>1</v>
      </c>
    </row>
    <row r="11" spans="1:20" x14ac:dyDescent="0.25">
      <c r="A11" s="14"/>
      <c r="I11" s="61" t="s">
        <v>38</v>
      </c>
      <c r="J11" s="116">
        <f>+I10-J10</f>
        <v>18</v>
      </c>
      <c r="L11" s="61" t="s">
        <v>38</v>
      </c>
      <c r="M11" s="116">
        <f>+L10-M10</f>
        <v>2</v>
      </c>
      <c r="O11" s="61" t="s">
        <v>38</v>
      </c>
      <c r="P11" s="116">
        <f>+O10-P10</f>
        <v>0</v>
      </c>
      <c r="R11" s="61" t="s">
        <v>38</v>
      </c>
      <c r="S11" s="116">
        <f>+R10-S10</f>
        <v>0</v>
      </c>
    </row>
    <row r="12" spans="1:20" ht="15.75" thickBot="1" x14ac:dyDescent="0.3">
      <c r="A12" s="14"/>
    </row>
    <row r="13" spans="1:20" x14ac:dyDescent="0.25">
      <c r="A13" s="122" t="s">
        <v>18</v>
      </c>
      <c r="B13" s="123"/>
      <c r="C13" s="124"/>
    </row>
    <row r="14" spans="1:20" ht="30" x14ac:dyDescent="0.25">
      <c r="A14" s="99" t="s">
        <v>19</v>
      </c>
      <c r="B14" s="100" t="s">
        <v>20</v>
      </c>
      <c r="C14" s="101" t="s">
        <v>23</v>
      </c>
    </row>
    <row r="15" spans="1:20" ht="15.75" thickBot="1" x14ac:dyDescent="0.3">
      <c r="A15" s="33" t="s">
        <v>25</v>
      </c>
      <c r="B15" s="34">
        <f>P10</f>
        <v>6</v>
      </c>
      <c r="C15" s="35">
        <f>S10</f>
        <v>4</v>
      </c>
    </row>
    <row r="16" spans="1:20" ht="15.75" thickBot="1" x14ac:dyDescent="0.3">
      <c r="A16" s="102" t="s">
        <v>24</v>
      </c>
      <c r="B16" s="103">
        <f>SUM(B15)</f>
        <v>6</v>
      </c>
      <c r="C16" s="104">
        <f>SUM(C15)</f>
        <v>4</v>
      </c>
    </row>
    <row r="17" spans="1:3" x14ac:dyDescent="0.25">
      <c r="A17" s="98"/>
      <c r="B17" s="12"/>
      <c r="C17" s="12"/>
    </row>
  </sheetData>
  <mergeCells count="7">
    <mergeCell ref="A13:C13"/>
    <mergeCell ref="D1:H1"/>
    <mergeCell ref="I1:T1"/>
    <mergeCell ref="I2:J2"/>
    <mergeCell ref="L2:M2"/>
    <mergeCell ref="O2:P2"/>
    <mergeCell ref="R2:S2"/>
  </mergeCells>
  <phoneticPr fontId="6" type="noConversion"/>
  <pageMargins left="0.7" right="0.7" top="0.75" bottom="0.75" header="0.3" footer="0.3"/>
  <pageSetup paperSize="5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B4BA-1624-4C42-97AE-B6450C959056}">
  <dimension ref="A1:T25"/>
  <sheetViews>
    <sheetView zoomScale="80" zoomScaleNormal="80" workbookViewId="0">
      <selection activeCell="J14" sqref="J14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.7109375" style="3" customWidth="1"/>
    <col min="8" max="9" width="12.4257812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2.28515625" style="3" customWidth="1"/>
    <col min="19" max="19" width="16.28515625" customWidth="1"/>
    <col min="20" max="20" width="8.42578125" customWidth="1"/>
  </cols>
  <sheetData>
    <row r="1" spans="1:20" s="1" customFormat="1" ht="15.75" thickBot="1" x14ac:dyDescent="0.3">
      <c r="A1" s="61" t="s">
        <v>35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11" customFormat="1" x14ac:dyDescent="0.25">
      <c r="A4" s="42" t="s">
        <v>0</v>
      </c>
      <c r="B4" s="56">
        <v>6</v>
      </c>
      <c r="C4" s="54">
        <v>4</v>
      </c>
      <c r="D4" s="54">
        <v>14</v>
      </c>
      <c r="E4" s="54">
        <v>9</v>
      </c>
      <c r="F4" s="54">
        <v>6</v>
      </c>
      <c r="G4" s="54">
        <v>1</v>
      </c>
      <c r="H4" s="22">
        <f>SUM(D4:G4)</f>
        <v>30</v>
      </c>
      <c r="I4" s="26">
        <v>3</v>
      </c>
      <c r="J4" s="26">
        <v>2</v>
      </c>
      <c r="K4" s="27">
        <f>+J4/I4</f>
        <v>0.66666666666666663</v>
      </c>
      <c r="L4" s="26">
        <v>1</v>
      </c>
      <c r="M4" s="26">
        <v>0</v>
      </c>
      <c r="N4" s="27">
        <f>+M4/L4</f>
        <v>0</v>
      </c>
      <c r="O4" s="26">
        <v>0</v>
      </c>
      <c r="P4" s="26">
        <v>0</v>
      </c>
      <c r="Q4" s="27" t="e">
        <f>+P4/O4</f>
        <v>#DIV/0!</v>
      </c>
      <c r="R4" s="55">
        <v>0</v>
      </c>
      <c r="S4" s="55">
        <v>0</v>
      </c>
      <c r="T4" s="28" t="e">
        <f>+S4/R4</f>
        <v>#DIV/0!</v>
      </c>
    </row>
    <row r="5" spans="1:20" s="11" customFormat="1" x14ac:dyDescent="0.25">
      <c r="A5" s="43" t="s">
        <v>1</v>
      </c>
      <c r="B5" s="57">
        <v>1</v>
      </c>
      <c r="C5" s="53">
        <v>5</v>
      </c>
      <c r="D5" s="53">
        <v>12</v>
      </c>
      <c r="E5" s="53">
        <v>8</v>
      </c>
      <c r="F5" s="53">
        <v>7</v>
      </c>
      <c r="G5" s="53">
        <v>11</v>
      </c>
      <c r="H5" s="18">
        <f t="shared" ref="H5:H9" si="0">SUM(D5:G5)</f>
        <v>38</v>
      </c>
      <c r="I5" s="19">
        <v>6</v>
      </c>
      <c r="J5" s="19">
        <v>3</v>
      </c>
      <c r="K5" s="20">
        <f t="shared" ref="K5:K10" si="1">+J5/I5</f>
        <v>0.5</v>
      </c>
      <c r="L5" s="19">
        <v>1</v>
      </c>
      <c r="M5" s="19">
        <v>1</v>
      </c>
      <c r="N5" s="20">
        <f t="shared" ref="N5:N10" si="2">+M5/L5</f>
        <v>1</v>
      </c>
      <c r="O5" s="19">
        <v>0</v>
      </c>
      <c r="P5" s="19">
        <v>0</v>
      </c>
      <c r="Q5" s="20" t="e">
        <f t="shared" ref="Q5:Q10" si="3">+P5/O5</f>
        <v>#DIV/0!</v>
      </c>
      <c r="R5" s="36">
        <v>1</v>
      </c>
      <c r="S5" s="36">
        <v>1</v>
      </c>
      <c r="T5" s="24">
        <f t="shared" ref="T5:T10" si="4">+S5/R5</f>
        <v>1</v>
      </c>
    </row>
    <row r="6" spans="1:20" s="11" customFormat="1" x14ac:dyDescent="0.25">
      <c r="A6" s="43" t="s">
        <v>2</v>
      </c>
      <c r="B6" s="38">
        <v>9</v>
      </c>
      <c r="C6" s="19">
        <v>2</v>
      </c>
      <c r="D6" s="19">
        <v>10</v>
      </c>
      <c r="E6" s="19">
        <v>7</v>
      </c>
      <c r="F6" s="19">
        <v>4</v>
      </c>
      <c r="G6" s="19">
        <v>4</v>
      </c>
      <c r="H6" s="18">
        <f t="shared" si="0"/>
        <v>25</v>
      </c>
      <c r="I6" s="19">
        <v>6</v>
      </c>
      <c r="J6" s="19">
        <v>2</v>
      </c>
      <c r="K6" s="20">
        <f t="shared" si="1"/>
        <v>0.33333333333333331</v>
      </c>
      <c r="L6" s="19">
        <v>2</v>
      </c>
      <c r="M6" s="19">
        <v>2</v>
      </c>
      <c r="N6" s="20">
        <f t="shared" si="2"/>
        <v>1</v>
      </c>
      <c r="O6" s="19">
        <v>1</v>
      </c>
      <c r="P6" s="19">
        <v>0</v>
      </c>
      <c r="Q6" s="20">
        <f t="shared" si="3"/>
        <v>0</v>
      </c>
      <c r="R6" s="36">
        <v>0</v>
      </c>
      <c r="S6" s="36">
        <v>0</v>
      </c>
      <c r="T6" s="24" t="e">
        <f t="shared" si="4"/>
        <v>#DIV/0!</v>
      </c>
    </row>
    <row r="7" spans="1:20" x14ac:dyDescent="0.25">
      <c r="A7" s="44" t="s">
        <v>3</v>
      </c>
      <c r="B7" s="40">
        <v>6</v>
      </c>
      <c r="C7" s="29">
        <v>8</v>
      </c>
      <c r="D7" s="19">
        <v>11</v>
      </c>
      <c r="E7" s="19">
        <v>8</v>
      </c>
      <c r="F7" s="19">
        <v>2</v>
      </c>
      <c r="G7" s="19">
        <v>5</v>
      </c>
      <c r="H7" s="18">
        <f t="shared" si="0"/>
        <v>26</v>
      </c>
      <c r="I7" s="36">
        <v>5</v>
      </c>
      <c r="J7" s="36">
        <v>1</v>
      </c>
      <c r="K7" s="20">
        <f t="shared" si="1"/>
        <v>0.2</v>
      </c>
      <c r="L7" s="29">
        <v>1</v>
      </c>
      <c r="M7" s="29">
        <v>1</v>
      </c>
      <c r="N7" s="20">
        <f t="shared" si="2"/>
        <v>1</v>
      </c>
      <c r="O7" s="29">
        <v>0</v>
      </c>
      <c r="P7" s="29">
        <v>0</v>
      </c>
      <c r="Q7" s="20" t="e">
        <f t="shared" si="3"/>
        <v>#DIV/0!</v>
      </c>
      <c r="R7" s="29">
        <v>0</v>
      </c>
      <c r="S7" s="29">
        <v>0</v>
      </c>
      <c r="T7" s="24" t="e">
        <f t="shared" si="4"/>
        <v>#DIV/0!</v>
      </c>
    </row>
    <row r="8" spans="1:20" x14ac:dyDescent="0.25">
      <c r="A8" s="44" t="s">
        <v>4</v>
      </c>
      <c r="B8" s="40">
        <v>9</v>
      </c>
      <c r="C8" s="29">
        <v>4</v>
      </c>
      <c r="D8" s="19">
        <v>9</v>
      </c>
      <c r="E8" s="19">
        <v>7</v>
      </c>
      <c r="F8" s="19">
        <v>5</v>
      </c>
      <c r="G8" s="19">
        <v>11</v>
      </c>
      <c r="H8" s="18">
        <f t="shared" si="0"/>
        <v>32</v>
      </c>
      <c r="I8" s="36">
        <v>6</v>
      </c>
      <c r="J8" s="29">
        <v>4</v>
      </c>
      <c r="K8" s="20">
        <f t="shared" si="1"/>
        <v>0.66666666666666663</v>
      </c>
      <c r="L8" s="29">
        <v>1</v>
      </c>
      <c r="M8" s="29">
        <v>1</v>
      </c>
      <c r="N8" s="20">
        <f t="shared" si="2"/>
        <v>1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0" ht="15.75" thickBot="1" x14ac:dyDescent="0.3">
      <c r="A9" s="46" t="s">
        <v>5</v>
      </c>
      <c r="B9" s="65">
        <v>34</v>
      </c>
      <c r="C9" s="16">
        <v>14</v>
      </c>
      <c r="D9" s="16">
        <v>45</v>
      </c>
      <c r="E9" s="16">
        <v>20</v>
      </c>
      <c r="F9" s="16">
        <v>8</v>
      </c>
      <c r="G9" s="16">
        <v>27</v>
      </c>
      <c r="H9" s="9">
        <f t="shared" si="0"/>
        <v>100</v>
      </c>
      <c r="I9" s="16">
        <v>5</v>
      </c>
      <c r="J9" s="16">
        <v>1</v>
      </c>
      <c r="K9" s="67">
        <f t="shared" si="1"/>
        <v>0.2</v>
      </c>
      <c r="L9" s="16">
        <v>2</v>
      </c>
      <c r="M9" s="16">
        <v>2</v>
      </c>
      <c r="N9" s="67">
        <f t="shared" si="2"/>
        <v>1</v>
      </c>
      <c r="O9" s="16">
        <v>2</v>
      </c>
      <c r="P9" s="16">
        <v>2</v>
      </c>
      <c r="Q9" s="67">
        <f t="shared" si="3"/>
        <v>1</v>
      </c>
      <c r="R9" s="37">
        <v>5</v>
      </c>
      <c r="S9" s="37">
        <v>3</v>
      </c>
      <c r="T9" s="50">
        <f t="shared" si="4"/>
        <v>0.6</v>
      </c>
    </row>
    <row r="10" spans="1:20" ht="15.75" thickBot="1" x14ac:dyDescent="0.3">
      <c r="A10" s="47"/>
      <c r="B10" s="48">
        <f>SUM(B4:B9)</f>
        <v>65</v>
      </c>
      <c r="C10" s="48">
        <f>SUM(C4:C9)</f>
        <v>37</v>
      </c>
      <c r="D10" s="48">
        <f>SUM(D4:D9)</f>
        <v>101</v>
      </c>
      <c r="E10" s="48">
        <f t="shared" ref="E10:G10" si="5">SUM(E4:E9)</f>
        <v>59</v>
      </c>
      <c r="F10" s="48">
        <f t="shared" si="5"/>
        <v>32</v>
      </c>
      <c r="G10" s="66">
        <f t="shared" si="5"/>
        <v>59</v>
      </c>
      <c r="H10" s="49">
        <f>SUM(H4:H9)</f>
        <v>251</v>
      </c>
      <c r="I10" s="48">
        <f>SUM(I4:I9)</f>
        <v>31</v>
      </c>
      <c r="J10" s="48">
        <f>SUM(J4:J9)</f>
        <v>13</v>
      </c>
      <c r="K10" s="51">
        <f t="shared" si="1"/>
        <v>0.41935483870967744</v>
      </c>
      <c r="L10" s="48">
        <f>SUM(L4:L9)</f>
        <v>8</v>
      </c>
      <c r="M10" s="48">
        <f>SUM(M4:M9)</f>
        <v>7</v>
      </c>
      <c r="N10" s="51">
        <f t="shared" si="2"/>
        <v>0.875</v>
      </c>
      <c r="O10" s="48">
        <f>SUM(O4:O9)</f>
        <v>3</v>
      </c>
      <c r="P10" s="48">
        <f>SUM(P4:P9)</f>
        <v>2</v>
      </c>
      <c r="Q10" s="51">
        <f t="shared" si="3"/>
        <v>0.66666666666666663</v>
      </c>
      <c r="R10" s="48">
        <f>SUM(R4:R9)</f>
        <v>6</v>
      </c>
      <c r="S10" s="48">
        <f>SUM(S4:S9)</f>
        <v>4</v>
      </c>
      <c r="T10" s="51">
        <f t="shared" si="4"/>
        <v>0.66666666666666663</v>
      </c>
    </row>
    <row r="11" spans="1:20" x14ac:dyDescent="0.25">
      <c r="A11" s="14"/>
      <c r="I11" s="61" t="s">
        <v>38</v>
      </c>
      <c r="J11" s="116">
        <f>+I10-J10</f>
        <v>18</v>
      </c>
      <c r="L11" s="61" t="s">
        <v>38</v>
      </c>
      <c r="M11" s="116">
        <f>+L10-M10</f>
        <v>1</v>
      </c>
      <c r="O11" s="61" t="s">
        <v>38</v>
      </c>
      <c r="P11" s="116">
        <f>+O10-P10</f>
        <v>1</v>
      </c>
      <c r="R11" s="61" t="s">
        <v>38</v>
      </c>
      <c r="S11" s="116">
        <f>+R10-S10</f>
        <v>2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99" t="s">
        <v>19</v>
      </c>
      <c r="B14" s="100" t="s">
        <v>30</v>
      </c>
      <c r="C14" s="101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18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  <c r="R17"/>
    </row>
    <row r="18" spans="1:18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18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18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18" ht="15.75" thickBot="1" x14ac:dyDescent="0.3">
      <c r="A21" s="33" t="s">
        <v>32</v>
      </c>
      <c r="B21" s="34">
        <f>'JANUARY ''21'!B21</f>
        <v>7</v>
      </c>
      <c r="C21" s="35">
        <f>'JANUARY ''21'!C21</f>
        <v>5</v>
      </c>
    </row>
    <row r="22" spans="1:18" ht="15.75" thickBot="1" x14ac:dyDescent="0.3">
      <c r="A22" s="33" t="s">
        <v>33</v>
      </c>
      <c r="B22" s="34">
        <f>'FEBRUARY ''21'!B22</f>
        <v>7</v>
      </c>
      <c r="C22" s="35">
        <f>'FEBRUARY ''21'!C22</f>
        <v>4</v>
      </c>
    </row>
    <row r="23" spans="1:18" ht="15.75" thickBot="1" x14ac:dyDescent="0.3">
      <c r="A23" s="33" t="s">
        <v>34</v>
      </c>
      <c r="B23" s="34">
        <f>'MARCH ''21'!B23</f>
        <v>10</v>
      </c>
      <c r="C23" s="35">
        <f>'MARCH ''21'!C23</f>
        <v>4</v>
      </c>
    </row>
    <row r="24" spans="1:18" ht="15.75" thickBot="1" x14ac:dyDescent="0.3">
      <c r="A24" s="33" t="s">
        <v>35</v>
      </c>
      <c r="B24" s="34">
        <f>P10</f>
        <v>2</v>
      </c>
      <c r="C24" s="35">
        <f>S10</f>
        <v>4</v>
      </c>
    </row>
    <row r="25" spans="1:18" ht="15.75" thickBot="1" x14ac:dyDescent="0.3">
      <c r="A25" s="106" t="s">
        <v>24</v>
      </c>
      <c r="B25" s="108">
        <f>SUM(B15:B24)</f>
        <v>54</v>
      </c>
      <c r="C25" s="107">
        <f>SUM(C15:C24)</f>
        <v>58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FA922-2C83-4541-9B2E-E0FDC098CB83}">
  <dimension ref="A1:T27"/>
  <sheetViews>
    <sheetView zoomScale="80" zoomScaleNormal="80" workbookViewId="0">
      <selection activeCell="I11" sqref="I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.85546875" style="3" customWidth="1"/>
    <col min="8" max="8" width="12.42578125" style="3" customWidth="1"/>
    <col min="9" max="9" width="12.28515625" style="3" customWidth="1"/>
    <col min="10" max="10" width="18.140625" style="3" bestFit="1" customWidth="1"/>
    <col min="11" max="11" width="11" style="3" customWidth="1"/>
    <col min="12" max="12" width="12.285156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9.42578125" style="3" customWidth="1"/>
    <col min="19" max="19" width="12" bestFit="1" customWidth="1"/>
    <col min="20" max="20" width="9.5703125" customWidth="1"/>
  </cols>
  <sheetData>
    <row r="1" spans="1:20" s="1" customFormat="1" ht="15.75" thickBot="1" x14ac:dyDescent="0.3">
      <c r="A1" s="61" t="s">
        <v>36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11" customFormat="1" x14ac:dyDescent="0.25">
      <c r="A4" s="42" t="s">
        <v>0</v>
      </c>
      <c r="B4" s="56">
        <v>3</v>
      </c>
      <c r="C4" s="54">
        <v>3</v>
      </c>
      <c r="D4" s="54">
        <v>12</v>
      </c>
      <c r="E4" s="54">
        <v>10</v>
      </c>
      <c r="F4" s="54">
        <v>2</v>
      </c>
      <c r="G4" s="54">
        <v>5</v>
      </c>
      <c r="H4" s="22">
        <f>SUM(D4:G4)</f>
        <v>29</v>
      </c>
      <c r="I4" s="26">
        <v>2</v>
      </c>
      <c r="J4" s="26">
        <v>2</v>
      </c>
      <c r="K4" s="27">
        <f>+J4/I4</f>
        <v>1</v>
      </c>
      <c r="L4" s="26">
        <v>1</v>
      </c>
      <c r="M4" s="26">
        <v>1</v>
      </c>
      <c r="N4" s="27">
        <f>+M4/L4</f>
        <v>1</v>
      </c>
      <c r="O4" s="26">
        <v>4</v>
      </c>
      <c r="P4" s="26">
        <v>4</v>
      </c>
      <c r="Q4" s="27">
        <f>+P4/O4</f>
        <v>1</v>
      </c>
      <c r="R4" s="55">
        <v>0</v>
      </c>
      <c r="S4" s="55">
        <v>0</v>
      </c>
      <c r="T4" s="28" t="e">
        <f>+S4/R4</f>
        <v>#DIV/0!</v>
      </c>
    </row>
    <row r="5" spans="1:20" s="11" customFormat="1" x14ac:dyDescent="0.25">
      <c r="A5" s="43" t="s">
        <v>1</v>
      </c>
      <c r="B5" s="57">
        <v>1</v>
      </c>
      <c r="C5" s="53">
        <v>3</v>
      </c>
      <c r="D5" s="53">
        <v>13</v>
      </c>
      <c r="E5" s="53">
        <v>8</v>
      </c>
      <c r="F5" s="53">
        <v>6</v>
      </c>
      <c r="G5" s="53">
        <v>10</v>
      </c>
      <c r="H5" s="18">
        <f t="shared" ref="H5:H9" si="0">SUM(D5:G5)</f>
        <v>37</v>
      </c>
      <c r="I5" s="19">
        <v>4</v>
      </c>
      <c r="J5" s="19">
        <v>0</v>
      </c>
      <c r="K5" s="20">
        <f t="shared" ref="K5:K10" si="1">+J5/I5</f>
        <v>0</v>
      </c>
      <c r="L5" s="19">
        <v>0</v>
      </c>
      <c r="M5" s="19">
        <v>0</v>
      </c>
      <c r="N5" s="20" t="e">
        <f t="shared" ref="N5:N10" si="2">+M5/L5</f>
        <v>#DIV/0!</v>
      </c>
      <c r="O5" s="19">
        <v>1</v>
      </c>
      <c r="P5" s="19">
        <v>1</v>
      </c>
      <c r="Q5" s="20">
        <f t="shared" ref="Q5:Q10" si="3">+P5/O5</f>
        <v>1</v>
      </c>
      <c r="R5" s="36">
        <v>2</v>
      </c>
      <c r="S5" s="36">
        <v>2</v>
      </c>
      <c r="T5" s="24">
        <f t="shared" ref="T5:T10" si="4">+S5/R5</f>
        <v>1</v>
      </c>
    </row>
    <row r="6" spans="1:20" s="11" customFormat="1" x14ac:dyDescent="0.25">
      <c r="A6" s="43" t="s">
        <v>2</v>
      </c>
      <c r="B6" s="38">
        <v>23</v>
      </c>
      <c r="C6" s="19">
        <v>6</v>
      </c>
      <c r="D6" s="19">
        <v>10</v>
      </c>
      <c r="E6" s="19">
        <v>5</v>
      </c>
      <c r="F6" s="19">
        <v>5</v>
      </c>
      <c r="G6" s="19">
        <v>5</v>
      </c>
      <c r="H6" s="18">
        <f t="shared" si="0"/>
        <v>25</v>
      </c>
      <c r="I6" s="19">
        <v>3</v>
      </c>
      <c r="J6" s="19">
        <v>1</v>
      </c>
      <c r="K6" s="20">
        <f t="shared" si="1"/>
        <v>0.33333333333333331</v>
      </c>
      <c r="L6" s="19">
        <v>3</v>
      </c>
      <c r="M6" s="19">
        <v>3</v>
      </c>
      <c r="N6" s="20">
        <f t="shared" si="2"/>
        <v>1</v>
      </c>
      <c r="O6" s="19">
        <v>1</v>
      </c>
      <c r="P6" s="19">
        <v>1</v>
      </c>
      <c r="Q6" s="20">
        <f t="shared" si="3"/>
        <v>1</v>
      </c>
      <c r="R6" s="36"/>
      <c r="S6" s="36"/>
      <c r="T6" s="24" t="e">
        <f t="shared" si="4"/>
        <v>#DIV/0!</v>
      </c>
    </row>
    <row r="7" spans="1:20" x14ac:dyDescent="0.25">
      <c r="A7" s="44" t="s">
        <v>3</v>
      </c>
      <c r="B7" s="40">
        <v>18</v>
      </c>
      <c r="C7" s="29">
        <v>6</v>
      </c>
      <c r="D7" s="19">
        <v>12</v>
      </c>
      <c r="E7" s="19">
        <v>7</v>
      </c>
      <c r="F7" s="19">
        <v>3</v>
      </c>
      <c r="G7" s="19">
        <v>5</v>
      </c>
      <c r="H7" s="18">
        <f t="shared" si="0"/>
        <v>27</v>
      </c>
      <c r="I7" s="36">
        <v>5</v>
      </c>
      <c r="J7" s="36">
        <v>3</v>
      </c>
      <c r="K7" s="20">
        <f t="shared" si="1"/>
        <v>0.6</v>
      </c>
      <c r="L7" s="29">
        <v>1</v>
      </c>
      <c r="M7" s="29">
        <v>1</v>
      </c>
      <c r="N7" s="20">
        <f t="shared" si="2"/>
        <v>1</v>
      </c>
      <c r="O7" s="29">
        <v>0</v>
      </c>
      <c r="P7" s="29">
        <v>0</v>
      </c>
      <c r="Q7" s="20" t="e">
        <f t="shared" si="3"/>
        <v>#DIV/0!</v>
      </c>
      <c r="R7" s="29">
        <v>0</v>
      </c>
      <c r="S7" s="29">
        <v>0</v>
      </c>
      <c r="T7" s="24" t="e">
        <f t="shared" si="4"/>
        <v>#DIV/0!</v>
      </c>
    </row>
    <row r="8" spans="1:20" x14ac:dyDescent="0.25">
      <c r="A8" s="44" t="s">
        <v>4</v>
      </c>
      <c r="B8" s="40">
        <v>15</v>
      </c>
      <c r="C8" s="29">
        <v>9</v>
      </c>
      <c r="D8" s="19">
        <v>12</v>
      </c>
      <c r="E8" s="19">
        <v>6</v>
      </c>
      <c r="F8" s="19">
        <v>6</v>
      </c>
      <c r="G8" s="19">
        <v>10</v>
      </c>
      <c r="H8" s="18">
        <f t="shared" si="0"/>
        <v>34</v>
      </c>
      <c r="I8" s="36">
        <v>5</v>
      </c>
      <c r="J8" s="29">
        <v>1</v>
      </c>
      <c r="K8" s="20">
        <f t="shared" si="1"/>
        <v>0.2</v>
      </c>
      <c r="L8" s="29">
        <v>1</v>
      </c>
      <c r="M8" s="29">
        <v>1</v>
      </c>
      <c r="N8" s="20">
        <f t="shared" si="2"/>
        <v>1</v>
      </c>
      <c r="O8" s="29">
        <v>2</v>
      </c>
      <c r="P8" s="29">
        <v>0</v>
      </c>
      <c r="Q8" s="20">
        <f t="shared" si="3"/>
        <v>0</v>
      </c>
      <c r="R8" s="29">
        <v>2</v>
      </c>
      <c r="S8" s="29">
        <v>1</v>
      </c>
      <c r="T8" s="24">
        <f t="shared" si="4"/>
        <v>0.5</v>
      </c>
    </row>
    <row r="9" spans="1:20" ht="15.75" thickBot="1" x14ac:dyDescent="0.3">
      <c r="A9" s="46" t="s">
        <v>5</v>
      </c>
      <c r="B9" s="65">
        <v>24</v>
      </c>
      <c r="C9" s="16">
        <v>17</v>
      </c>
      <c r="D9" s="16">
        <v>50</v>
      </c>
      <c r="E9" s="16">
        <v>23</v>
      </c>
      <c r="F9" s="16">
        <v>10</v>
      </c>
      <c r="G9" s="16">
        <v>24</v>
      </c>
      <c r="H9" s="9">
        <f t="shared" si="0"/>
        <v>107</v>
      </c>
      <c r="I9" s="16">
        <v>9</v>
      </c>
      <c r="J9" s="16">
        <v>7</v>
      </c>
      <c r="K9" s="67">
        <f t="shared" si="1"/>
        <v>0.77777777777777779</v>
      </c>
      <c r="L9" s="16">
        <v>4</v>
      </c>
      <c r="M9" s="16">
        <v>4</v>
      </c>
      <c r="N9" s="67">
        <f t="shared" si="2"/>
        <v>1</v>
      </c>
      <c r="O9" s="16">
        <v>2</v>
      </c>
      <c r="P9" s="16">
        <v>2</v>
      </c>
      <c r="Q9" s="67">
        <f t="shared" si="3"/>
        <v>1</v>
      </c>
      <c r="R9" s="37">
        <v>4</v>
      </c>
      <c r="S9" s="37">
        <v>3</v>
      </c>
      <c r="T9" s="50">
        <f t="shared" si="4"/>
        <v>0.75</v>
      </c>
    </row>
    <row r="10" spans="1:20" ht="15.75" thickBot="1" x14ac:dyDescent="0.3">
      <c r="A10" s="47"/>
      <c r="B10" s="48">
        <f>SUM(B4:B9)</f>
        <v>84</v>
      </c>
      <c r="C10" s="48">
        <f>SUM(C4:C9)</f>
        <v>44</v>
      </c>
      <c r="D10" s="48">
        <f>SUM(D4:D9)</f>
        <v>109</v>
      </c>
      <c r="E10" s="48">
        <f t="shared" ref="E10:G10" si="5">SUM(E4:E9)</f>
        <v>59</v>
      </c>
      <c r="F10" s="48">
        <f t="shared" si="5"/>
        <v>32</v>
      </c>
      <c r="G10" s="66">
        <f t="shared" si="5"/>
        <v>59</v>
      </c>
      <c r="H10" s="49">
        <f>SUM(H4:H9)</f>
        <v>259</v>
      </c>
      <c r="I10" s="48">
        <f>SUM(I4:I9)</f>
        <v>28</v>
      </c>
      <c r="J10" s="48">
        <f>SUM(J4:J9)</f>
        <v>14</v>
      </c>
      <c r="K10" s="51">
        <f t="shared" si="1"/>
        <v>0.5</v>
      </c>
      <c r="L10" s="48">
        <f>SUM(L4:L9)</f>
        <v>10</v>
      </c>
      <c r="M10" s="48">
        <f>SUM(M4:M9)</f>
        <v>10</v>
      </c>
      <c r="N10" s="51">
        <f t="shared" si="2"/>
        <v>1</v>
      </c>
      <c r="O10" s="48">
        <f>SUM(O4:O9)</f>
        <v>10</v>
      </c>
      <c r="P10" s="48">
        <f>SUM(P4:P9)</f>
        <v>8</v>
      </c>
      <c r="Q10" s="51">
        <f t="shared" si="3"/>
        <v>0.8</v>
      </c>
      <c r="R10" s="48">
        <f>SUM(R4:R9)</f>
        <v>8</v>
      </c>
      <c r="S10" s="48">
        <f>SUM(S4:S9)</f>
        <v>6</v>
      </c>
      <c r="T10" s="51">
        <f t="shared" si="4"/>
        <v>0.75</v>
      </c>
    </row>
    <row r="11" spans="1:20" x14ac:dyDescent="0.25">
      <c r="A11" s="14"/>
      <c r="I11" s="61" t="s">
        <v>38</v>
      </c>
      <c r="J11" s="116">
        <f>+I10-J10</f>
        <v>14</v>
      </c>
      <c r="L11" s="61" t="s">
        <v>38</v>
      </c>
      <c r="M11" s="116">
        <f>+L10-M10</f>
        <v>0</v>
      </c>
      <c r="O11" s="61" t="s">
        <v>38</v>
      </c>
      <c r="P11" s="116">
        <f>+O10-P10</f>
        <v>2</v>
      </c>
      <c r="R11" s="61" t="s">
        <v>38</v>
      </c>
      <c r="S11" s="116">
        <f>+R10-S10</f>
        <v>2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99" t="s">
        <v>19</v>
      </c>
      <c r="B14" s="100" t="s">
        <v>30</v>
      </c>
      <c r="C14" s="101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18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  <c r="R17"/>
    </row>
    <row r="18" spans="1:18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18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18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18" ht="15.75" thickBot="1" x14ac:dyDescent="0.3">
      <c r="A21" s="33" t="s">
        <v>32</v>
      </c>
      <c r="B21" s="34">
        <f>'JANUARY ''21'!B21</f>
        <v>7</v>
      </c>
      <c r="C21" s="35">
        <f>'JANUARY ''21'!C21</f>
        <v>5</v>
      </c>
    </row>
    <row r="22" spans="1:18" ht="15.75" thickBot="1" x14ac:dyDescent="0.3">
      <c r="A22" s="33" t="s">
        <v>33</v>
      </c>
      <c r="B22" s="34">
        <f>'FEBRUARY ''21'!B22</f>
        <v>7</v>
      </c>
      <c r="C22" s="35">
        <f>'FEBRUARY ''21'!C22</f>
        <v>4</v>
      </c>
    </row>
    <row r="23" spans="1:18" ht="15.75" thickBot="1" x14ac:dyDescent="0.3">
      <c r="A23" s="33" t="s">
        <v>34</v>
      </c>
      <c r="B23" s="34">
        <f>'MARCH ''21'!B23</f>
        <v>10</v>
      </c>
      <c r="C23" s="35">
        <f>'MARCH ''21'!C23</f>
        <v>4</v>
      </c>
    </row>
    <row r="24" spans="1:18" ht="15.75" thickBot="1" x14ac:dyDescent="0.3">
      <c r="A24" s="33" t="s">
        <v>35</v>
      </c>
      <c r="B24" s="34">
        <f>'APRIL ''21'!B24</f>
        <v>2</v>
      </c>
      <c r="C24" s="35">
        <f>'APRIL ''21'!C24</f>
        <v>4</v>
      </c>
    </row>
    <row r="25" spans="1:18" ht="15.75" thickBot="1" x14ac:dyDescent="0.3">
      <c r="A25" s="33" t="s">
        <v>36</v>
      </c>
      <c r="B25" s="34">
        <f>P10</f>
        <v>8</v>
      </c>
      <c r="C25" s="35">
        <f>S10</f>
        <v>6</v>
      </c>
    </row>
    <row r="26" spans="1:18" ht="15.75" thickBot="1" x14ac:dyDescent="0.3">
      <c r="A26" s="106" t="s">
        <v>24</v>
      </c>
      <c r="B26" s="108">
        <f>SUM(B15:B25)</f>
        <v>62</v>
      </c>
      <c r="C26" s="107">
        <f>SUM(C15:C25)</f>
        <v>64</v>
      </c>
    </row>
    <row r="27" spans="1:18" x14ac:dyDescent="0.25">
      <c r="A27" s="114"/>
      <c r="B27" s="10"/>
      <c r="C27" s="10"/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902F-795D-46AC-9006-99819FC76A60}">
  <dimension ref="A1:T27"/>
  <sheetViews>
    <sheetView zoomScale="80" zoomScaleNormal="80" workbookViewId="0">
      <selection activeCell="I11" sqref="I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.85546875" style="3" customWidth="1"/>
    <col min="8" max="8" width="12.42578125" style="3" customWidth="1"/>
    <col min="9" max="9" width="12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2.28515625" style="3" customWidth="1"/>
    <col min="19" max="19" width="12" bestFit="1" customWidth="1"/>
    <col min="20" max="20" width="9.5703125" customWidth="1"/>
  </cols>
  <sheetData>
    <row r="1" spans="1:20" s="1" customFormat="1" ht="15.75" thickBot="1" x14ac:dyDescent="0.3">
      <c r="A1" s="61" t="s">
        <v>37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11" customFormat="1" x14ac:dyDescent="0.25">
      <c r="A4" s="42" t="s">
        <v>0</v>
      </c>
      <c r="B4" s="56">
        <v>7</v>
      </c>
      <c r="C4" s="54">
        <v>3</v>
      </c>
      <c r="D4" s="54">
        <v>12</v>
      </c>
      <c r="E4" s="54">
        <v>11</v>
      </c>
      <c r="F4" s="54">
        <v>3</v>
      </c>
      <c r="G4" s="54">
        <v>5</v>
      </c>
      <c r="H4" s="22">
        <f>SUM(D4:G4)</f>
        <v>31</v>
      </c>
      <c r="I4" s="26">
        <v>4</v>
      </c>
      <c r="J4" s="26">
        <v>3</v>
      </c>
      <c r="K4" s="27">
        <f>+J4/I4</f>
        <v>0.75</v>
      </c>
      <c r="L4" s="26">
        <v>2</v>
      </c>
      <c r="M4" s="26">
        <v>1</v>
      </c>
      <c r="N4" s="27">
        <f>+M4/L4</f>
        <v>0.5</v>
      </c>
      <c r="O4" s="26">
        <v>0</v>
      </c>
      <c r="P4" s="26">
        <v>0</v>
      </c>
      <c r="Q4" s="27" t="e">
        <f>+P4/O4</f>
        <v>#DIV/0!</v>
      </c>
      <c r="R4" s="55">
        <v>0</v>
      </c>
      <c r="S4" s="55">
        <v>0</v>
      </c>
      <c r="T4" s="28" t="e">
        <f>+S4/R4</f>
        <v>#DIV/0!</v>
      </c>
    </row>
    <row r="5" spans="1:20" s="11" customFormat="1" x14ac:dyDescent="0.25">
      <c r="A5" s="43" t="s">
        <v>1</v>
      </c>
      <c r="B5" s="57">
        <v>7</v>
      </c>
      <c r="C5" s="53">
        <v>4</v>
      </c>
      <c r="D5" s="53">
        <v>13</v>
      </c>
      <c r="E5" s="53">
        <v>8</v>
      </c>
      <c r="F5" s="53">
        <v>4</v>
      </c>
      <c r="G5" s="53">
        <v>9</v>
      </c>
      <c r="H5" s="18">
        <f t="shared" ref="H5:H9" si="0">SUM(D5:G5)</f>
        <v>34</v>
      </c>
      <c r="I5" s="19">
        <v>3</v>
      </c>
      <c r="J5" s="19">
        <v>2</v>
      </c>
      <c r="K5" s="20">
        <f t="shared" ref="K5:K10" si="1">+J5/I5</f>
        <v>0.66666666666666663</v>
      </c>
      <c r="L5" s="19">
        <v>2</v>
      </c>
      <c r="M5" s="19">
        <v>1</v>
      </c>
      <c r="N5" s="20">
        <f t="shared" ref="N5:N10" si="2">+M5/L5</f>
        <v>0.5</v>
      </c>
      <c r="O5" s="19">
        <v>3</v>
      </c>
      <c r="P5" s="19">
        <v>3</v>
      </c>
      <c r="Q5" s="20">
        <f t="shared" ref="Q5:Q10" si="3">+P5/O5</f>
        <v>1</v>
      </c>
      <c r="R5" s="36">
        <v>3</v>
      </c>
      <c r="S5" s="36">
        <v>3</v>
      </c>
      <c r="T5" s="24">
        <f t="shared" ref="T5:T10" si="4">+S5/R5</f>
        <v>1</v>
      </c>
    </row>
    <row r="6" spans="1:20" s="11" customFormat="1" x14ac:dyDescent="0.25">
      <c r="A6" s="43" t="s">
        <v>2</v>
      </c>
      <c r="B6" s="38">
        <v>37</v>
      </c>
      <c r="C6" s="19">
        <v>12</v>
      </c>
      <c r="D6" s="19">
        <v>22</v>
      </c>
      <c r="E6" s="19">
        <v>5</v>
      </c>
      <c r="F6" s="19">
        <v>5</v>
      </c>
      <c r="G6" s="19">
        <v>5</v>
      </c>
      <c r="H6" s="18">
        <f t="shared" si="0"/>
        <v>37</v>
      </c>
      <c r="I6" s="19">
        <v>1</v>
      </c>
      <c r="J6" s="19">
        <v>0</v>
      </c>
      <c r="K6" s="20">
        <f t="shared" si="1"/>
        <v>0</v>
      </c>
      <c r="L6" s="19">
        <v>0</v>
      </c>
      <c r="M6" s="19">
        <v>0</v>
      </c>
      <c r="N6" s="20" t="e">
        <f t="shared" si="2"/>
        <v>#DIV/0!</v>
      </c>
      <c r="O6" s="19">
        <v>0</v>
      </c>
      <c r="P6" s="19">
        <v>0</v>
      </c>
      <c r="Q6" s="20" t="e">
        <f t="shared" si="3"/>
        <v>#DIV/0!</v>
      </c>
      <c r="R6" s="36">
        <v>0</v>
      </c>
      <c r="S6" s="36">
        <v>0</v>
      </c>
      <c r="T6" s="24" t="e">
        <f t="shared" si="4"/>
        <v>#DIV/0!</v>
      </c>
    </row>
    <row r="7" spans="1:20" x14ac:dyDescent="0.25">
      <c r="A7" s="44" t="s">
        <v>3</v>
      </c>
      <c r="B7" s="40">
        <v>21</v>
      </c>
      <c r="C7" s="29">
        <v>7</v>
      </c>
      <c r="D7" s="19">
        <v>16</v>
      </c>
      <c r="E7" s="19">
        <v>11</v>
      </c>
      <c r="F7" s="19">
        <v>2</v>
      </c>
      <c r="G7" s="19">
        <v>6</v>
      </c>
      <c r="H7" s="18">
        <f t="shared" si="0"/>
        <v>35</v>
      </c>
      <c r="I7" s="36">
        <v>4</v>
      </c>
      <c r="J7" s="36">
        <v>2</v>
      </c>
      <c r="K7" s="20">
        <f t="shared" si="1"/>
        <v>0.5</v>
      </c>
      <c r="L7" s="29">
        <v>0</v>
      </c>
      <c r="M7" s="29">
        <v>0</v>
      </c>
      <c r="N7" s="20" t="e">
        <f t="shared" si="2"/>
        <v>#DIV/0!</v>
      </c>
      <c r="O7" s="29">
        <v>1</v>
      </c>
      <c r="P7" s="29">
        <v>1</v>
      </c>
      <c r="Q7" s="20">
        <f t="shared" si="3"/>
        <v>1</v>
      </c>
      <c r="R7" s="29">
        <v>0</v>
      </c>
      <c r="S7" s="29">
        <v>0</v>
      </c>
      <c r="T7" s="24" t="e">
        <f t="shared" si="4"/>
        <v>#DIV/0!</v>
      </c>
    </row>
    <row r="8" spans="1:20" x14ac:dyDescent="0.25">
      <c r="A8" s="44" t="s">
        <v>4</v>
      </c>
      <c r="B8" s="40">
        <v>7</v>
      </c>
      <c r="C8" s="29">
        <v>10</v>
      </c>
      <c r="D8" s="19">
        <v>26</v>
      </c>
      <c r="E8" s="19">
        <v>6</v>
      </c>
      <c r="F8" s="19">
        <v>6</v>
      </c>
      <c r="G8" s="19">
        <v>10</v>
      </c>
      <c r="H8" s="18">
        <f t="shared" si="0"/>
        <v>48</v>
      </c>
      <c r="I8" s="36">
        <v>1</v>
      </c>
      <c r="J8" s="29">
        <v>0</v>
      </c>
      <c r="K8" s="20">
        <f t="shared" si="1"/>
        <v>0</v>
      </c>
      <c r="L8" s="29">
        <v>1</v>
      </c>
      <c r="M8" s="29">
        <v>0</v>
      </c>
      <c r="N8" s="20">
        <f t="shared" si="2"/>
        <v>0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0" ht="15.75" thickBot="1" x14ac:dyDescent="0.3">
      <c r="A9" s="46" t="s">
        <v>5</v>
      </c>
      <c r="B9" s="65">
        <v>15</v>
      </c>
      <c r="C9" s="16">
        <v>18</v>
      </c>
      <c r="D9" s="16">
        <v>58</v>
      </c>
      <c r="E9" s="16">
        <v>24</v>
      </c>
      <c r="F9" s="16">
        <v>13</v>
      </c>
      <c r="G9" s="16">
        <v>22</v>
      </c>
      <c r="H9" s="9">
        <f t="shared" si="0"/>
        <v>117</v>
      </c>
      <c r="I9" s="16">
        <v>9</v>
      </c>
      <c r="J9" s="16">
        <v>4</v>
      </c>
      <c r="K9" s="67">
        <f t="shared" si="1"/>
        <v>0.44444444444444442</v>
      </c>
      <c r="L9" s="16">
        <v>3</v>
      </c>
      <c r="M9" s="16">
        <v>3</v>
      </c>
      <c r="N9" s="67">
        <f t="shared" si="2"/>
        <v>1</v>
      </c>
      <c r="O9" s="16">
        <v>0</v>
      </c>
      <c r="P9" s="16">
        <v>0</v>
      </c>
      <c r="Q9" s="67" t="e">
        <f t="shared" si="3"/>
        <v>#DIV/0!</v>
      </c>
      <c r="R9" s="37">
        <v>2</v>
      </c>
      <c r="S9" s="37">
        <v>2</v>
      </c>
      <c r="T9" s="50">
        <f t="shared" si="4"/>
        <v>1</v>
      </c>
    </row>
    <row r="10" spans="1:20" ht="15.75" thickBot="1" x14ac:dyDescent="0.3">
      <c r="A10" s="47"/>
      <c r="B10" s="48">
        <f>SUM(B4:B9)</f>
        <v>94</v>
      </c>
      <c r="C10" s="48">
        <f>SUM(C4:C9)</f>
        <v>54</v>
      </c>
      <c r="D10" s="48">
        <f>SUM(D4:D9)</f>
        <v>147</v>
      </c>
      <c r="E10" s="48">
        <f t="shared" ref="E10:G10" si="5">SUM(E4:E9)</f>
        <v>65</v>
      </c>
      <c r="F10" s="48">
        <f t="shared" si="5"/>
        <v>33</v>
      </c>
      <c r="G10" s="66">
        <f t="shared" si="5"/>
        <v>57</v>
      </c>
      <c r="H10" s="49">
        <f>SUM(H4:H9)</f>
        <v>302</v>
      </c>
      <c r="I10" s="48">
        <f>SUM(I4:I9)</f>
        <v>22</v>
      </c>
      <c r="J10" s="48">
        <f>SUM(J4:J9)</f>
        <v>11</v>
      </c>
      <c r="K10" s="51">
        <f t="shared" si="1"/>
        <v>0.5</v>
      </c>
      <c r="L10" s="48">
        <f>SUM(L4:L9)</f>
        <v>8</v>
      </c>
      <c r="M10" s="48">
        <f>SUM(M4:M9)</f>
        <v>5</v>
      </c>
      <c r="N10" s="51">
        <f t="shared" si="2"/>
        <v>0.625</v>
      </c>
      <c r="O10" s="48">
        <f>SUM(O4:O9)</f>
        <v>4</v>
      </c>
      <c r="P10" s="48">
        <f>SUM(P4:P9)</f>
        <v>4</v>
      </c>
      <c r="Q10" s="51">
        <f t="shared" si="3"/>
        <v>1</v>
      </c>
      <c r="R10" s="48">
        <f>SUM(R4:R9)</f>
        <v>5</v>
      </c>
      <c r="S10" s="48">
        <f>SUM(S4:S9)</f>
        <v>5</v>
      </c>
      <c r="T10" s="51">
        <f t="shared" si="4"/>
        <v>1</v>
      </c>
    </row>
    <row r="11" spans="1:20" x14ac:dyDescent="0.25">
      <c r="A11" s="14"/>
      <c r="I11" s="61" t="s">
        <v>38</v>
      </c>
      <c r="J11" s="116">
        <f>+I10-J10</f>
        <v>11</v>
      </c>
      <c r="L11" s="61" t="s">
        <v>38</v>
      </c>
      <c r="M11" s="116">
        <f>+L10-M10</f>
        <v>3</v>
      </c>
      <c r="O11" s="61" t="s">
        <v>38</v>
      </c>
      <c r="P11" s="116">
        <f>+O10-P10</f>
        <v>0</v>
      </c>
      <c r="R11" s="61" t="s">
        <v>38</v>
      </c>
      <c r="S11" s="116">
        <f>+R10-S10</f>
        <v>0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99" t="s">
        <v>19</v>
      </c>
      <c r="B14" s="100" t="s">
        <v>30</v>
      </c>
      <c r="C14" s="101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18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  <c r="R17"/>
    </row>
    <row r="18" spans="1:18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18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18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18" ht="15.75" thickBot="1" x14ac:dyDescent="0.3">
      <c r="A21" s="33" t="s">
        <v>32</v>
      </c>
      <c r="B21" s="34">
        <f>'JANUARY ''21'!B21</f>
        <v>7</v>
      </c>
      <c r="C21" s="35">
        <f>'JANUARY ''21'!C21</f>
        <v>5</v>
      </c>
    </row>
    <row r="22" spans="1:18" ht="15.75" thickBot="1" x14ac:dyDescent="0.3">
      <c r="A22" s="33" t="s">
        <v>33</v>
      </c>
      <c r="B22" s="34">
        <f>'FEBRUARY ''21'!B22</f>
        <v>7</v>
      </c>
      <c r="C22" s="35">
        <f>'FEBRUARY ''21'!C22</f>
        <v>4</v>
      </c>
    </row>
    <row r="23" spans="1:18" ht="15.75" thickBot="1" x14ac:dyDescent="0.3">
      <c r="A23" s="33" t="s">
        <v>34</v>
      </c>
      <c r="B23" s="34">
        <f>'MARCH ''21'!B23</f>
        <v>10</v>
      </c>
      <c r="C23" s="35">
        <f>'MARCH ''21'!C23</f>
        <v>4</v>
      </c>
    </row>
    <row r="24" spans="1:18" ht="15.75" thickBot="1" x14ac:dyDescent="0.3">
      <c r="A24" s="33" t="s">
        <v>35</v>
      </c>
      <c r="B24" s="34">
        <f>'APRIL ''21'!B24</f>
        <v>2</v>
      </c>
      <c r="C24" s="35">
        <f>'APRIL ''21'!C24</f>
        <v>4</v>
      </c>
    </row>
    <row r="25" spans="1:18" ht="15.75" thickBot="1" x14ac:dyDescent="0.3">
      <c r="A25" s="33" t="s">
        <v>36</v>
      </c>
      <c r="B25" s="34">
        <f>'MAY ''21'!B25</f>
        <v>8</v>
      </c>
      <c r="C25" s="35">
        <f>'MAY ''21'!C25</f>
        <v>6</v>
      </c>
    </row>
    <row r="26" spans="1:18" ht="15.75" thickBot="1" x14ac:dyDescent="0.3">
      <c r="A26" s="33" t="s">
        <v>37</v>
      </c>
      <c r="B26" s="34">
        <f>P10</f>
        <v>4</v>
      </c>
      <c r="C26" s="35">
        <f>S10</f>
        <v>5</v>
      </c>
    </row>
    <row r="27" spans="1:18" ht="15.75" thickBot="1" x14ac:dyDescent="0.3">
      <c r="A27" s="106" t="s">
        <v>24</v>
      </c>
      <c r="B27" s="108">
        <f>SUM(B15:B26)</f>
        <v>66</v>
      </c>
      <c r="C27" s="107">
        <f>SUM(C15:C26)</f>
        <v>69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7"/>
  <sheetViews>
    <sheetView zoomScale="80" zoomScaleNormal="80" workbookViewId="0">
      <selection activeCell="H14" sqref="H14"/>
    </sheetView>
  </sheetViews>
  <sheetFormatPr defaultRowHeight="15" x14ac:dyDescent="0.25"/>
  <cols>
    <col min="1" max="1" width="24.85546875" style="1" bestFit="1" customWidth="1"/>
    <col min="2" max="2" width="24.85546875" style="1" customWidth="1"/>
    <col min="3" max="3" width="20" style="3" bestFit="1" customWidth="1"/>
    <col min="4" max="4" width="14" style="3" bestFit="1" customWidth="1"/>
    <col min="5" max="5" width="20.140625" style="3" bestFit="1" customWidth="1"/>
    <col min="6" max="6" width="14" style="3" customWidth="1"/>
    <col min="7" max="7" width="16.7109375" style="3" bestFit="1" customWidth="1"/>
    <col min="8" max="8" width="12.85546875" style="3" bestFit="1" customWidth="1"/>
    <col min="9" max="10" width="14" style="3" bestFit="1" customWidth="1"/>
    <col min="11" max="11" width="18.140625" style="3" bestFit="1" customWidth="1"/>
    <col min="12" max="12" width="13.85546875" style="3" customWidth="1"/>
    <col min="13" max="13" width="11.42578125" style="3" customWidth="1"/>
    <col min="14" max="14" width="18.140625" style="3" bestFit="1" customWidth="1"/>
    <col min="15" max="15" width="17.28515625" style="3" customWidth="1"/>
    <col min="16" max="16" width="12.42578125" style="3" customWidth="1"/>
    <col min="17" max="17" width="16.28515625" style="3" customWidth="1"/>
    <col min="18" max="18" width="10.7109375" style="3" customWidth="1"/>
    <col min="19" max="19" width="0.140625" style="3" customWidth="1"/>
    <col min="20" max="21" width="8.85546875" hidden="1" customWidth="1"/>
    <col min="22" max="22" width="8.85546875" customWidth="1"/>
    <col min="23" max="23" width="18.85546875" customWidth="1"/>
    <col min="24" max="24" width="9.85546875" customWidth="1"/>
  </cols>
  <sheetData>
    <row r="1" spans="1:17" s="1" customFormat="1" ht="15.75" thickBot="1" x14ac:dyDescent="0.3">
      <c r="A1" s="1" t="s">
        <v>24</v>
      </c>
      <c r="C1" s="135" t="s">
        <v>12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7" s="1" customFormat="1" ht="15.75" thickBot="1" x14ac:dyDescent="0.3">
      <c r="A2" s="1" t="s">
        <v>6</v>
      </c>
      <c r="B2" s="120" t="s">
        <v>39</v>
      </c>
      <c r="C2" s="128" t="s">
        <v>8</v>
      </c>
      <c r="D2" s="128"/>
      <c r="E2" s="129"/>
      <c r="F2" s="127" t="s">
        <v>9</v>
      </c>
      <c r="G2" s="128"/>
      <c r="H2" s="129"/>
      <c r="I2" s="127" t="s">
        <v>10</v>
      </c>
      <c r="J2" s="128"/>
      <c r="K2" s="129"/>
      <c r="L2" s="127" t="s">
        <v>13</v>
      </c>
      <c r="M2" s="128"/>
      <c r="N2" s="129"/>
    </row>
    <row r="3" spans="1:17" s="1" customFormat="1" ht="15.75" thickBot="1" x14ac:dyDescent="0.3">
      <c r="A3" s="1" t="s">
        <v>22</v>
      </c>
      <c r="B3" s="121" t="s">
        <v>21</v>
      </c>
      <c r="C3" s="5" t="s">
        <v>14</v>
      </c>
      <c r="D3" s="21" t="s">
        <v>15</v>
      </c>
      <c r="E3" s="5" t="s">
        <v>16</v>
      </c>
      <c r="F3" s="5" t="s">
        <v>14</v>
      </c>
      <c r="G3" s="5" t="s">
        <v>15</v>
      </c>
      <c r="H3" s="5" t="s">
        <v>16</v>
      </c>
      <c r="I3" s="5" t="s">
        <v>14</v>
      </c>
      <c r="J3" s="5" t="s">
        <v>15</v>
      </c>
      <c r="K3" s="4" t="s">
        <v>16</v>
      </c>
      <c r="L3" s="5" t="s">
        <v>14</v>
      </c>
      <c r="M3" s="5" t="s">
        <v>15</v>
      </c>
      <c r="N3" s="4" t="s">
        <v>16</v>
      </c>
    </row>
    <row r="4" spans="1:17" s="11" customFormat="1" ht="15.75" thickBot="1" x14ac:dyDescent="0.3">
      <c r="A4" s="15" t="s">
        <v>0</v>
      </c>
      <c r="B4" s="118">
        <f>+SUM('JULY ''20'!C4+'AUGUST ''20'!C4+'SEPTEMBER ''20'!C4+'OCTOBER ''20'!C4+'NOVEMBER ''20'!C4+'DECEMBER ''20'!C4+'JANUARY ''21'!C4+'FEBRUARY ''21'!C4+'MARCH ''21'!C4+'APRIL ''21'!C4+'MAY ''21'!C4+'JUNE ''21'!C4)</f>
        <v>34</v>
      </c>
      <c r="C4" s="45">
        <f>('JULY ''20'!I4 + 'AUGUST ''20'!I4 + 'SEPTEMBER ''20'!I4 + 'OCTOBER ''20'!I4 + 'NOVEMBER ''20'!I4 + 'DECEMBER ''20'!I4+'JANUARY ''21'!I4+'FEBRUARY ''21'!I4+'MARCH ''21'!I4+'APRIL ''21'!I4+'MAY ''21'!I4+'JUNE ''21'!I4)</f>
        <v>23</v>
      </c>
      <c r="D4" s="25">
        <f>('JULY ''20'!J4 + 'AUGUST ''20'!J4 + 'SEPTEMBER ''20'!J4 + 'OCTOBER ''20'!J4 + 'NOVEMBER ''20'!J4 + 'DECEMBER ''20'!J4+'JANUARY ''21'!J4+'FEBRUARY ''21'!J4+'MARCH ''21'!J4+'APRIL ''21'!J4+'MAY ''21'!J4+'JUNE ''21'!J4)</f>
        <v>16</v>
      </c>
      <c r="E4" s="27">
        <f>+D4/C4</f>
        <v>0.69565217391304346</v>
      </c>
      <c r="F4" s="26">
        <f>'JULY ''20'!L4+'AUGUST ''20'!L4+'SEPTEMBER ''20'!L4+'OCTOBER ''20'!L4+'NOVEMBER ''20'!L4+'DECEMBER ''20'!L4+'JANUARY ''21'!L4+'FEBRUARY ''21'!L4+'MARCH ''21'!L4+'APRIL ''21'!L4+'MAY ''21'!L4+'JUNE ''21'!L4</f>
        <v>12</v>
      </c>
      <c r="G4" s="26">
        <f>'JULY ''20'!M4+'AUGUST ''20'!M4+'SEPTEMBER ''20'!M4+'OCTOBER ''20'!M4+'NOVEMBER ''20'!M4+'DECEMBER ''20'!M4+'JANUARY ''21'!M4+'FEBRUARY ''21'!M4+'MARCH ''21'!M4+'APRIL ''21'!M4+'MAY ''21'!M4+'JUNE ''21'!M4</f>
        <v>8</v>
      </c>
      <c r="H4" s="27">
        <f>+G4/F4</f>
        <v>0.66666666666666663</v>
      </c>
      <c r="I4" s="26">
        <f>'JULY ''20'!O4+'AUGUST ''20'!O4+'SEPTEMBER ''20'!O4+'OCTOBER ''20'!O4+'NOVEMBER ''20'!O4+'DECEMBER ''20'!O4+'JANUARY ''21'!O4+'FEBRUARY ''21'!O4+'MARCH ''21'!O4+'APRIL ''21'!O4+'MAY ''21'!O4+'JUNE ''21'!O4</f>
        <v>6</v>
      </c>
      <c r="J4" s="26">
        <f>'JULY ''20'!P4+'AUGUST ''20'!P4+'SEPTEMBER ''20'!P4+'OCTOBER ''20'!P4+'NOVEMBER ''20'!P4+'DECEMBER ''20'!P4+'JANUARY ''21'!P4+'FEBRUARY ''21'!P4+'MARCH ''21'!P4+'APRIL ''21'!P4+'MAY ''21'!P4+'JUNE ''21'!P4</f>
        <v>6</v>
      </c>
      <c r="K4" s="27">
        <f>+J4/I4</f>
        <v>1</v>
      </c>
      <c r="L4" s="26">
        <f>'JULY ''20'!R4+'AUGUST ''20'!R4+'SEPTEMBER ''20'!R4+'OCTOBER ''20'!R4+'NOVEMBER ''20'!R4+'DECEMBER ''20'!R4+'JANUARY ''21'!R4+'FEBRUARY ''21'!R4+'MARCH ''21'!R4+'APRIL ''21'!R4+'MAY ''21'!R4+'JUNE ''21'!R4</f>
        <v>11</v>
      </c>
      <c r="M4" s="26">
        <f>'JULY ''20'!S4+'AUGUST ''20'!S4+'SEPTEMBER ''20'!S4+'OCTOBER ''20'!S4+'NOVEMBER ''20'!S4+'DECEMBER ''20'!S4+'JANUARY ''21'!S4+'FEBRUARY ''21'!S4+'MARCH ''21'!S4+'APRIL ''21'!S4+'MAY ''21'!S4+'JUNE ''21'!S4</f>
        <v>11</v>
      </c>
      <c r="N4" s="28">
        <f>+M4/L4</f>
        <v>1</v>
      </c>
    </row>
    <row r="5" spans="1:17" s="11" customFormat="1" ht="15.75" thickBot="1" x14ac:dyDescent="0.3">
      <c r="A5" s="15" t="s">
        <v>1</v>
      </c>
      <c r="B5" s="118">
        <f>+SUM('JULY ''20'!C5+'AUGUST ''20'!C5+'SEPTEMBER ''20'!C5+'OCTOBER ''20'!C5+'NOVEMBER ''20'!C5+'DECEMBER ''20'!C5+'JANUARY ''21'!C5+'FEBRUARY ''21'!C5+'MARCH ''21'!C5+'APRIL ''21'!C5+'MAY ''21'!C5+'JUNE ''21'!C5)</f>
        <v>43</v>
      </c>
      <c r="C5" s="45">
        <f>('JULY ''20'!I5 + 'AUGUST ''20'!I5 + 'SEPTEMBER ''20'!I5 + 'OCTOBER ''20'!I5 + 'NOVEMBER ''20'!I5 + 'DECEMBER ''20'!I5+'JANUARY ''21'!I5+'FEBRUARY ''21'!I5+'MARCH ''21'!I5+'APRIL ''21'!I5+'MAY ''21'!I5+'JUNE ''21'!I5)</f>
        <v>37</v>
      </c>
      <c r="D5" s="25">
        <f>('JULY ''20'!J5 + 'AUGUST ''20'!J5 + 'SEPTEMBER ''20'!J5 + 'OCTOBER ''20'!J5 + 'NOVEMBER ''20'!J5 + 'DECEMBER ''20'!J5+'JANUARY ''21'!J5+'FEBRUARY ''21'!J5+'MARCH ''21'!J5+'APRIL ''21'!J5+'MAY ''21'!J5+'JUNE ''21'!J5)</f>
        <v>14</v>
      </c>
      <c r="E5" s="20">
        <f t="shared" ref="E5:E10" si="0">+D5/C5</f>
        <v>0.3783783783783784</v>
      </c>
      <c r="F5" s="26">
        <f>'JULY ''20'!L5+'AUGUST ''20'!L5+'SEPTEMBER ''20'!L5+'OCTOBER ''20'!L5+'NOVEMBER ''20'!L5+'DECEMBER ''20'!L5+'JANUARY ''21'!L5+'FEBRUARY ''21'!L5+'MARCH ''21'!L5+'APRIL ''21'!L5+'MAY ''21'!L5+'JUNE ''21'!L5</f>
        <v>21</v>
      </c>
      <c r="G5" s="26">
        <f>'JULY ''20'!M5+'AUGUST ''20'!M5+'SEPTEMBER ''20'!M5+'OCTOBER ''20'!M5+'NOVEMBER ''20'!M5+'DECEMBER ''20'!M5+'JANUARY ''21'!M5+'FEBRUARY ''21'!M5+'MARCH ''21'!M5+'APRIL ''21'!M5+'MAY ''21'!M5+'JUNE ''21'!M5</f>
        <v>17</v>
      </c>
      <c r="H5" s="20">
        <f t="shared" ref="H5:H10" si="1">+G5/F5</f>
        <v>0.80952380952380953</v>
      </c>
      <c r="I5" s="26">
        <f>'JULY ''20'!O5+'AUGUST ''20'!O5+'SEPTEMBER ''20'!O5+'OCTOBER ''20'!O5+'NOVEMBER ''20'!O5+'DECEMBER ''20'!O5+'JANUARY ''21'!O5+'FEBRUARY ''21'!O5+'MARCH ''21'!O5+'APRIL ''21'!O5+'MAY ''21'!O5+'JUNE ''21'!O5</f>
        <v>19</v>
      </c>
      <c r="J5" s="26">
        <f>'JULY ''20'!P5+'AUGUST ''20'!P5+'SEPTEMBER ''20'!P5+'OCTOBER ''20'!P5+'NOVEMBER ''20'!P5+'DECEMBER ''20'!P5+'JANUARY ''21'!P5+'FEBRUARY ''21'!P5+'MARCH ''21'!P5+'APRIL ''21'!P5+'MAY ''21'!P5+'JUNE ''21'!P5</f>
        <v>18</v>
      </c>
      <c r="K5" s="20">
        <f t="shared" ref="K5:K10" si="2">+J5/I5</f>
        <v>0.94736842105263153</v>
      </c>
      <c r="L5" s="26">
        <f>'JULY ''20'!R5+'AUGUST ''20'!R5+'SEPTEMBER ''20'!R5+'OCTOBER ''20'!R5+'NOVEMBER ''20'!R5+'DECEMBER ''20'!R5+'JANUARY ''21'!R5+'FEBRUARY ''21'!R5+'MARCH ''21'!R5+'APRIL ''21'!R5+'MAY ''21'!R5+'JUNE ''21'!R5</f>
        <v>14</v>
      </c>
      <c r="M5" s="26">
        <f>'JULY ''20'!S5+'AUGUST ''20'!S5+'SEPTEMBER ''20'!S5+'OCTOBER ''20'!S5+'NOVEMBER ''20'!S5+'DECEMBER ''20'!S5+'JANUARY ''21'!S5+'FEBRUARY ''21'!S5+'MARCH ''21'!S5+'APRIL ''21'!S5+'MAY ''21'!S5+'JUNE ''21'!S5</f>
        <v>13</v>
      </c>
      <c r="N5" s="24">
        <f t="shared" ref="N5:N10" si="3">+M5/L5</f>
        <v>0.9285714285714286</v>
      </c>
    </row>
    <row r="6" spans="1:17" s="11" customFormat="1" ht="15.75" thickBot="1" x14ac:dyDescent="0.3">
      <c r="A6" s="15" t="s">
        <v>2</v>
      </c>
      <c r="B6" s="118">
        <f>+SUM('JULY ''20'!C6+'AUGUST ''20'!C6+'SEPTEMBER ''20'!C6+'OCTOBER ''20'!C6+'NOVEMBER ''20'!C6+'DECEMBER ''20'!C6+'JANUARY ''21'!C6+'FEBRUARY ''21'!C6+'MARCH ''21'!C6+'APRIL ''21'!C6+'MAY ''21'!C6+'JUNE ''21'!C6)</f>
        <v>64</v>
      </c>
      <c r="C6" s="45">
        <f>('JULY ''20'!I6 + 'AUGUST ''20'!I6 + 'SEPTEMBER ''20'!I6 + 'OCTOBER ''20'!I6 + 'NOVEMBER ''20'!I6 + 'DECEMBER ''20'!I6+'JANUARY ''21'!I6+'FEBRUARY ''21'!I6+'MARCH ''21'!I6+'APRIL ''21'!I6+'MAY ''21'!I6+'JUNE ''21'!I6)</f>
        <v>40</v>
      </c>
      <c r="D6" s="25">
        <f>('JULY ''20'!J6 + 'AUGUST ''20'!J6 + 'SEPTEMBER ''20'!J6 + 'OCTOBER ''20'!J6 + 'NOVEMBER ''20'!J6 + 'DECEMBER ''20'!J6+'JANUARY ''21'!J6+'FEBRUARY ''21'!J6+'MARCH ''21'!J6+'APRIL ''21'!J6+'MAY ''21'!J6+'JUNE ''21'!J6)</f>
        <v>12</v>
      </c>
      <c r="E6" s="20">
        <f t="shared" si="0"/>
        <v>0.3</v>
      </c>
      <c r="F6" s="26">
        <f>'JULY ''20'!L6+'AUGUST ''20'!L6+'SEPTEMBER ''20'!L6+'OCTOBER ''20'!L6+'NOVEMBER ''20'!L6+'DECEMBER ''20'!L6+'JANUARY ''21'!L6+'FEBRUARY ''21'!L6+'MARCH ''21'!L6+'APRIL ''21'!L6+'MAY ''21'!L6+'JUNE ''21'!L6</f>
        <v>14</v>
      </c>
      <c r="G6" s="26">
        <f>'JULY ''20'!M6+'AUGUST ''20'!M6+'SEPTEMBER ''20'!M6+'OCTOBER ''20'!M6+'NOVEMBER ''20'!M6+'DECEMBER ''20'!M6+'JANUARY ''21'!M6+'FEBRUARY ''21'!M6+'MARCH ''21'!M6+'APRIL ''21'!M6+'MAY ''21'!M6+'JUNE ''21'!M6</f>
        <v>12</v>
      </c>
      <c r="H6" s="20">
        <f t="shared" si="1"/>
        <v>0.8571428571428571</v>
      </c>
      <c r="I6" s="26">
        <f>'JULY ''20'!O6+'AUGUST ''20'!O6+'SEPTEMBER ''20'!O6+'OCTOBER ''20'!O6+'NOVEMBER ''20'!O6+'DECEMBER ''20'!O6+'JANUARY ''21'!O6+'FEBRUARY ''21'!O6+'MARCH ''21'!O6+'APRIL ''21'!O6+'MAY ''21'!O6+'JUNE ''21'!O6</f>
        <v>8</v>
      </c>
      <c r="J6" s="26">
        <f>'JULY ''20'!P6+'AUGUST ''20'!P6+'SEPTEMBER ''20'!P6+'OCTOBER ''20'!P6+'NOVEMBER ''20'!P6+'DECEMBER ''20'!P6+'JANUARY ''21'!P6+'FEBRUARY ''21'!P6+'MARCH ''21'!P6+'APRIL ''21'!P6+'MAY ''21'!P6+'JUNE ''21'!P6</f>
        <v>6</v>
      </c>
      <c r="K6" s="20">
        <f t="shared" si="2"/>
        <v>0.75</v>
      </c>
      <c r="L6" s="26">
        <f>'JULY ''20'!R6+'AUGUST ''20'!R6+'SEPTEMBER ''20'!R6+'OCTOBER ''20'!R6+'NOVEMBER ''20'!R6+'DECEMBER ''20'!R6+'JANUARY ''21'!R6+'FEBRUARY ''21'!R6+'MARCH ''21'!R6+'APRIL ''21'!R6+'MAY ''21'!R6+'JUNE ''21'!R6</f>
        <v>1</v>
      </c>
      <c r="M6" s="26">
        <f>'JULY ''20'!S6+'AUGUST ''20'!S6+'SEPTEMBER ''20'!S6+'OCTOBER ''20'!S6+'NOVEMBER ''20'!S6+'DECEMBER ''20'!S6+'JANUARY ''21'!S6+'FEBRUARY ''21'!S6+'MARCH ''21'!S6+'APRIL ''21'!S6+'MAY ''21'!S6+'JUNE ''21'!S6</f>
        <v>1</v>
      </c>
      <c r="N6" s="24">
        <f t="shared" si="3"/>
        <v>1</v>
      </c>
    </row>
    <row r="7" spans="1:17" ht="15.75" thickBot="1" x14ac:dyDescent="0.3">
      <c r="A7" s="14" t="s">
        <v>3</v>
      </c>
      <c r="B7" s="118">
        <f>+SUM('JULY ''20'!C7+'AUGUST ''20'!C7+'SEPTEMBER ''20'!C7+'OCTOBER ''20'!C7+'NOVEMBER ''20'!C7+'DECEMBER ''20'!C7+'JANUARY ''21'!C7+'FEBRUARY ''21'!C7+'MARCH ''21'!C7+'APRIL ''21'!C7+'MAY ''21'!C7+'JUNE ''21'!C7)</f>
        <v>61</v>
      </c>
      <c r="C7" s="45">
        <f>('JULY ''20'!I7 + 'AUGUST ''20'!I7 + 'SEPTEMBER ''20'!I7 + 'OCTOBER ''20'!I7 + 'NOVEMBER ''20'!I7 + 'DECEMBER ''20'!I7+'JANUARY ''21'!I7+'FEBRUARY ''21'!I7+'MARCH ''21'!I7+'APRIL ''21'!I7+'MAY ''21'!I7+'JUNE ''21'!I7)</f>
        <v>33</v>
      </c>
      <c r="D7" s="25">
        <f>('JULY ''20'!J7 + 'AUGUST ''20'!J7 + 'SEPTEMBER ''20'!J7 + 'OCTOBER ''20'!J7 + 'NOVEMBER ''20'!J7 + 'DECEMBER ''20'!J7+'JANUARY ''21'!J7+'FEBRUARY ''21'!J7+'MARCH ''21'!J7+'APRIL ''21'!J7+'MAY ''21'!J7+'JUNE ''21'!J7)</f>
        <v>14</v>
      </c>
      <c r="E7" s="20">
        <f t="shared" si="0"/>
        <v>0.42424242424242425</v>
      </c>
      <c r="F7" s="26">
        <f>'JULY ''20'!L7+'AUGUST ''20'!L7+'SEPTEMBER ''20'!L7+'OCTOBER ''20'!L7+'NOVEMBER ''20'!L7+'DECEMBER ''20'!L7+'JANUARY ''21'!L7+'FEBRUARY ''21'!L7+'MARCH ''21'!L7+'APRIL ''21'!L7+'MAY ''21'!L7+'JUNE ''21'!L7</f>
        <v>9</v>
      </c>
      <c r="G7" s="26">
        <f>'JULY ''20'!M7+'AUGUST ''20'!M7+'SEPTEMBER ''20'!M7+'OCTOBER ''20'!M7+'NOVEMBER ''20'!M7+'DECEMBER ''20'!M7+'JANUARY ''21'!M7+'FEBRUARY ''21'!M7+'MARCH ''21'!M7+'APRIL ''21'!M7+'MAY ''21'!M7+'JUNE ''21'!M7</f>
        <v>8</v>
      </c>
      <c r="H7" s="20">
        <f t="shared" si="1"/>
        <v>0.88888888888888884</v>
      </c>
      <c r="I7" s="26">
        <f>'JULY ''20'!O7+'AUGUST ''20'!O7+'SEPTEMBER ''20'!O7+'OCTOBER ''20'!O7+'NOVEMBER ''20'!O7+'DECEMBER ''20'!O7+'JANUARY ''21'!O7+'FEBRUARY ''21'!O7+'MARCH ''21'!O7+'APRIL ''21'!O7+'MAY ''21'!O7+'JUNE ''21'!O7</f>
        <v>9</v>
      </c>
      <c r="J7" s="26">
        <f>'JULY ''20'!P7+'AUGUST ''20'!P7+'SEPTEMBER ''20'!P7+'OCTOBER ''20'!P7+'NOVEMBER ''20'!P7+'DECEMBER ''20'!P7+'JANUARY ''21'!P7+'FEBRUARY ''21'!P7+'MARCH ''21'!P7+'APRIL ''21'!P7+'MAY ''21'!P7+'JUNE ''21'!P7</f>
        <v>8</v>
      </c>
      <c r="K7" s="20">
        <f t="shared" si="2"/>
        <v>0.88888888888888884</v>
      </c>
      <c r="L7" s="26">
        <f>'JULY ''20'!R7+'AUGUST ''20'!R7+'SEPTEMBER ''20'!R7+'OCTOBER ''20'!R7+'NOVEMBER ''20'!R7+'DECEMBER ''20'!R7+'JANUARY ''21'!R7+'FEBRUARY ''21'!R7+'MARCH ''21'!R7+'APRIL ''21'!R7+'MAY ''21'!R7+'JUNE ''21'!R7</f>
        <v>5</v>
      </c>
      <c r="M7" s="26">
        <f>'JULY ''20'!S7+'AUGUST ''20'!S7+'SEPTEMBER ''20'!S7+'OCTOBER ''20'!S7+'NOVEMBER ''20'!S7+'DECEMBER ''20'!S7+'JANUARY ''21'!S7+'FEBRUARY ''21'!S7+'MARCH ''21'!S7+'APRIL ''21'!S7+'MAY ''21'!S7+'JUNE ''21'!S7</f>
        <v>5</v>
      </c>
      <c r="N7" s="24">
        <f t="shared" si="3"/>
        <v>1</v>
      </c>
    </row>
    <row r="8" spans="1:17" ht="15.75" thickBot="1" x14ac:dyDescent="0.3">
      <c r="A8" s="14" t="s">
        <v>4</v>
      </c>
      <c r="B8" s="118">
        <f>+SUM('JULY ''20'!C8+'AUGUST ''20'!C8+'SEPTEMBER ''20'!C8+'OCTOBER ''20'!C8+'NOVEMBER ''20'!C8+'DECEMBER ''20'!C8+'JANUARY ''21'!C8+'FEBRUARY ''21'!C8+'MARCH ''21'!C8+'APRIL ''21'!C8+'MAY ''21'!C8+'JUNE ''21'!C8)</f>
        <v>60</v>
      </c>
      <c r="C8" s="45">
        <f>('JULY ''20'!I8 + 'AUGUST ''20'!I8 + 'SEPTEMBER ''20'!I8 + 'OCTOBER ''20'!I8 + 'NOVEMBER ''20'!I8 + 'DECEMBER ''20'!I8+'JANUARY ''21'!I8+'FEBRUARY ''21'!I8+'MARCH ''21'!I8+'APRIL ''21'!I8+'MAY ''21'!I8+'JUNE ''21'!I8)</f>
        <v>55</v>
      </c>
      <c r="D8" s="25">
        <f>('JULY ''20'!J8 + 'AUGUST ''20'!J8 + 'SEPTEMBER ''20'!J8 + 'OCTOBER ''20'!J8 + 'NOVEMBER ''20'!J8 + 'DECEMBER ''20'!J8+'JANUARY ''21'!J8+'FEBRUARY ''21'!J8+'MARCH ''21'!J8+'APRIL ''21'!J8+'MAY ''21'!J8+'JUNE ''21'!J8)</f>
        <v>11</v>
      </c>
      <c r="E8" s="20">
        <f t="shared" si="0"/>
        <v>0.2</v>
      </c>
      <c r="F8" s="26">
        <f>'JULY ''20'!L8+'AUGUST ''20'!L8+'SEPTEMBER ''20'!L8+'OCTOBER ''20'!L8+'NOVEMBER ''20'!L8+'DECEMBER ''20'!L8+'JANUARY ''21'!L8+'FEBRUARY ''21'!L8+'MARCH ''21'!L8+'APRIL ''21'!L8+'MAY ''21'!L8+'JUNE ''21'!L8</f>
        <v>13</v>
      </c>
      <c r="G8" s="26">
        <f>'JULY ''20'!M8+'AUGUST ''20'!M8+'SEPTEMBER ''20'!M8+'OCTOBER ''20'!M8+'NOVEMBER ''20'!M8+'DECEMBER ''20'!M8+'JANUARY ''21'!M8+'FEBRUARY ''21'!M8+'MARCH ''21'!M8+'APRIL ''21'!M8+'MAY ''21'!M8+'JUNE ''21'!M8</f>
        <v>9</v>
      </c>
      <c r="H8" s="20">
        <f t="shared" si="1"/>
        <v>0.69230769230769229</v>
      </c>
      <c r="I8" s="26">
        <f>'JULY ''20'!O8+'AUGUST ''20'!O8+'SEPTEMBER ''20'!O8+'OCTOBER ''20'!O8+'NOVEMBER ''20'!O8+'DECEMBER ''20'!O8+'JANUARY ''21'!O8+'FEBRUARY ''21'!O8+'MARCH ''21'!O8+'APRIL ''21'!O8+'MAY ''21'!O8+'JUNE ''21'!O8</f>
        <v>13</v>
      </c>
      <c r="J8" s="26">
        <f>'JULY ''20'!P8+'AUGUST ''20'!P8+'SEPTEMBER ''20'!P8+'OCTOBER ''20'!P8+'NOVEMBER ''20'!P8+'DECEMBER ''20'!P8+'JANUARY ''21'!P8+'FEBRUARY ''21'!P8+'MARCH ''21'!P8+'APRIL ''21'!P8+'MAY ''21'!P8+'JUNE ''21'!P8</f>
        <v>10</v>
      </c>
      <c r="K8" s="20">
        <f t="shared" si="2"/>
        <v>0.76923076923076927</v>
      </c>
      <c r="L8" s="26">
        <f>'JULY ''20'!R8+'AUGUST ''20'!R8+'SEPTEMBER ''20'!R8+'OCTOBER ''20'!R8+'NOVEMBER ''20'!R8+'DECEMBER ''20'!R8+'JANUARY ''21'!R8+'FEBRUARY ''21'!R8+'MARCH ''21'!R8+'APRIL ''21'!R8+'MAY ''21'!R8+'JUNE ''21'!R8</f>
        <v>11</v>
      </c>
      <c r="M8" s="26">
        <f>'JULY ''20'!S8+'AUGUST ''20'!S8+'SEPTEMBER ''20'!S8+'OCTOBER ''20'!S8+'NOVEMBER ''20'!S8+'DECEMBER ''20'!S8+'JANUARY ''21'!S8+'FEBRUARY ''21'!S8+'MARCH ''21'!S8+'APRIL ''21'!S8+'MAY ''21'!S8+'JUNE ''21'!S8</f>
        <v>9</v>
      </c>
      <c r="N8" s="24">
        <f t="shared" si="3"/>
        <v>0.81818181818181823</v>
      </c>
    </row>
    <row r="9" spans="1:17" ht="15.75" thickBot="1" x14ac:dyDescent="0.3">
      <c r="A9" s="13" t="s">
        <v>5</v>
      </c>
      <c r="B9" s="118">
        <f>+SUM('JULY ''20'!C9+'AUGUST ''20'!C9+'SEPTEMBER ''20'!C9+'OCTOBER ''20'!C9+'NOVEMBER ''20'!C9+'DECEMBER ''20'!C9+'JANUARY ''21'!C9+'FEBRUARY ''21'!C9+'MARCH ''21'!C9+'APRIL ''21'!C9+'MAY ''21'!C9+'JUNE ''21'!C9)</f>
        <v>152</v>
      </c>
      <c r="C9" s="117">
        <f>('JULY ''20'!I9 + 'AUGUST ''20'!I9 + 'SEPTEMBER ''20'!I9 + 'OCTOBER ''20'!I9 + 'NOVEMBER ''20'!I9 + 'DECEMBER ''20'!I9+'JANUARY ''21'!I9+'FEBRUARY ''21'!I9+'MARCH ''21'!I9+'APRIL ''21'!I9+'MAY ''21'!I9+'JUNE ''21'!I9)</f>
        <v>77</v>
      </c>
      <c r="D9" s="90">
        <f>('JULY ''20'!J9 + 'AUGUST ''20'!J9 + 'SEPTEMBER ''20'!J9 + 'OCTOBER ''20'!J9 + 'NOVEMBER ''20'!J9 + 'DECEMBER ''20'!J9+'JANUARY ''21'!J9+'FEBRUARY ''21'!J9+'MARCH ''21'!J9+'APRIL ''21'!J9+'MAY ''21'!J9+'JUNE ''21'!J9)</f>
        <v>43</v>
      </c>
      <c r="E9" s="67">
        <f t="shared" si="0"/>
        <v>0.55844155844155841</v>
      </c>
      <c r="F9" s="91">
        <f>'JULY ''20'!L9+'AUGUST ''20'!L9+'SEPTEMBER ''20'!L9+'OCTOBER ''20'!L9+'NOVEMBER ''20'!L9+'DECEMBER ''20'!L9+'JANUARY ''21'!L9+'FEBRUARY ''21'!L9+'MARCH ''21'!L9+'APRIL ''21'!L9+'MAY ''21'!L9+'JUNE ''21'!L9</f>
        <v>28</v>
      </c>
      <c r="G9" s="91">
        <f>'JULY ''20'!M9+'AUGUST ''20'!M9+'SEPTEMBER ''20'!M9+'OCTOBER ''20'!M9+'NOVEMBER ''20'!M9+'DECEMBER ''20'!M9+'JANUARY ''21'!M9+'FEBRUARY ''21'!M9+'MARCH ''21'!M9+'APRIL ''21'!M9+'MAY ''21'!M9+'JUNE ''21'!M9</f>
        <v>24</v>
      </c>
      <c r="H9" s="67">
        <f t="shared" si="1"/>
        <v>0.8571428571428571</v>
      </c>
      <c r="I9" s="91">
        <f>'JULY ''20'!O9+'AUGUST ''20'!O9+'SEPTEMBER ''20'!O9+'OCTOBER ''20'!O9+'NOVEMBER ''20'!O9+'DECEMBER ''20'!O9+'JANUARY ''21'!O9+'FEBRUARY ''21'!O9+'MARCH ''21'!O9+'APRIL ''21'!O9+'MAY ''21'!O9+'JUNE ''21'!O9</f>
        <v>23</v>
      </c>
      <c r="J9" s="91">
        <f>'JULY ''20'!P9+'AUGUST ''20'!P9+'SEPTEMBER ''20'!P9+'OCTOBER ''20'!P9+'NOVEMBER ''20'!P9+'DECEMBER ''20'!P9+'JANUARY ''21'!P9+'FEBRUARY ''21'!P9+'MARCH ''21'!P9+'APRIL ''21'!P9+'MAY ''21'!P9+'JUNE ''21'!P9</f>
        <v>18</v>
      </c>
      <c r="K9" s="67">
        <f t="shared" si="2"/>
        <v>0.78260869565217395</v>
      </c>
      <c r="L9" s="91">
        <f>'JULY ''20'!R9+'AUGUST ''20'!R9+'SEPTEMBER ''20'!R9+'OCTOBER ''20'!R9+'NOVEMBER ''20'!R9+'DECEMBER ''20'!R9+'JANUARY ''21'!R9+'FEBRUARY ''21'!R9+'MARCH ''21'!R9+'APRIL ''21'!R9+'MAY ''21'!R9+'JUNE ''21'!R9</f>
        <v>40</v>
      </c>
      <c r="M9" s="91">
        <f>'JULY ''20'!S9+'AUGUST ''20'!S9+'SEPTEMBER ''20'!S9+'OCTOBER ''20'!S9+'NOVEMBER ''20'!S9+'DECEMBER ''20'!S9+'JANUARY ''21'!S9+'FEBRUARY ''21'!S9+'MARCH ''21'!S9+'APRIL ''21'!S9+'MAY ''21'!S9+'JUNE ''21'!S9</f>
        <v>30</v>
      </c>
      <c r="N9" s="50">
        <f t="shared" si="3"/>
        <v>0.75</v>
      </c>
    </row>
    <row r="10" spans="1:17" ht="15.75" thickBot="1" x14ac:dyDescent="0.3">
      <c r="A10" s="14"/>
      <c r="B10" s="119">
        <f>SUM(B4:B9)</f>
        <v>414</v>
      </c>
      <c r="C10" s="115">
        <f>SUM(C4:C9)</f>
        <v>265</v>
      </c>
      <c r="D10" s="48">
        <f>SUM(D4:D9)</f>
        <v>110</v>
      </c>
      <c r="E10" s="51">
        <f t="shared" si="0"/>
        <v>0.41509433962264153</v>
      </c>
      <c r="F10" s="48">
        <f>SUM(F4:F9)</f>
        <v>97</v>
      </c>
      <c r="G10" s="48">
        <f>SUM(G4:G9)</f>
        <v>78</v>
      </c>
      <c r="H10" s="51">
        <f t="shared" si="1"/>
        <v>0.80412371134020622</v>
      </c>
      <c r="I10" s="48">
        <f>SUM(I4:I9)</f>
        <v>78</v>
      </c>
      <c r="J10" s="48">
        <f>SUM(J4:J9)</f>
        <v>66</v>
      </c>
      <c r="K10" s="51">
        <f t="shared" si="2"/>
        <v>0.84615384615384615</v>
      </c>
      <c r="L10" s="48">
        <f>SUM(L4:L9)</f>
        <v>82</v>
      </c>
      <c r="M10" s="48">
        <f>SUM(M4:M9)</f>
        <v>69</v>
      </c>
      <c r="N10" s="51">
        <f t="shared" si="3"/>
        <v>0.84146341463414631</v>
      </c>
    </row>
    <row r="11" spans="1:17" x14ac:dyDescent="0.25">
      <c r="A11" s="14"/>
      <c r="B11" s="14"/>
      <c r="C11" s="61" t="s">
        <v>38</v>
      </c>
      <c r="D11" s="116">
        <f>+C10-D10</f>
        <v>155</v>
      </c>
      <c r="F11" s="61" t="s">
        <v>38</v>
      </c>
      <c r="G11" s="116">
        <f>+F10-G10</f>
        <v>19</v>
      </c>
      <c r="I11" s="61" t="s">
        <v>38</v>
      </c>
      <c r="J11" s="116">
        <f>+I10-J10</f>
        <v>12</v>
      </c>
      <c r="L11" s="61" t="s">
        <v>38</v>
      </c>
      <c r="M11" s="116">
        <f>+L10-M10</f>
        <v>13</v>
      </c>
      <c r="Q11" s="2"/>
    </row>
    <row r="12" spans="1:17" ht="15.75" thickBot="1" x14ac:dyDescent="0.3"/>
    <row r="13" spans="1:17" ht="15.75" thickBot="1" x14ac:dyDescent="0.3">
      <c r="B13" s="132" t="s">
        <v>18</v>
      </c>
      <c r="C13" s="133"/>
      <c r="D13" s="134"/>
    </row>
    <row r="14" spans="1:17" ht="30" x14ac:dyDescent="0.25">
      <c r="B14" s="92" t="s">
        <v>19</v>
      </c>
      <c r="C14" s="93" t="s">
        <v>30</v>
      </c>
      <c r="D14" s="94" t="s">
        <v>23</v>
      </c>
    </row>
    <row r="15" spans="1:17" ht="15.75" thickBot="1" x14ac:dyDescent="0.3">
      <c r="B15" s="97" t="s">
        <v>24</v>
      </c>
      <c r="C15" s="95">
        <f>J10</f>
        <v>66</v>
      </c>
      <c r="D15" s="96">
        <f>M10</f>
        <v>69</v>
      </c>
    </row>
    <row r="17" spans="4:4" x14ac:dyDescent="0.25">
      <c r="D17" s="3" t="s">
        <v>22</v>
      </c>
    </row>
  </sheetData>
  <mergeCells count="6">
    <mergeCell ref="C1:N1"/>
    <mergeCell ref="B13:D13"/>
    <mergeCell ref="C2:E2"/>
    <mergeCell ref="F2:H2"/>
    <mergeCell ref="I2:K2"/>
    <mergeCell ref="L2:N2"/>
  </mergeCells>
  <pageMargins left="0.7" right="0.7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zoomScale="80" zoomScaleNormal="80" workbookViewId="0">
      <selection activeCell="Q2" sqref="Q2"/>
    </sheetView>
  </sheetViews>
  <sheetFormatPr defaultRowHeight="15" x14ac:dyDescent="0.25"/>
  <cols>
    <col min="1" max="1" width="17" style="1" bestFit="1" customWidth="1"/>
    <col min="2" max="2" width="13" style="3" customWidth="1"/>
    <col min="3" max="3" width="14" style="3" bestFit="1" customWidth="1"/>
    <col min="4" max="4" width="9.140625" style="3" bestFit="1" customWidth="1"/>
    <col min="5" max="5" width="11.140625" style="3" customWidth="1"/>
    <col min="6" max="6" width="13.85546875" style="3" customWidth="1"/>
    <col min="7" max="7" width="11" style="3" bestFit="1" customWidth="1"/>
    <col min="8" max="8" width="9.85546875" style="3" customWidth="1"/>
    <col min="9" max="9" width="11.7109375" style="3" bestFit="1" customWidth="1"/>
    <col min="10" max="10" width="12" style="3" bestFit="1" customWidth="1"/>
    <col min="11" max="11" width="10.5703125" style="3" customWidth="1"/>
    <col min="12" max="12" width="11.7109375" style="3" bestFit="1" customWidth="1"/>
    <col min="13" max="13" width="12" style="3" bestFit="1" customWidth="1"/>
    <col min="14" max="14" width="11.7109375" style="3" bestFit="1" customWidth="1"/>
    <col min="15" max="15" width="12" style="3" customWidth="1"/>
    <col min="16" max="16" width="9" style="3" customWidth="1"/>
    <col min="17" max="17" width="8.42578125" style="3" bestFit="1" customWidth="1"/>
    <col min="18" max="18" width="11.7109375" style="3" customWidth="1"/>
    <col min="19" max="19" width="9.85546875" customWidth="1"/>
    <col min="20" max="20" width="10" customWidth="1"/>
  </cols>
  <sheetData>
    <row r="1" spans="1:20" s="1" customFormat="1" ht="15.75" thickBot="1" x14ac:dyDescent="0.3">
      <c r="A1" s="61" t="s">
        <v>26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6" customFormat="1" x14ac:dyDescent="0.25">
      <c r="A4" s="42" t="s">
        <v>0</v>
      </c>
      <c r="B4" s="56">
        <v>6</v>
      </c>
      <c r="C4" s="54">
        <v>1</v>
      </c>
      <c r="D4" s="54">
        <v>12</v>
      </c>
      <c r="E4" s="54">
        <v>8</v>
      </c>
      <c r="F4" s="54">
        <v>3</v>
      </c>
      <c r="G4" s="54">
        <v>11</v>
      </c>
      <c r="H4" s="22">
        <f>SUM(D4:G4)</f>
        <v>34</v>
      </c>
      <c r="I4" s="26">
        <v>2</v>
      </c>
      <c r="J4" s="26">
        <v>2</v>
      </c>
      <c r="K4" s="27">
        <f>+J4/I4</f>
        <v>1</v>
      </c>
      <c r="L4" s="26">
        <v>1</v>
      </c>
      <c r="M4" s="26">
        <v>1</v>
      </c>
      <c r="N4" s="27">
        <f>+M4/L4</f>
        <v>1</v>
      </c>
      <c r="O4" s="26">
        <v>1</v>
      </c>
      <c r="P4" s="26">
        <v>1</v>
      </c>
      <c r="Q4" s="27">
        <f>+P4/O4</f>
        <v>1</v>
      </c>
      <c r="R4" s="55">
        <v>0</v>
      </c>
      <c r="S4" s="55">
        <v>0</v>
      </c>
      <c r="T4" s="28" t="e">
        <f>+S4/R4</f>
        <v>#DIV/0!</v>
      </c>
    </row>
    <row r="5" spans="1:20" s="6" customFormat="1" x14ac:dyDescent="0.25">
      <c r="A5" s="43" t="s">
        <v>1</v>
      </c>
      <c r="B5" s="57">
        <v>0</v>
      </c>
      <c r="C5" s="53">
        <v>3</v>
      </c>
      <c r="D5" s="53">
        <v>11</v>
      </c>
      <c r="E5" s="53">
        <v>15</v>
      </c>
      <c r="F5" s="53">
        <v>6</v>
      </c>
      <c r="G5" s="53">
        <v>6</v>
      </c>
      <c r="H5" s="18">
        <f t="shared" ref="H5:H9" si="0">SUM(D5:G5)</f>
        <v>38</v>
      </c>
      <c r="I5" s="19">
        <v>1</v>
      </c>
      <c r="J5" s="19">
        <v>0</v>
      </c>
      <c r="K5" s="20">
        <f t="shared" ref="K5:K10" si="1">+J5/I5</f>
        <v>0</v>
      </c>
      <c r="L5" s="19">
        <v>1</v>
      </c>
      <c r="M5" s="19">
        <v>1</v>
      </c>
      <c r="N5" s="20">
        <f t="shared" ref="N5:N10" si="2">+M5/L5</f>
        <v>1</v>
      </c>
      <c r="O5" s="19">
        <v>0</v>
      </c>
      <c r="P5" s="19">
        <v>0</v>
      </c>
      <c r="Q5" s="20" t="e">
        <f t="shared" ref="Q5:Q10" si="3">+P5/O5</f>
        <v>#DIV/0!</v>
      </c>
      <c r="R5" s="36">
        <v>1</v>
      </c>
      <c r="S5" s="36">
        <v>1</v>
      </c>
      <c r="T5" s="24">
        <f t="shared" ref="T5:T10" si="4">+S5/R5</f>
        <v>1</v>
      </c>
    </row>
    <row r="6" spans="1:20" x14ac:dyDescent="0.25">
      <c r="A6" s="43" t="s">
        <v>2</v>
      </c>
      <c r="B6" s="38">
        <v>5</v>
      </c>
      <c r="C6" s="19">
        <v>2</v>
      </c>
      <c r="D6" s="19">
        <v>20</v>
      </c>
      <c r="E6" s="19">
        <v>9</v>
      </c>
      <c r="F6" s="19">
        <v>2</v>
      </c>
      <c r="G6" s="19">
        <v>1</v>
      </c>
      <c r="H6" s="18">
        <f t="shared" si="0"/>
        <v>32</v>
      </c>
      <c r="I6" s="19">
        <v>2</v>
      </c>
      <c r="J6" s="19">
        <v>1</v>
      </c>
      <c r="K6" s="20">
        <f t="shared" si="1"/>
        <v>0.5</v>
      </c>
      <c r="L6" s="19">
        <v>0</v>
      </c>
      <c r="M6" s="19">
        <v>0</v>
      </c>
      <c r="N6" s="20" t="e">
        <f t="shared" si="2"/>
        <v>#DIV/0!</v>
      </c>
      <c r="O6" s="19">
        <v>2</v>
      </c>
      <c r="P6" s="19">
        <v>1</v>
      </c>
      <c r="Q6" s="20">
        <f t="shared" si="3"/>
        <v>0.5</v>
      </c>
      <c r="R6" s="36">
        <v>1</v>
      </c>
      <c r="S6" s="36">
        <v>1</v>
      </c>
      <c r="T6" s="24">
        <f t="shared" si="4"/>
        <v>1</v>
      </c>
    </row>
    <row r="7" spans="1:20" x14ac:dyDescent="0.25">
      <c r="A7" s="44" t="s">
        <v>3</v>
      </c>
      <c r="B7" s="40">
        <v>10</v>
      </c>
      <c r="C7" s="29">
        <v>5</v>
      </c>
      <c r="D7" s="19">
        <v>14</v>
      </c>
      <c r="E7" s="19">
        <v>6</v>
      </c>
      <c r="F7" s="19">
        <v>4</v>
      </c>
      <c r="G7" s="19">
        <v>4</v>
      </c>
      <c r="H7" s="18">
        <f t="shared" si="0"/>
        <v>28</v>
      </c>
      <c r="I7" s="36">
        <v>0</v>
      </c>
      <c r="J7" s="36">
        <v>0</v>
      </c>
      <c r="K7" s="20" t="e">
        <f t="shared" si="1"/>
        <v>#DIV/0!</v>
      </c>
      <c r="L7" s="29">
        <v>0</v>
      </c>
      <c r="M7" s="29">
        <v>0</v>
      </c>
      <c r="N7" s="20" t="e">
        <f t="shared" si="2"/>
        <v>#DIV/0!</v>
      </c>
      <c r="O7" s="29">
        <v>1</v>
      </c>
      <c r="P7" s="29">
        <v>1</v>
      </c>
      <c r="Q7" s="20">
        <f t="shared" si="3"/>
        <v>1</v>
      </c>
      <c r="R7" s="29">
        <v>1</v>
      </c>
      <c r="S7" s="29">
        <v>1</v>
      </c>
      <c r="T7" s="24">
        <f t="shared" si="4"/>
        <v>1</v>
      </c>
    </row>
    <row r="8" spans="1:20" x14ac:dyDescent="0.25">
      <c r="A8" s="44" t="s">
        <v>4</v>
      </c>
      <c r="B8" s="40">
        <v>2</v>
      </c>
      <c r="C8" s="29">
        <v>6</v>
      </c>
      <c r="D8" s="19">
        <v>16</v>
      </c>
      <c r="E8" s="19">
        <v>8</v>
      </c>
      <c r="F8" s="19">
        <v>10</v>
      </c>
      <c r="G8" s="19">
        <v>10</v>
      </c>
      <c r="H8" s="18">
        <f t="shared" si="0"/>
        <v>44</v>
      </c>
      <c r="I8" s="36">
        <v>0</v>
      </c>
      <c r="J8" s="29">
        <v>0</v>
      </c>
      <c r="K8" s="20" t="e">
        <f t="shared" si="1"/>
        <v>#DIV/0!</v>
      </c>
      <c r="L8" s="29">
        <v>3</v>
      </c>
      <c r="M8" s="29">
        <v>3</v>
      </c>
      <c r="N8" s="20">
        <f t="shared" si="2"/>
        <v>1</v>
      </c>
      <c r="O8" s="29">
        <v>0</v>
      </c>
      <c r="P8" s="29">
        <v>0</v>
      </c>
      <c r="Q8" s="20" t="e">
        <f t="shared" si="3"/>
        <v>#DIV/0!</v>
      </c>
      <c r="R8" s="29">
        <v>1</v>
      </c>
      <c r="S8" s="29">
        <v>1</v>
      </c>
      <c r="T8" s="24">
        <f t="shared" si="4"/>
        <v>1</v>
      </c>
    </row>
    <row r="9" spans="1:20" ht="15.75" thickBot="1" x14ac:dyDescent="0.3">
      <c r="A9" s="46" t="s">
        <v>5</v>
      </c>
      <c r="B9" s="65">
        <v>21</v>
      </c>
      <c r="C9" s="16">
        <v>10</v>
      </c>
      <c r="D9" s="16">
        <v>34</v>
      </c>
      <c r="E9" s="16">
        <v>16</v>
      </c>
      <c r="F9" s="16">
        <v>12</v>
      </c>
      <c r="G9" s="16">
        <v>42</v>
      </c>
      <c r="H9" s="9">
        <f t="shared" si="0"/>
        <v>104</v>
      </c>
      <c r="I9" s="16">
        <v>9</v>
      </c>
      <c r="J9" s="16">
        <v>3</v>
      </c>
      <c r="K9" s="67">
        <f t="shared" si="1"/>
        <v>0.33333333333333331</v>
      </c>
      <c r="L9" s="16">
        <v>2</v>
      </c>
      <c r="M9" s="16">
        <v>2</v>
      </c>
      <c r="N9" s="67">
        <f t="shared" si="2"/>
        <v>1</v>
      </c>
      <c r="O9" s="16">
        <v>2</v>
      </c>
      <c r="P9" s="16">
        <v>1</v>
      </c>
      <c r="Q9" s="67">
        <f t="shared" si="3"/>
        <v>0.5</v>
      </c>
      <c r="R9" s="37">
        <v>1</v>
      </c>
      <c r="S9" s="37">
        <v>1</v>
      </c>
      <c r="T9" s="50">
        <f t="shared" si="4"/>
        <v>1</v>
      </c>
    </row>
    <row r="10" spans="1:20" ht="15.75" thickBot="1" x14ac:dyDescent="0.3">
      <c r="A10" s="47"/>
      <c r="B10" s="48">
        <f>SUM(B4:B9)</f>
        <v>44</v>
      </c>
      <c r="C10" s="48">
        <f>SUM(C4:C9)</f>
        <v>27</v>
      </c>
      <c r="D10" s="48">
        <f>SUM(D4:D9)</f>
        <v>107</v>
      </c>
      <c r="E10" s="48">
        <f t="shared" ref="E10:G10" si="5">SUM(E4:E9)</f>
        <v>62</v>
      </c>
      <c r="F10" s="48">
        <f t="shared" si="5"/>
        <v>37</v>
      </c>
      <c r="G10" s="66">
        <f t="shared" si="5"/>
        <v>74</v>
      </c>
      <c r="H10" s="49">
        <f>SUM(H4:H9)</f>
        <v>280</v>
      </c>
      <c r="I10" s="48">
        <f>SUM(I4:I9)</f>
        <v>14</v>
      </c>
      <c r="J10" s="48">
        <f>SUM(J4:J9)</f>
        <v>6</v>
      </c>
      <c r="K10" s="68">
        <f t="shared" si="1"/>
        <v>0.42857142857142855</v>
      </c>
      <c r="L10" s="48">
        <f>SUM(L4:L9)</f>
        <v>7</v>
      </c>
      <c r="M10" s="48">
        <f>SUM(M4:M9)</f>
        <v>7</v>
      </c>
      <c r="N10" s="68">
        <f t="shared" si="2"/>
        <v>1</v>
      </c>
      <c r="O10" s="48">
        <f>SUM(O4:O9)</f>
        <v>6</v>
      </c>
      <c r="P10" s="48">
        <f>SUM(P4:P9)</f>
        <v>4</v>
      </c>
      <c r="Q10" s="68">
        <f t="shared" si="3"/>
        <v>0.66666666666666663</v>
      </c>
      <c r="R10" s="48">
        <f>SUM(R4:R9)</f>
        <v>5</v>
      </c>
      <c r="S10" s="48">
        <f>SUM(S4:S9)</f>
        <v>5</v>
      </c>
      <c r="T10" s="51">
        <f t="shared" si="4"/>
        <v>1</v>
      </c>
    </row>
    <row r="11" spans="1:20" x14ac:dyDescent="0.25">
      <c r="A11" s="14"/>
      <c r="I11" s="61" t="s">
        <v>38</v>
      </c>
      <c r="J11" s="116">
        <f>+I10-J10</f>
        <v>8</v>
      </c>
      <c r="L11" s="61" t="s">
        <v>38</v>
      </c>
      <c r="M11" s="116">
        <f>+L10-M10</f>
        <v>0</v>
      </c>
      <c r="O11" s="61" t="s">
        <v>38</v>
      </c>
      <c r="P11" s="116">
        <f>+O10-P10</f>
        <v>2</v>
      </c>
      <c r="R11" s="61" t="s">
        <v>38</v>
      </c>
      <c r="S11" s="116">
        <f>+R10-S10</f>
        <v>0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31" t="s">
        <v>19</v>
      </c>
      <c r="B14" s="30" t="s">
        <v>30</v>
      </c>
      <c r="C14" s="32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P10</f>
        <v>4</v>
      </c>
      <c r="C16" s="35">
        <f>S10</f>
        <v>5</v>
      </c>
      <c r="R16"/>
    </row>
    <row r="17" spans="1:18" x14ac:dyDescent="0.25">
      <c r="A17" s="105" t="s">
        <v>24</v>
      </c>
      <c r="B17" s="8">
        <f>SUM(B15:B16)</f>
        <v>10</v>
      </c>
      <c r="C17" s="8">
        <f>SUM(C15:C16)</f>
        <v>9</v>
      </c>
      <c r="R17"/>
    </row>
    <row r="18" spans="1:18" x14ac:dyDescent="0.25">
      <c r="R18"/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="80" zoomScaleNormal="80" zoomScaleSheetLayoutView="75" workbookViewId="0">
      <selection activeCell="I11" sqref="I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14" style="3" bestFit="1" customWidth="1"/>
    <col min="4" max="4" width="14.85546875" style="3" customWidth="1"/>
    <col min="5" max="5" width="12" style="3" bestFit="1" customWidth="1"/>
    <col min="6" max="6" width="16.7109375" style="3" bestFit="1" customWidth="1"/>
    <col min="7" max="7" width="11" style="3" bestFit="1" customWidth="1"/>
    <col min="8" max="9" width="12.42578125" style="3" customWidth="1"/>
    <col min="10" max="10" width="18.140625" style="3" bestFit="1" customWidth="1"/>
    <col min="11" max="11" width="11" style="3" customWidth="1"/>
    <col min="12" max="12" width="12.285156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2.42578125" style="3" customWidth="1"/>
    <col min="19" max="19" width="12" bestFit="1" customWidth="1"/>
    <col min="20" max="20" width="9.5703125" customWidth="1"/>
  </cols>
  <sheetData>
    <row r="1" spans="1:20" s="1" customFormat="1" ht="15.75" thickBot="1" x14ac:dyDescent="0.3">
      <c r="A1" s="61" t="s">
        <v>27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6" customFormat="1" x14ac:dyDescent="0.25">
      <c r="A4" s="42" t="s">
        <v>0</v>
      </c>
      <c r="B4" s="56">
        <v>6</v>
      </c>
      <c r="C4" s="54">
        <v>7</v>
      </c>
      <c r="D4" s="54">
        <v>14</v>
      </c>
      <c r="E4" s="54">
        <v>11</v>
      </c>
      <c r="F4" s="54">
        <v>3</v>
      </c>
      <c r="G4" s="54">
        <v>11</v>
      </c>
      <c r="H4" s="22">
        <f>SUM(D4:G4)</f>
        <v>39</v>
      </c>
      <c r="I4" s="26">
        <v>3</v>
      </c>
      <c r="J4" s="26">
        <v>3</v>
      </c>
      <c r="K4" s="27">
        <f>+J4/I4</f>
        <v>1</v>
      </c>
      <c r="L4" s="26">
        <v>0</v>
      </c>
      <c r="M4" s="26">
        <v>0</v>
      </c>
      <c r="N4" s="27" t="e">
        <f>+M4/L4</f>
        <v>#DIV/0!</v>
      </c>
      <c r="O4" s="26">
        <v>0</v>
      </c>
      <c r="P4" s="26">
        <v>0</v>
      </c>
      <c r="Q4" s="27" t="e">
        <f>+P4/O4</f>
        <v>#DIV/0!</v>
      </c>
      <c r="R4" s="55">
        <v>0</v>
      </c>
      <c r="S4" s="55">
        <v>0</v>
      </c>
      <c r="T4" s="28" t="e">
        <f>+S4/R4</f>
        <v>#DIV/0!</v>
      </c>
    </row>
    <row r="5" spans="1:20" s="6" customFormat="1" x14ac:dyDescent="0.25">
      <c r="A5" s="43" t="s">
        <v>1</v>
      </c>
      <c r="B5" s="57">
        <v>4</v>
      </c>
      <c r="C5" s="53">
        <v>6</v>
      </c>
      <c r="D5" s="53">
        <v>14</v>
      </c>
      <c r="E5" s="53">
        <v>11</v>
      </c>
      <c r="F5" s="53">
        <v>11</v>
      </c>
      <c r="G5" s="53">
        <v>6</v>
      </c>
      <c r="H5" s="18">
        <f t="shared" ref="H5:H9" si="0">SUM(D5:G5)</f>
        <v>42</v>
      </c>
      <c r="I5" s="19">
        <v>3</v>
      </c>
      <c r="J5" s="19">
        <v>0</v>
      </c>
      <c r="K5" s="20">
        <f t="shared" ref="K5:K10" si="1">+J5/I5</f>
        <v>0</v>
      </c>
      <c r="L5" s="19">
        <v>5</v>
      </c>
      <c r="M5" s="19">
        <v>4</v>
      </c>
      <c r="N5" s="20">
        <f t="shared" ref="N5:N10" si="2">+M5/L5</f>
        <v>0.8</v>
      </c>
      <c r="O5" s="19">
        <v>0</v>
      </c>
      <c r="P5" s="19">
        <v>0</v>
      </c>
      <c r="Q5" s="20" t="e">
        <f t="shared" ref="Q5:Q10" si="3">+P5/O5</f>
        <v>#DIV/0!</v>
      </c>
      <c r="R5" s="36">
        <v>1</v>
      </c>
      <c r="S5" s="36">
        <v>1</v>
      </c>
      <c r="T5" s="24">
        <f t="shared" ref="T5:T10" si="4">+S5/R5</f>
        <v>1</v>
      </c>
    </row>
    <row r="6" spans="1:20" x14ac:dyDescent="0.25">
      <c r="A6" s="43" t="s">
        <v>2</v>
      </c>
      <c r="B6" s="38">
        <v>5</v>
      </c>
      <c r="C6" s="19">
        <v>2</v>
      </c>
      <c r="D6" s="19">
        <v>16</v>
      </c>
      <c r="E6" s="19">
        <v>7</v>
      </c>
      <c r="F6" s="19">
        <v>5</v>
      </c>
      <c r="G6" s="19">
        <v>1</v>
      </c>
      <c r="H6" s="18">
        <f t="shared" si="0"/>
        <v>29</v>
      </c>
      <c r="I6" s="19">
        <v>3</v>
      </c>
      <c r="J6" s="19">
        <v>2</v>
      </c>
      <c r="K6" s="20">
        <f t="shared" si="1"/>
        <v>0.66666666666666663</v>
      </c>
      <c r="L6" s="19">
        <v>4</v>
      </c>
      <c r="M6" s="19">
        <v>3</v>
      </c>
      <c r="N6" s="20">
        <f t="shared" si="2"/>
        <v>0.75</v>
      </c>
      <c r="O6" s="19">
        <v>0</v>
      </c>
      <c r="P6" s="19">
        <v>0</v>
      </c>
      <c r="Q6" s="20" t="e">
        <f t="shared" si="3"/>
        <v>#DIV/0!</v>
      </c>
      <c r="R6" s="36">
        <v>0</v>
      </c>
      <c r="S6" s="36">
        <v>0</v>
      </c>
      <c r="T6" s="24" t="e">
        <f t="shared" si="4"/>
        <v>#DIV/0!</v>
      </c>
    </row>
    <row r="7" spans="1:20" x14ac:dyDescent="0.25">
      <c r="A7" s="44" t="s">
        <v>3</v>
      </c>
      <c r="B7" s="40">
        <v>3</v>
      </c>
      <c r="C7" s="29">
        <v>7</v>
      </c>
      <c r="D7" s="19">
        <v>14</v>
      </c>
      <c r="E7" s="19">
        <v>8</v>
      </c>
      <c r="F7" s="19">
        <v>4</v>
      </c>
      <c r="G7" s="19">
        <v>4</v>
      </c>
      <c r="H7" s="18">
        <f t="shared" si="0"/>
        <v>30</v>
      </c>
      <c r="I7" s="36">
        <v>2</v>
      </c>
      <c r="J7" s="36">
        <v>1</v>
      </c>
      <c r="K7" s="20">
        <f t="shared" si="1"/>
        <v>0.5</v>
      </c>
      <c r="L7" s="29">
        <v>1</v>
      </c>
      <c r="M7" s="29">
        <v>1</v>
      </c>
      <c r="N7" s="20">
        <f t="shared" si="2"/>
        <v>1</v>
      </c>
      <c r="O7" s="29">
        <v>0</v>
      </c>
      <c r="P7" s="29">
        <v>0</v>
      </c>
      <c r="Q7" s="20" t="e">
        <f t="shared" si="3"/>
        <v>#DIV/0!</v>
      </c>
      <c r="R7" s="29">
        <v>0</v>
      </c>
      <c r="S7" s="29">
        <v>0</v>
      </c>
      <c r="T7" s="24" t="e">
        <f t="shared" si="4"/>
        <v>#DIV/0!</v>
      </c>
    </row>
    <row r="8" spans="1:20" x14ac:dyDescent="0.25">
      <c r="A8" s="44" t="s">
        <v>4</v>
      </c>
      <c r="B8" s="40">
        <v>3</v>
      </c>
      <c r="C8" s="29">
        <v>1</v>
      </c>
      <c r="D8" s="19">
        <v>12</v>
      </c>
      <c r="E8" s="19">
        <v>8</v>
      </c>
      <c r="F8" s="19">
        <v>7</v>
      </c>
      <c r="G8" s="19">
        <v>8</v>
      </c>
      <c r="H8" s="18">
        <f t="shared" si="0"/>
        <v>35</v>
      </c>
      <c r="I8" s="36">
        <v>5</v>
      </c>
      <c r="J8" s="29">
        <v>0</v>
      </c>
      <c r="K8" s="20">
        <f t="shared" si="1"/>
        <v>0</v>
      </c>
      <c r="L8" s="29">
        <v>1</v>
      </c>
      <c r="M8" s="29">
        <v>1</v>
      </c>
      <c r="N8" s="20">
        <f t="shared" si="2"/>
        <v>1</v>
      </c>
      <c r="O8" s="29">
        <v>4</v>
      </c>
      <c r="P8" s="29">
        <v>3</v>
      </c>
      <c r="Q8" s="20">
        <f t="shared" si="3"/>
        <v>0.75</v>
      </c>
      <c r="R8" s="29">
        <v>5</v>
      </c>
      <c r="S8" s="29">
        <v>5</v>
      </c>
      <c r="T8" s="24">
        <f t="shared" si="4"/>
        <v>1</v>
      </c>
    </row>
    <row r="9" spans="1:20" ht="15.75" thickBot="1" x14ac:dyDescent="0.3">
      <c r="A9" s="46" t="s">
        <v>5</v>
      </c>
      <c r="B9" s="65">
        <v>12</v>
      </c>
      <c r="C9" s="16">
        <v>13</v>
      </c>
      <c r="D9" s="16">
        <v>34</v>
      </c>
      <c r="E9" s="16">
        <v>17</v>
      </c>
      <c r="F9" s="16">
        <v>10</v>
      </c>
      <c r="G9" s="16">
        <v>39</v>
      </c>
      <c r="H9" s="9">
        <f t="shared" si="0"/>
        <v>100</v>
      </c>
      <c r="I9" s="16">
        <v>5</v>
      </c>
      <c r="J9" s="16">
        <v>2</v>
      </c>
      <c r="K9" s="67">
        <f t="shared" si="1"/>
        <v>0.4</v>
      </c>
      <c r="L9" s="16">
        <v>1</v>
      </c>
      <c r="M9" s="16">
        <v>1</v>
      </c>
      <c r="N9" s="67">
        <f t="shared" si="2"/>
        <v>1</v>
      </c>
      <c r="O9" s="16">
        <v>2</v>
      </c>
      <c r="P9" s="16">
        <v>1</v>
      </c>
      <c r="Q9" s="67">
        <f t="shared" si="3"/>
        <v>0.5</v>
      </c>
      <c r="R9" s="37">
        <v>4</v>
      </c>
      <c r="S9" s="37">
        <v>3</v>
      </c>
      <c r="T9" s="50">
        <f t="shared" si="4"/>
        <v>0.75</v>
      </c>
    </row>
    <row r="10" spans="1:20" ht="15.75" thickBot="1" x14ac:dyDescent="0.3">
      <c r="A10" s="47"/>
      <c r="B10" s="48">
        <f>SUM(B4:B9)</f>
        <v>33</v>
      </c>
      <c r="C10" s="48">
        <f>SUM(C4:C9)</f>
        <v>36</v>
      </c>
      <c r="D10" s="48">
        <f>SUM(D4:D9)</f>
        <v>104</v>
      </c>
      <c r="E10" s="48">
        <f t="shared" ref="E10:G10" si="5">SUM(E4:E9)</f>
        <v>62</v>
      </c>
      <c r="F10" s="48">
        <f t="shared" si="5"/>
        <v>40</v>
      </c>
      <c r="G10" s="66">
        <f t="shared" si="5"/>
        <v>69</v>
      </c>
      <c r="H10" s="49">
        <f>SUM(H4:H9)</f>
        <v>275</v>
      </c>
      <c r="I10" s="48">
        <f>SUM(I4:I9)</f>
        <v>21</v>
      </c>
      <c r="J10" s="48">
        <f>SUM(J4:J9)</f>
        <v>8</v>
      </c>
      <c r="K10" s="68">
        <f t="shared" si="1"/>
        <v>0.38095238095238093</v>
      </c>
      <c r="L10" s="48">
        <f>SUM(L4:L9)</f>
        <v>12</v>
      </c>
      <c r="M10" s="48">
        <f>SUM(M4:M9)</f>
        <v>10</v>
      </c>
      <c r="N10" s="68">
        <f t="shared" si="2"/>
        <v>0.83333333333333337</v>
      </c>
      <c r="O10" s="48">
        <f>SUM(O4:O9)</f>
        <v>6</v>
      </c>
      <c r="P10" s="48">
        <f>SUM(P4:P9)</f>
        <v>4</v>
      </c>
      <c r="Q10" s="68">
        <f t="shared" si="3"/>
        <v>0.66666666666666663</v>
      </c>
      <c r="R10" s="48">
        <f>SUM(R4:R9)</f>
        <v>10</v>
      </c>
      <c r="S10" s="48">
        <f>SUM(S4:S9)</f>
        <v>9</v>
      </c>
      <c r="T10" s="51">
        <f t="shared" si="4"/>
        <v>0.9</v>
      </c>
    </row>
    <row r="11" spans="1:20" ht="15.75" thickBot="1" x14ac:dyDescent="0.3">
      <c r="A11" s="14"/>
      <c r="I11" s="61" t="s">
        <v>38</v>
      </c>
      <c r="J11" s="116">
        <f>+I10-J10</f>
        <v>13</v>
      </c>
      <c r="L11" s="61" t="s">
        <v>38</v>
      </c>
      <c r="M11" s="116">
        <f>+L10-M10</f>
        <v>2</v>
      </c>
      <c r="O11" s="61" t="s">
        <v>38</v>
      </c>
      <c r="P11" s="116">
        <f>+O10-P10</f>
        <v>2</v>
      </c>
      <c r="R11" s="61" t="s">
        <v>38</v>
      </c>
      <c r="S11" s="116">
        <f>+R10-S10</f>
        <v>1</v>
      </c>
    </row>
    <row r="12" spans="1:20" x14ac:dyDescent="0.25">
      <c r="A12" s="122" t="s">
        <v>18</v>
      </c>
      <c r="B12" s="123"/>
      <c r="C12" s="124"/>
      <c r="R12"/>
    </row>
    <row r="13" spans="1:20" ht="30" x14ac:dyDescent="0.25">
      <c r="A13" s="99" t="s">
        <v>19</v>
      </c>
      <c r="B13" s="100" t="s">
        <v>30</v>
      </c>
      <c r="C13" s="101" t="s">
        <v>23</v>
      </c>
      <c r="R13"/>
    </row>
    <row r="14" spans="1:20" ht="15.75" thickBot="1" x14ac:dyDescent="0.3">
      <c r="A14" s="33" t="s">
        <v>25</v>
      </c>
      <c r="B14" s="34">
        <f>'JULY ''20'!B15</f>
        <v>6</v>
      </c>
      <c r="C14" s="35">
        <f>'JULY ''20'!C15</f>
        <v>4</v>
      </c>
      <c r="R14"/>
    </row>
    <row r="15" spans="1:20" ht="15.75" thickBot="1" x14ac:dyDescent="0.3">
      <c r="A15" s="33" t="s">
        <v>26</v>
      </c>
      <c r="B15" s="34">
        <f>'AUGUST ''20'!B16</f>
        <v>4</v>
      </c>
      <c r="C15" s="35">
        <f>'AUGUST ''20'!C16</f>
        <v>5</v>
      </c>
      <c r="R15"/>
    </row>
    <row r="16" spans="1:20" ht="15.75" thickBot="1" x14ac:dyDescent="0.3">
      <c r="A16" s="33" t="s">
        <v>27</v>
      </c>
      <c r="B16" s="34">
        <f>P10</f>
        <v>4</v>
      </c>
      <c r="C16" s="35">
        <f>S10</f>
        <v>9</v>
      </c>
      <c r="R16"/>
    </row>
    <row r="17" spans="1:18" ht="15.75" thickBot="1" x14ac:dyDescent="0.3">
      <c r="A17" s="106" t="s">
        <v>24</v>
      </c>
      <c r="B17" s="108">
        <f>SUM(B14:B16)</f>
        <v>14</v>
      </c>
      <c r="C17" s="107">
        <f>SUM(C14:C16)</f>
        <v>18</v>
      </c>
      <c r="R17"/>
    </row>
    <row r="18" spans="1:18" x14ac:dyDescent="0.25">
      <c r="R18"/>
    </row>
  </sheetData>
  <mergeCells count="7">
    <mergeCell ref="A12:C12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9"/>
  <sheetViews>
    <sheetView zoomScale="80" zoomScaleNormal="80" workbookViewId="0">
      <selection activeCell="D13" sqref="D13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" style="3" bestFit="1" customWidth="1"/>
    <col min="8" max="8" width="12.42578125" style="3" customWidth="1"/>
    <col min="9" max="9" width="11.2851562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2.7109375" style="3" customWidth="1"/>
    <col min="19" max="19" width="12" bestFit="1" customWidth="1"/>
    <col min="20" max="20" width="9.140625" customWidth="1"/>
  </cols>
  <sheetData>
    <row r="1" spans="1:21" s="1" customFormat="1" ht="15.75" thickBot="1" x14ac:dyDescent="0.3">
      <c r="A1" s="61" t="s">
        <v>28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1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1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1" s="11" customFormat="1" x14ac:dyDescent="0.25">
      <c r="A4" s="42" t="s">
        <v>0</v>
      </c>
      <c r="B4" s="56">
        <v>6</v>
      </c>
      <c r="C4" s="54">
        <v>2</v>
      </c>
      <c r="D4" s="54">
        <v>15</v>
      </c>
      <c r="E4" s="54">
        <v>11</v>
      </c>
      <c r="F4" s="54">
        <v>3</v>
      </c>
      <c r="G4" s="54">
        <v>8</v>
      </c>
      <c r="H4" s="22">
        <f>SUM(D4:G4)</f>
        <v>37</v>
      </c>
      <c r="I4" s="26">
        <v>0</v>
      </c>
      <c r="J4" s="26">
        <v>0</v>
      </c>
      <c r="K4" s="27" t="e">
        <f>+J4/I4</f>
        <v>#DIV/0!</v>
      </c>
      <c r="L4" s="26">
        <v>1</v>
      </c>
      <c r="M4" s="26">
        <v>0</v>
      </c>
      <c r="N4" s="27">
        <f>+M4/L4</f>
        <v>0</v>
      </c>
      <c r="O4" s="26">
        <v>0</v>
      </c>
      <c r="P4" s="26">
        <v>0</v>
      </c>
      <c r="Q4" s="27" t="e">
        <f>+P4/O4</f>
        <v>#DIV/0!</v>
      </c>
      <c r="R4" s="55">
        <v>3</v>
      </c>
      <c r="S4" s="55">
        <v>3</v>
      </c>
      <c r="T4" s="28">
        <f>+S4/R4</f>
        <v>1</v>
      </c>
      <c r="U4" s="6"/>
    </row>
    <row r="5" spans="1:21" s="11" customFormat="1" x14ac:dyDescent="0.25">
      <c r="A5" s="43" t="s">
        <v>1</v>
      </c>
      <c r="B5" s="57">
        <v>0</v>
      </c>
      <c r="C5" s="53">
        <v>4</v>
      </c>
      <c r="D5" s="53">
        <v>10</v>
      </c>
      <c r="E5" s="53">
        <v>13</v>
      </c>
      <c r="F5" s="53">
        <v>12</v>
      </c>
      <c r="G5" s="53">
        <v>5</v>
      </c>
      <c r="H5" s="18">
        <f t="shared" ref="H5:H9" si="0">SUM(D5:G5)</f>
        <v>40</v>
      </c>
      <c r="I5" s="19">
        <v>5</v>
      </c>
      <c r="J5" s="19">
        <v>2</v>
      </c>
      <c r="K5" s="20">
        <f t="shared" ref="K5:K10" si="1">+J5/I5</f>
        <v>0.4</v>
      </c>
      <c r="L5" s="19">
        <v>1</v>
      </c>
      <c r="M5" s="19">
        <v>1</v>
      </c>
      <c r="N5" s="20">
        <f t="shared" ref="N5:N10" si="2">+M5/L5</f>
        <v>1</v>
      </c>
      <c r="O5" s="19">
        <v>0</v>
      </c>
      <c r="P5" s="19">
        <v>0</v>
      </c>
      <c r="Q5" s="20" t="e">
        <f t="shared" ref="Q5:Q10" si="3">+P5/O5</f>
        <v>#DIV/0!</v>
      </c>
      <c r="R5" s="36">
        <v>1</v>
      </c>
      <c r="S5" s="36">
        <v>1</v>
      </c>
      <c r="T5" s="24">
        <f t="shared" ref="T5:T10" si="4">+S5/R5</f>
        <v>1</v>
      </c>
      <c r="U5" s="6"/>
    </row>
    <row r="6" spans="1:21" s="11" customFormat="1" x14ac:dyDescent="0.25">
      <c r="A6" s="43" t="s">
        <v>2</v>
      </c>
      <c r="B6" s="38">
        <v>5</v>
      </c>
      <c r="C6" s="19">
        <v>3</v>
      </c>
      <c r="D6" s="19">
        <v>10</v>
      </c>
      <c r="E6" s="19">
        <v>8</v>
      </c>
      <c r="F6" s="19">
        <v>5</v>
      </c>
      <c r="G6" s="19">
        <v>1</v>
      </c>
      <c r="H6" s="18">
        <f t="shared" si="0"/>
        <v>24</v>
      </c>
      <c r="I6" s="19">
        <v>6</v>
      </c>
      <c r="J6" s="19">
        <v>3</v>
      </c>
      <c r="K6" s="20">
        <f t="shared" si="1"/>
        <v>0.5</v>
      </c>
      <c r="L6" s="19">
        <v>1</v>
      </c>
      <c r="M6" s="19">
        <v>1</v>
      </c>
      <c r="N6" s="20">
        <f t="shared" si="2"/>
        <v>1</v>
      </c>
      <c r="O6" s="19">
        <v>0</v>
      </c>
      <c r="P6" s="19">
        <v>0</v>
      </c>
      <c r="Q6" s="20" t="e">
        <f t="shared" si="3"/>
        <v>#DIV/0!</v>
      </c>
      <c r="R6" s="36">
        <v>0</v>
      </c>
      <c r="S6" s="36">
        <v>0</v>
      </c>
      <c r="T6" s="24" t="e">
        <f t="shared" si="4"/>
        <v>#DIV/0!</v>
      </c>
      <c r="U6"/>
    </row>
    <row r="7" spans="1:21" x14ac:dyDescent="0.25">
      <c r="A7" s="44" t="s">
        <v>3</v>
      </c>
      <c r="B7" s="40">
        <v>0</v>
      </c>
      <c r="C7" s="29">
        <v>5</v>
      </c>
      <c r="D7" s="19">
        <v>15</v>
      </c>
      <c r="E7" s="19">
        <v>7</v>
      </c>
      <c r="F7" s="19">
        <v>5</v>
      </c>
      <c r="G7" s="19">
        <v>3</v>
      </c>
      <c r="H7" s="18">
        <f t="shared" si="0"/>
        <v>30</v>
      </c>
      <c r="I7" s="36">
        <v>0</v>
      </c>
      <c r="J7" s="36">
        <v>0</v>
      </c>
      <c r="K7" s="20" t="e">
        <f t="shared" si="1"/>
        <v>#DIV/0!</v>
      </c>
      <c r="L7" s="29">
        <v>1</v>
      </c>
      <c r="M7" s="29">
        <v>1</v>
      </c>
      <c r="N7" s="20">
        <f t="shared" si="2"/>
        <v>1</v>
      </c>
      <c r="O7" s="29">
        <v>0</v>
      </c>
      <c r="P7" s="29">
        <v>0</v>
      </c>
      <c r="Q7" s="20" t="e">
        <f t="shared" si="3"/>
        <v>#DIV/0!</v>
      </c>
      <c r="R7" s="29">
        <v>0</v>
      </c>
      <c r="S7" s="29">
        <v>0</v>
      </c>
      <c r="T7" s="24" t="e">
        <f t="shared" si="4"/>
        <v>#DIV/0!</v>
      </c>
    </row>
    <row r="8" spans="1:21" x14ac:dyDescent="0.25">
      <c r="A8" s="44" t="s">
        <v>4</v>
      </c>
      <c r="B8" s="40">
        <v>4</v>
      </c>
      <c r="C8" s="29">
        <v>1</v>
      </c>
      <c r="D8" s="19">
        <v>7</v>
      </c>
      <c r="E8" s="19">
        <v>7</v>
      </c>
      <c r="F8" s="19">
        <v>7</v>
      </c>
      <c r="G8" s="19">
        <v>7</v>
      </c>
      <c r="H8" s="18">
        <f t="shared" si="0"/>
        <v>28</v>
      </c>
      <c r="I8" s="36">
        <v>7</v>
      </c>
      <c r="J8" s="29">
        <v>2</v>
      </c>
      <c r="K8" s="20">
        <f t="shared" si="1"/>
        <v>0.2857142857142857</v>
      </c>
      <c r="L8" s="29">
        <v>1</v>
      </c>
      <c r="M8" s="29">
        <v>0</v>
      </c>
      <c r="N8" s="20">
        <f t="shared" si="2"/>
        <v>0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1" ht="15.75" thickBot="1" x14ac:dyDescent="0.3">
      <c r="A9" s="46" t="s">
        <v>5</v>
      </c>
      <c r="B9" s="65">
        <v>27</v>
      </c>
      <c r="C9" s="16">
        <v>16</v>
      </c>
      <c r="D9" s="16">
        <v>40</v>
      </c>
      <c r="E9" s="16">
        <v>11</v>
      </c>
      <c r="F9" s="16">
        <v>12</v>
      </c>
      <c r="G9" s="16">
        <v>36</v>
      </c>
      <c r="H9" s="9">
        <f t="shared" si="0"/>
        <v>99</v>
      </c>
      <c r="I9" s="16">
        <v>4</v>
      </c>
      <c r="J9" s="16">
        <v>2</v>
      </c>
      <c r="K9" s="67">
        <f t="shared" si="1"/>
        <v>0.5</v>
      </c>
      <c r="L9" s="16">
        <v>5</v>
      </c>
      <c r="M9" s="16">
        <v>4</v>
      </c>
      <c r="N9" s="67">
        <f t="shared" si="2"/>
        <v>0.8</v>
      </c>
      <c r="O9" s="16">
        <v>2</v>
      </c>
      <c r="P9" s="16">
        <v>2</v>
      </c>
      <c r="Q9" s="67">
        <f t="shared" si="3"/>
        <v>1</v>
      </c>
      <c r="R9" s="37">
        <v>5</v>
      </c>
      <c r="S9" s="37">
        <v>4</v>
      </c>
      <c r="T9" s="50">
        <f t="shared" si="4"/>
        <v>0.8</v>
      </c>
    </row>
    <row r="10" spans="1:21" ht="15.75" thickBot="1" x14ac:dyDescent="0.3">
      <c r="A10" s="47"/>
      <c r="B10" s="48">
        <f>SUM(B4:B9)</f>
        <v>42</v>
      </c>
      <c r="C10" s="48">
        <f>SUM(C4:C9)</f>
        <v>31</v>
      </c>
      <c r="D10" s="48">
        <f>SUM(D4:D9)</f>
        <v>97</v>
      </c>
      <c r="E10" s="48">
        <f t="shared" ref="E10:G10" si="5">SUM(E4:E9)</f>
        <v>57</v>
      </c>
      <c r="F10" s="48">
        <f t="shared" si="5"/>
        <v>44</v>
      </c>
      <c r="G10" s="66">
        <f t="shared" si="5"/>
        <v>60</v>
      </c>
      <c r="H10" s="49">
        <f>SUM(H4:H9)</f>
        <v>258</v>
      </c>
      <c r="I10" s="48">
        <f>SUM(I4:I9)</f>
        <v>22</v>
      </c>
      <c r="J10" s="48">
        <f>SUM(J4:J9)</f>
        <v>9</v>
      </c>
      <c r="K10" s="68">
        <f t="shared" si="1"/>
        <v>0.40909090909090912</v>
      </c>
      <c r="L10" s="48">
        <f>SUM(L4:L9)</f>
        <v>10</v>
      </c>
      <c r="M10" s="48">
        <f>SUM(M4:M9)</f>
        <v>7</v>
      </c>
      <c r="N10" s="68">
        <f t="shared" si="2"/>
        <v>0.7</v>
      </c>
      <c r="O10" s="48">
        <f>SUM(O4:O9)</f>
        <v>2</v>
      </c>
      <c r="P10" s="48">
        <f>SUM(P4:P9)</f>
        <v>2</v>
      </c>
      <c r="Q10" s="68">
        <f t="shared" si="3"/>
        <v>1</v>
      </c>
      <c r="R10" s="48">
        <f>SUM(R4:R9)</f>
        <v>9</v>
      </c>
      <c r="S10" s="48">
        <f>SUM(S4:S9)</f>
        <v>8</v>
      </c>
      <c r="T10" s="51">
        <f t="shared" si="4"/>
        <v>0.88888888888888884</v>
      </c>
    </row>
    <row r="11" spans="1:21" x14ac:dyDescent="0.25">
      <c r="A11" s="14"/>
      <c r="I11" s="61" t="s">
        <v>38</v>
      </c>
      <c r="J11" s="116">
        <f>+I10-J10</f>
        <v>13</v>
      </c>
      <c r="L11" s="61" t="s">
        <v>38</v>
      </c>
      <c r="M11" s="116">
        <f>+L10-M10</f>
        <v>3</v>
      </c>
      <c r="O11" s="61" t="s">
        <v>38</v>
      </c>
      <c r="P11" s="116">
        <f>+O10-P10</f>
        <v>0</v>
      </c>
      <c r="R11" s="61" t="s">
        <v>38</v>
      </c>
      <c r="S11" s="116">
        <f>+R10-S10</f>
        <v>1</v>
      </c>
    </row>
    <row r="12" spans="1:21" ht="15.75" thickBot="1" x14ac:dyDescent="0.3">
      <c r="A12" s="14"/>
      <c r="R12"/>
    </row>
    <row r="13" spans="1:21" x14ac:dyDescent="0.25">
      <c r="A13" s="122" t="s">
        <v>18</v>
      </c>
      <c r="B13" s="123"/>
      <c r="C13" s="124"/>
      <c r="R13"/>
    </row>
    <row r="14" spans="1:21" ht="30" x14ac:dyDescent="0.25">
      <c r="A14" s="99" t="s">
        <v>19</v>
      </c>
      <c r="B14" s="100" t="s">
        <v>30</v>
      </c>
      <c r="C14" s="101" t="s">
        <v>23</v>
      </c>
      <c r="R14"/>
    </row>
    <row r="15" spans="1:21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1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3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</row>
    <row r="18" spans="1:3" ht="15.75" thickBot="1" x14ac:dyDescent="0.3">
      <c r="A18" s="33" t="s">
        <v>28</v>
      </c>
      <c r="B18" s="34">
        <f>P10</f>
        <v>2</v>
      </c>
      <c r="C18" s="35">
        <f>S10</f>
        <v>8</v>
      </c>
    </row>
    <row r="19" spans="1:3" ht="15.75" thickBot="1" x14ac:dyDescent="0.3">
      <c r="A19" s="106" t="s">
        <v>24</v>
      </c>
      <c r="B19" s="108">
        <f>SUM(B15:B18)</f>
        <v>16</v>
      </c>
      <c r="C19" s="107">
        <f>SUM(C15:C18)</f>
        <v>26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1"/>
  <sheetViews>
    <sheetView zoomScale="80" zoomScaleNormal="80" workbookViewId="0">
      <selection activeCell="D11" sqref="D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0.42578125" style="3" customWidth="1"/>
    <col min="8" max="8" width="12.42578125" style="3" customWidth="1"/>
    <col min="9" max="9" width="11.2851562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9" style="3" customWidth="1"/>
    <col min="18" max="18" width="13.28515625" style="3" customWidth="1"/>
    <col min="19" max="19" width="12" bestFit="1" customWidth="1"/>
    <col min="20" max="20" width="8" bestFit="1" customWidth="1"/>
    <col min="21" max="21" width="8.85546875" customWidth="1"/>
  </cols>
  <sheetData>
    <row r="1" spans="1:21" s="1" customFormat="1" ht="15.75" thickBot="1" x14ac:dyDescent="0.3">
      <c r="A1" s="61" t="s">
        <v>29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1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1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1" s="11" customFormat="1" x14ac:dyDescent="0.25">
      <c r="A4" s="42" t="s">
        <v>0</v>
      </c>
      <c r="B4" s="56">
        <v>4</v>
      </c>
      <c r="C4" s="54">
        <v>1</v>
      </c>
      <c r="D4" s="54">
        <v>15</v>
      </c>
      <c r="E4" s="54">
        <v>10</v>
      </c>
      <c r="F4" s="54">
        <v>3</v>
      </c>
      <c r="G4" s="54">
        <v>4</v>
      </c>
      <c r="H4" s="22">
        <f>SUM(D4:G4)</f>
        <v>32</v>
      </c>
      <c r="I4" s="26">
        <v>0</v>
      </c>
      <c r="J4" s="26">
        <v>0</v>
      </c>
      <c r="K4" s="27" t="e">
        <f>+J4/I4</f>
        <v>#DIV/0!</v>
      </c>
      <c r="L4" s="26">
        <v>1</v>
      </c>
      <c r="M4" s="26">
        <v>0</v>
      </c>
      <c r="N4" s="27">
        <f>+M4/L4</f>
        <v>0</v>
      </c>
      <c r="O4" s="26">
        <v>0</v>
      </c>
      <c r="P4" s="26">
        <v>0</v>
      </c>
      <c r="Q4" s="27" t="e">
        <f>+P4/O4</f>
        <v>#DIV/0!</v>
      </c>
      <c r="R4" s="55">
        <v>4</v>
      </c>
      <c r="S4" s="55">
        <v>4</v>
      </c>
      <c r="T4" s="28">
        <f>+S4/R4</f>
        <v>1</v>
      </c>
      <c r="U4" s="6"/>
    </row>
    <row r="5" spans="1:21" s="11" customFormat="1" x14ac:dyDescent="0.25">
      <c r="A5" s="43" t="s">
        <v>1</v>
      </c>
      <c r="B5" s="57">
        <v>5</v>
      </c>
      <c r="C5" s="53">
        <v>0</v>
      </c>
      <c r="D5" s="53">
        <v>9</v>
      </c>
      <c r="E5" s="53">
        <v>13</v>
      </c>
      <c r="F5" s="53">
        <v>8</v>
      </c>
      <c r="G5" s="53">
        <v>8</v>
      </c>
      <c r="H5" s="18">
        <f t="shared" ref="H5:H9" si="0">SUM(D5:G5)</f>
        <v>38</v>
      </c>
      <c r="I5" s="19">
        <v>2</v>
      </c>
      <c r="J5" s="19">
        <v>0</v>
      </c>
      <c r="K5" s="20">
        <f t="shared" ref="K5:K10" si="1">+J5/I5</f>
        <v>0</v>
      </c>
      <c r="L5" s="19">
        <v>0</v>
      </c>
      <c r="M5" s="19">
        <v>0</v>
      </c>
      <c r="N5" s="20" t="e">
        <f t="shared" ref="N5:N10" si="2">+M5/L5</f>
        <v>#DIV/0!</v>
      </c>
      <c r="O5" s="19">
        <v>5</v>
      </c>
      <c r="P5" s="19">
        <v>4</v>
      </c>
      <c r="Q5" s="20">
        <f t="shared" ref="Q5:Q10" si="3">+P5/O5</f>
        <v>0.8</v>
      </c>
      <c r="R5" s="36">
        <v>1</v>
      </c>
      <c r="S5" s="36">
        <v>1</v>
      </c>
      <c r="T5" s="24">
        <f t="shared" ref="T5:T10" si="4">+S5/R5</f>
        <v>1</v>
      </c>
      <c r="U5" s="6"/>
    </row>
    <row r="6" spans="1:21" s="11" customFormat="1" x14ac:dyDescent="0.25">
      <c r="A6" s="43" t="s">
        <v>2</v>
      </c>
      <c r="B6" s="38">
        <v>6</v>
      </c>
      <c r="C6" s="19">
        <v>12</v>
      </c>
      <c r="D6" s="19">
        <v>16</v>
      </c>
      <c r="E6" s="19">
        <v>8</v>
      </c>
      <c r="F6" s="19">
        <v>5</v>
      </c>
      <c r="G6" s="19">
        <v>0</v>
      </c>
      <c r="H6" s="18">
        <f t="shared" si="0"/>
        <v>29</v>
      </c>
      <c r="I6" s="19">
        <v>5</v>
      </c>
      <c r="J6" s="19">
        <v>1</v>
      </c>
      <c r="K6" s="20">
        <f t="shared" si="1"/>
        <v>0.2</v>
      </c>
      <c r="L6" s="19">
        <v>0</v>
      </c>
      <c r="M6" s="19">
        <v>0</v>
      </c>
      <c r="N6" s="20" t="e">
        <f t="shared" si="2"/>
        <v>#DIV/0!</v>
      </c>
      <c r="O6" s="19">
        <v>0</v>
      </c>
      <c r="P6" s="19">
        <v>0</v>
      </c>
      <c r="Q6" s="20" t="e">
        <f t="shared" si="3"/>
        <v>#DIV/0!</v>
      </c>
      <c r="R6" s="36">
        <v>0</v>
      </c>
      <c r="S6" s="36">
        <v>0</v>
      </c>
      <c r="T6" s="24" t="e">
        <f t="shared" si="4"/>
        <v>#DIV/0!</v>
      </c>
      <c r="U6"/>
    </row>
    <row r="7" spans="1:21" x14ac:dyDescent="0.25">
      <c r="A7" s="44" t="s">
        <v>3</v>
      </c>
      <c r="B7" s="40">
        <v>0</v>
      </c>
      <c r="C7" s="29">
        <v>6</v>
      </c>
      <c r="D7" s="19">
        <v>14</v>
      </c>
      <c r="E7" s="19">
        <v>9</v>
      </c>
      <c r="F7" s="19">
        <v>7</v>
      </c>
      <c r="G7" s="19">
        <v>2</v>
      </c>
      <c r="H7" s="18">
        <f t="shared" si="0"/>
        <v>32</v>
      </c>
      <c r="I7" s="36">
        <v>6</v>
      </c>
      <c r="J7" s="36">
        <v>3</v>
      </c>
      <c r="K7" s="20">
        <f t="shared" si="1"/>
        <v>0.5</v>
      </c>
      <c r="L7" s="29">
        <v>1</v>
      </c>
      <c r="M7" s="29">
        <v>1</v>
      </c>
      <c r="N7" s="20">
        <f t="shared" si="2"/>
        <v>1</v>
      </c>
      <c r="O7" s="29">
        <v>0</v>
      </c>
      <c r="P7" s="29">
        <v>0</v>
      </c>
      <c r="Q7" s="20" t="e">
        <f t="shared" si="3"/>
        <v>#DIV/0!</v>
      </c>
      <c r="R7" s="29">
        <v>1</v>
      </c>
      <c r="S7" s="29">
        <v>1</v>
      </c>
      <c r="T7" s="24">
        <f t="shared" si="4"/>
        <v>1</v>
      </c>
    </row>
    <row r="8" spans="1:21" x14ac:dyDescent="0.25">
      <c r="A8" s="44" t="s">
        <v>4</v>
      </c>
      <c r="B8" s="40">
        <v>3</v>
      </c>
      <c r="C8" s="29">
        <v>9</v>
      </c>
      <c r="D8" s="19">
        <v>12</v>
      </c>
      <c r="E8" s="19">
        <v>9</v>
      </c>
      <c r="F8" s="19">
        <v>7</v>
      </c>
      <c r="G8" s="19">
        <v>7</v>
      </c>
      <c r="H8" s="18">
        <f t="shared" si="0"/>
        <v>35</v>
      </c>
      <c r="I8" s="36">
        <v>2</v>
      </c>
      <c r="J8" s="29">
        <v>2</v>
      </c>
      <c r="K8" s="20">
        <f t="shared" si="1"/>
        <v>1</v>
      </c>
      <c r="L8" s="29">
        <v>0</v>
      </c>
      <c r="M8" s="29">
        <v>0</v>
      </c>
      <c r="N8" s="20" t="e">
        <f t="shared" si="2"/>
        <v>#DIV/0!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1" ht="15.75" thickBot="1" x14ac:dyDescent="0.3">
      <c r="A9" s="46" t="s">
        <v>5</v>
      </c>
      <c r="B9" s="65">
        <v>12</v>
      </c>
      <c r="C9" s="16">
        <v>8</v>
      </c>
      <c r="D9" s="16">
        <v>33</v>
      </c>
      <c r="E9" s="16">
        <v>14</v>
      </c>
      <c r="F9" s="16">
        <v>10</v>
      </c>
      <c r="G9" s="16">
        <v>35</v>
      </c>
      <c r="H9" s="9">
        <f t="shared" si="0"/>
        <v>92</v>
      </c>
      <c r="I9" s="16">
        <v>8</v>
      </c>
      <c r="J9" s="16">
        <v>5</v>
      </c>
      <c r="K9" s="67">
        <f t="shared" si="1"/>
        <v>0.625</v>
      </c>
      <c r="L9" s="16">
        <v>1</v>
      </c>
      <c r="M9" s="16">
        <v>1</v>
      </c>
      <c r="N9" s="67">
        <f t="shared" si="2"/>
        <v>1</v>
      </c>
      <c r="O9" s="16">
        <v>2</v>
      </c>
      <c r="P9" s="16">
        <v>2</v>
      </c>
      <c r="Q9" s="67">
        <f t="shared" si="3"/>
        <v>1</v>
      </c>
      <c r="R9" s="37">
        <v>3</v>
      </c>
      <c r="S9" s="37">
        <v>3</v>
      </c>
      <c r="T9" s="50">
        <f t="shared" si="4"/>
        <v>1</v>
      </c>
    </row>
    <row r="10" spans="1:21" ht="15.75" thickBot="1" x14ac:dyDescent="0.3">
      <c r="A10" s="47"/>
      <c r="B10" s="48">
        <f>SUM(B4:B9)</f>
        <v>30</v>
      </c>
      <c r="C10" s="48">
        <f>SUM(C4:C9)</f>
        <v>36</v>
      </c>
      <c r="D10" s="48">
        <f>SUM(D4:D9)</f>
        <v>99</v>
      </c>
      <c r="E10" s="48">
        <f t="shared" ref="E10:G10" si="5">SUM(E4:E9)</f>
        <v>63</v>
      </c>
      <c r="F10" s="48">
        <f t="shared" si="5"/>
        <v>40</v>
      </c>
      <c r="G10" s="66">
        <f t="shared" si="5"/>
        <v>56</v>
      </c>
      <c r="H10" s="49">
        <f>SUM(H4:H9)</f>
        <v>258</v>
      </c>
      <c r="I10" s="48">
        <f>SUM(I4:I9)</f>
        <v>23</v>
      </c>
      <c r="J10" s="48">
        <f>SUM(J4:J9)</f>
        <v>11</v>
      </c>
      <c r="K10" s="68">
        <f t="shared" si="1"/>
        <v>0.47826086956521741</v>
      </c>
      <c r="L10" s="48">
        <f>SUM(L4:L9)</f>
        <v>3</v>
      </c>
      <c r="M10" s="48">
        <f>SUM(M4:M9)</f>
        <v>2</v>
      </c>
      <c r="N10" s="68">
        <f t="shared" si="2"/>
        <v>0.66666666666666663</v>
      </c>
      <c r="O10" s="48">
        <f>SUM(O4:O9)</f>
        <v>7</v>
      </c>
      <c r="P10" s="48">
        <f>SUM(P4:P9)</f>
        <v>6</v>
      </c>
      <c r="Q10" s="68">
        <f t="shared" si="3"/>
        <v>0.8571428571428571</v>
      </c>
      <c r="R10" s="48">
        <f>SUM(R4:R9)</f>
        <v>9</v>
      </c>
      <c r="S10" s="48">
        <f>SUM(S4:S9)</f>
        <v>9</v>
      </c>
      <c r="T10" s="51">
        <f t="shared" si="4"/>
        <v>1</v>
      </c>
    </row>
    <row r="11" spans="1:21" x14ac:dyDescent="0.25">
      <c r="A11" s="14"/>
      <c r="I11" s="61" t="s">
        <v>38</v>
      </c>
      <c r="J11" s="116">
        <f>+I10-J10</f>
        <v>12</v>
      </c>
      <c r="L11" s="61" t="s">
        <v>38</v>
      </c>
      <c r="M11" s="116">
        <f>+L10-M10</f>
        <v>1</v>
      </c>
      <c r="O11" s="61" t="s">
        <v>38</v>
      </c>
      <c r="P11" s="116">
        <f>+O10-P10</f>
        <v>1</v>
      </c>
      <c r="R11" s="61" t="s">
        <v>38</v>
      </c>
      <c r="S11" s="116">
        <f>+R10-S10</f>
        <v>0</v>
      </c>
    </row>
    <row r="12" spans="1:21" ht="15.75" thickBot="1" x14ac:dyDescent="0.3">
      <c r="A12" s="14"/>
      <c r="R12"/>
    </row>
    <row r="13" spans="1:21" x14ac:dyDescent="0.25">
      <c r="A13" s="122" t="s">
        <v>18</v>
      </c>
      <c r="B13" s="123"/>
      <c r="C13" s="124"/>
      <c r="R13"/>
    </row>
    <row r="14" spans="1:21" ht="30" x14ac:dyDescent="0.25">
      <c r="A14" s="99" t="s">
        <v>19</v>
      </c>
      <c r="B14" s="100" t="s">
        <v>30</v>
      </c>
      <c r="C14" s="101" t="s">
        <v>23</v>
      </c>
      <c r="R14"/>
    </row>
    <row r="15" spans="1:21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1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3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</row>
    <row r="18" spans="1:3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3" ht="15.75" thickBot="1" x14ac:dyDescent="0.3">
      <c r="A19" s="33" t="s">
        <v>29</v>
      </c>
      <c r="B19" s="34">
        <f>P10</f>
        <v>6</v>
      </c>
      <c r="C19" s="35">
        <f>S10</f>
        <v>9</v>
      </c>
    </row>
    <row r="20" spans="1:3" ht="15.75" thickBot="1" x14ac:dyDescent="0.3">
      <c r="A20" s="106" t="s">
        <v>24</v>
      </c>
      <c r="B20" s="108">
        <f>SUM(B15:B19)</f>
        <v>22</v>
      </c>
      <c r="C20" s="107">
        <f>SUM(C15:C19)</f>
        <v>35</v>
      </c>
    </row>
    <row r="21" spans="1:3" x14ac:dyDescent="0.25">
      <c r="A21" s="109"/>
      <c r="B21" s="12"/>
      <c r="C21" s="12"/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zoomScale="80" zoomScaleNormal="80" workbookViewId="0">
      <selection activeCell="J11" sqref="J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" style="3" customWidth="1"/>
    <col min="8" max="8" width="12.42578125" style="3" customWidth="1"/>
    <col min="9" max="9" width="12.710937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9.5703125" style="3" customWidth="1"/>
    <col min="18" max="18" width="11.85546875" customWidth="1"/>
  </cols>
  <sheetData>
    <row r="1" spans="1:21" s="1" customFormat="1" ht="15.75" thickBot="1" x14ac:dyDescent="0.3">
      <c r="A1" s="61" t="s">
        <v>31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1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1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1" s="11" customFormat="1" x14ac:dyDescent="0.25">
      <c r="A4" s="42" t="s">
        <v>0</v>
      </c>
      <c r="B4" s="56">
        <v>6</v>
      </c>
      <c r="C4" s="54">
        <v>2</v>
      </c>
      <c r="D4" s="54">
        <v>15</v>
      </c>
      <c r="E4" s="54">
        <v>10</v>
      </c>
      <c r="F4" s="54">
        <v>3</v>
      </c>
      <c r="G4" s="54">
        <v>4</v>
      </c>
      <c r="H4" s="22">
        <f>SUM(D4:G4)</f>
        <v>32</v>
      </c>
      <c r="I4" s="26">
        <v>1</v>
      </c>
      <c r="J4" s="26">
        <v>1</v>
      </c>
      <c r="K4" s="27">
        <f>+J4/I4</f>
        <v>1</v>
      </c>
      <c r="L4" s="26">
        <v>1</v>
      </c>
      <c r="M4" s="26">
        <v>1</v>
      </c>
      <c r="N4" s="27">
        <f>+M4/L4</f>
        <v>1</v>
      </c>
      <c r="O4" s="26">
        <v>0</v>
      </c>
      <c r="P4" s="26">
        <v>0</v>
      </c>
      <c r="Q4" s="27" t="e">
        <f>+P4/O4</f>
        <v>#DIV/0!</v>
      </c>
      <c r="R4" s="55">
        <v>0</v>
      </c>
      <c r="S4" s="55">
        <v>0</v>
      </c>
      <c r="T4" s="28" t="e">
        <f>+S4/R4</f>
        <v>#DIV/0!</v>
      </c>
      <c r="U4" s="6"/>
    </row>
    <row r="5" spans="1:21" s="11" customFormat="1" x14ac:dyDescent="0.25">
      <c r="A5" s="43" t="s">
        <v>1</v>
      </c>
      <c r="B5" s="57">
        <v>6</v>
      </c>
      <c r="C5" s="53">
        <v>5</v>
      </c>
      <c r="D5" s="53">
        <v>11</v>
      </c>
      <c r="E5" s="53">
        <v>11</v>
      </c>
      <c r="F5" s="53">
        <v>6</v>
      </c>
      <c r="G5" s="53">
        <v>10</v>
      </c>
      <c r="H5" s="18">
        <f t="shared" ref="H5:H9" si="0">SUM(D5:G5)</f>
        <v>38</v>
      </c>
      <c r="I5" s="19">
        <v>1</v>
      </c>
      <c r="J5" s="19">
        <v>0</v>
      </c>
      <c r="K5" s="20">
        <f t="shared" ref="K5:K10" si="1">+J5/I5</f>
        <v>0</v>
      </c>
      <c r="L5" s="19">
        <v>2</v>
      </c>
      <c r="M5" s="19">
        <v>2</v>
      </c>
      <c r="N5" s="20">
        <f t="shared" ref="N5:N10" si="2">+M5/L5</f>
        <v>1</v>
      </c>
      <c r="O5" s="19">
        <v>4</v>
      </c>
      <c r="P5" s="19">
        <v>4</v>
      </c>
      <c r="Q5" s="20">
        <f t="shared" ref="Q5:Q10" si="3">+P5/O5</f>
        <v>1</v>
      </c>
      <c r="R5" s="36">
        <v>2</v>
      </c>
      <c r="S5" s="36">
        <v>2</v>
      </c>
      <c r="T5" s="24">
        <f t="shared" ref="T5:T10" si="4">+S5/R5</f>
        <v>1</v>
      </c>
      <c r="U5" s="6"/>
    </row>
    <row r="6" spans="1:21" s="11" customFormat="1" x14ac:dyDescent="0.25">
      <c r="A6" s="43" t="s">
        <v>2</v>
      </c>
      <c r="B6" s="38">
        <v>3</v>
      </c>
      <c r="C6" s="19">
        <v>7</v>
      </c>
      <c r="D6" s="19">
        <v>21</v>
      </c>
      <c r="E6" s="19">
        <v>8</v>
      </c>
      <c r="F6" s="19">
        <v>4</v>
      </c>
      <c r="G6" s="19">
        <v>1</v>
      </c>
      <c r="H6" s="18">
        <f t="shared" si="0"/>
        <v>34</v>
      </c>
      <c r="I6" s="19">
        <v>2</v>
      </c>
      <c r="J6" s="19">
        <v>0</v>
      </c>
      <c r="K6" s="20">
        <f t="shared" si="1"/>
        <v>0</v>
      </c>
      <c r="L6" s="19">
        <v>0</v>
      </c>
      <c r="M6" s="19">
        <v>0</v>
      </c>
      <c r="N6" s="20" t="e">
        <f t="shared" si="2"/>
        <v>#DIV/0!</v>
      </c>
      <c r="O6" s="19">
        <v>1</v>
      </c>
      <c r="P6" s="19">
        <v>1</v>
      </c>
      <c r="Q6" s="20">
        <f t="shared" si="3"/>
        <v>1</v>
      </c>
      <c r="R6" s="36">
        <v>0</v>
      </c>
      <c r="S6" s="36">
        <v>0</v>
      </c>
      <c r="T6" s="24" t="e">
        <f t="shared" si="4"/>
        <v>#DIV/0!</v>
      </c>
      <c r="U6"/>
    </row>
    <row r="7" spans="1:21" x14ac:dyDescent="0.25">
      <c r="A7" s="44" t="s">
        <v>3</v>
      </c>
      <c r="B7" s="40">
        <v>11</v>
      </c>
      <c r="C7" s="29">
        <v>4</v>
      </c>
      <c r="D7" s="19">
        <v>16</v>
      </c>
      <c r="E7" s="19">
        <v>10</v>
      </c>
      <c r="F7" s="19">
        <v>7</v>
      </c>
      <c r="G7" s="19">
        <v>1</v>
      </c>
      <c r="H7" s="18">
        <f t="shared" si="0"/>
        <v>34</v>
      </c>
      <c r="I7" s="36">
        <v>1</v>
      </c>
      <c r="J7" s="36">
        <v>1</v>
      </c>
      <c r="K7" s="20">
        <f t="shared" si="1"/>
        <v>1</v>
      </c>
      <c r="L7" s="29">
        <v>0</v>
      </c>
      <c r="M7" s="29">
        <v>0</v>
      </c>
      <c r="N7" s="20" t="e">
        <f t="shared" si="2"/>
        <v>#DIV/0!</v>
      </c>
      <c r="O7" s="29">
        <v>0</v>
      </c>
      <c r="P7" s="29">
        <v>0</v>
      </c>
      <c r="Q7" s="20" t="e">
        <f t="shared" si="3"/>
        <v>#DIV/0!</v>
      </c>
      <c r="R7" s="29">
        <v>1</v>
      </c>
      <c r="S7" s="29">
        <v>1</v>
      </c>
      <c r="T7" s="24">
        <f t="shared" si="4"/>
        <v>1</v>
      </c>
    </row>
    <row r="8" spans="1:21" x14ac:dyDescent="0.25">
      <c r="A8" s="44" t="s">
        <v>4</v>
      </c>
      <c r="B8" s="40">
        <v>6</v>
      </c>
      <c r="C8" s="29">
        <v>4</v>
      </c>
      <c r="D8" s="19">
        <v>12</v>
      </c>
      <c r="E8" s="19">
        <v>6</v>
      </c>
      <c r="F8" s="19">
        <v>8</v>
      </c>
      <c r="G8" s="19">
        <v>7</v>
      </c>
      <c r="H8" s="18">
        <f t="shared" si="0"/>
        <v>33</v>
      </c>
      <c r="I8" s="36">
        <v>7</v>
      </c>
      <c r="J8" s="29">
        <v>0</v>
      </c>
      <c r="K8" s="20">
        <f t="shared" si="1"/>
        <v>0</v>
      </c>
      <c r="L8" s="29">
        <v>3</v>
      </c>
      <c r="M8" s="29">
        <v>3</v>
      </c>
      <c r="N8" s="20">
        <f t="shared" si="2"/>
        <v>1</v>
      </c>
      <c r="O8" s="29">
        <v>0</v>
      </c>
      <c r="P8" s="29">
        <v>0</v>
      </c>
      <c r="Q8" s="20" t="e">
        <f t="shared" si="3"/>
        <v>#DIV/0!</v>
      </c>
      <c r="R8" s="29">
        <v>1</v>
      </c>
      <c r="S8" s="29">
        <v>0</v>
      </c>
      <c r="T8" s="24">
        <f t="shared" si="4"/>
        <v>0</v>
      </c>
    </row>
    <row r="9" spans="1:21" ht="15.75" thickBot="1" x14ac:dyDescent="0.3">
      <c r="A9" s="46" t="s">
        <v>5</v>
      </c>
      <c r="B9" s="65">
        <v>19</v>
      </c>
      <c r="C9" s="16">
        <v>8</v>
      </c>
      <c r="D9" s="16">
        <v>36</v>
      </c>
      <c r="E9" s="16">
        <v>11</v>
      </c>
      <c r="F9" s="16">
        <v>13</v>
      </c>
      <c r="G9" s="16">
        <v>32</v>
      </c>
      <c r="H9" s="9">
        <f t="shared" si="0"/>
        <v>92</v>
      </c>
      <c r="I9" s="16">
        <v>2</v>
      </c>
      <c r="J9" s="16">
        <v>0</v>
      </c>
      <c r="K9" s="67">
        <f t="shared" si="1"/>
        <v>0</v>
      </c>
      <c r="L9" s="16">
        <v>6</v>
      </c>
      <c r="M9" s="16">
        <v>4</v>
      </c>
      <c r="N9" s="67">
        <f t="shared" si="2"/>
        <v>0.66666666666666663</v>
      </c>
      <c r="O9" s="16">
        <v>2</v>
      </c>
      <c r="P9" s="16">
        <v>1</v>
      </c>
      <c r="Q9" s="67">
        <f t="shared" si="3"/>
        <v>0.5</v>
      </c>
      <c r="R9" s="37">
        <v>3</v>
      </c>
      <c r="S9" s="37">
        <v>3</v>
      </c>
      <c r="T9" s="50">
        <f t="shared" si="4"/>
        <v>1</v>
      </c>
    </row>
    <row r="10" spans="1:21" ht="15.75" thickBot="1" x14ac:dyDescent="0.3">
      <c r="A10" s="47"/>
      <c r="B10" s="48">
        <f>SUM(B4:B9)</f>
        <v>51</v>
      </c>
      <c r="C10" s="48">
        <f>SUM(C4:C9)</f>
        <v>30</v>
      </c>
      <c r="D10" s="48">
        <f>SUM(D4:D9)</f>
        <v>111</v>
      </c>
      <c r="E10" s="48">
        <f t="shared" ref="E10:G10" si="5">SUM(E4:E9)</f>
        <v>56</v>
      </c>
      <c r="F10" s="48">
        <f t="shared" si="5"/>
        <v>41</v>
      </c>
      <c r="G10" s="66">
        <f t="shared" si="5"/>
        <v>55</v>
      </c>
      <c r="H10" s="49">
        <f>SUM(H4:H9)</f>
        <v>263</v>
      </c>
      <c r="I10" s="48">
        <f>SUM(I4:I9)</f>
        <v>14</v>
      </c>
      <c r="J10" s="48">
        <f>SUM(J4:J9)</f>
        <v>2</v>
      </c>
      <c r="K10" s="68">
        <f t="shared" si="1"/>
        <v>0.14285714285714285</v>
      </c>
      <c r="L10" s="48">
        <f>SUM(L4:L9)</f>
        <v>12</v>
      </c>
      <c r="M10" s="48">
        <f>SUM(M4:M9)</f>
        <v>10</v>
      </c>
      <c r="N10" s="68">
        <f t="shared" si="2"/>
        <v>0.83333333333333337</v>
      </c>
      <c r="O10" s="48">
        <f>SUM(O4:O9)</f>
        <v>7</v>
      </c>
      <c r="P10" s="48">
        <f>SUM(P4:P9)</f>
        <v>6</v>
      </c>
      <c r="Q10" s="68">
        <f t="shared" si="3"/>
        <v>0.8571428571428571</v>
      </c>
      <c r="R10" s="48">
        <f>SUM(R4:R9)</f>
        <v>7</v>
      </c>
      <c r="S10" s="48">
        <f>SUM(S4:S9)</f>
        <v>6</v>
      </c>
      <c r="T10" s="51">
        <f t="shared" si="4"/>
        <v>0.8571428571428571</v>
      </c>
    </row>
    <row r="11" spans="1:21" x14ac:dyDescent="0.25">
      <c r="A11" s="14"/>
      <c r="I11" s="61" t="s">
        <v>38</v>
      </c>
      <c r="J11" s="116">
        <f>+I10-J10</f>
        <v>12</v>
      </c>
      <c r="L11" s="61" t="s">
        <v>38</v>
      </c>
      <c r="M11" s="116">
        <f>+L10-M10</f>
        <v>2</v>
      </c>
      <c r="O11" s="61" t="s">
        <v>38</v>
      </c>
      <c r="P11" s="116">
        <f>+O10-P10</f>
        <v>1</v>
      </c>
      <c r="R11" s="61" t="s">
        <v>38</v>
      </c>
      <c r="S11" s="116">
        <f>+R10-S10</f>
        <v>1</v>
      </c>
    </row>
    <row r="12" spans="1:21" ht="15.75" thickBot="1" x14ac:dyDescent="0.3">
      <c r="A12" s="14"/>
    </row>
    <row r="13" spans="1:21" x14ac:dyDescent="0.25">
      <c r="A13" s="122" t="s">
        <v>18</v>
      </c>
      <c r="B13" s="123"/>
      <c r="C13" s="124"/>
    </row>
    <row r="14" spans="1:21" ht="30" x14ac:dyDescent="0.25">
      <c r="A14" s="99" t="s">
        <v>19</v>
      </c>
      <c r="B14" s="100" t="s">
        <v>30</v>
      </c>
      <c r="C14" s="101" t="s">
        <v>23</v>
      </c>
    </row>
    <row r="15" spans="1:21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</row>
    <row r="16" spans="1:21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</row>
    <row r="17" spans="1:3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</row>
    <row r="18" spans="1:3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3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3" x14ac:dyDescent="0.25">
      <c r="A20" s="110" t="s">
        <v>31</v>
      </c>
      <c r="B20" s="111">
        <f>P10</f>
        <v>6</v>
      </c>
      <c r="C20" s="112">
        <f>S10</f>
        <v>6</v>
      </c>
    </row>
    <row r="21" spans="1:3" ht="15.75" thickBot="1" x14ac:dyDescent="0.3">
      <c r="A21" s="113" t="s">
        <v>24</v>
      </c>
      <c r="B21" s="103">
        <f>SUM(B15:B20)</f>
        <v>28</v>
      </c>
      <c r="C21" s="104">
        <f>SUM(C15:C20)</f>
        <v>41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2"/>
  <sheetViews>
    <sheetView zoomScale="80" zoomScaleNormal="80" workbookViewId="0">
      <selection activeCell="I18" sqref="I18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0.42578125" style="3" customWidth="1"/>
    <col min="8" max="8" width="12.42578125" style="3" customWidth="1"/>
    <col min="9" max="9" width="13.4257812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22" style="3" customWidth="1"/>
    <col min="18" max="18" width="12.28515625" customWidth="1"/>
    <col min="19" max="19" width="12" bestFit="1" customWidth="1"/>
    <col min="20" max="20" width="10.5703125" customWidth="1"/>
  </cols>
  <sheetData>
    <row r="1" spans="1:21" s="1" customFormat="1" ht="15.75" thickBot="1" x14ac:dyDescent="0.3">
      <c r="A1" s="61" t="s">
        <v>32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1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1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1" s="11" customFormat="1" x14ac:dyDescent="0.25">
      <c r="A4" s="42" t="s">
        <v>0</v>
      </c>
      <c r="B4" s="56">
        <v>4</v>
      </c>
      <c r="C4" s="54">
        <v>0</v>
      </c>
      <c r="D4" s="54">
        <v>11</v>
      </c>
      <c r="E4" s="54">
        <v>9</v>
      </c>
      <c r="F4" s="54">
        <v>6</v>
      </c>
      <c r="G4" s="54">
        <v>1</v>
      </c>
      <c r="H4" s="22">
        <f>SUM(D4:G4)</f>
        <v>27</v>
      </c>
      <c r="I4" s="26">
        <v>2</v>
      </c>
      <c r="J4" s="26">
        <v>2</v>
      </c>
      <c r="K4" s="27">
        <f>+J4/I4</f>
        <v>1</v>
      </c>
      <c r="L4" s="26">
        <v>3</v>
      </c>
      <c r="M4" s="26">
        <v>3</v>
      </c>
      <c r="N4" s="27">
        <f>+M4/L4</f>
        <v>1</v>
      </c>
      <c r="O4" s="26">
        <v>0</v>
      </c>
      <c r="P4" s="26">
        <v>0</v>
      </c>
      <c r="Q4" s="27" t="e">
        <f>+P4/O4</f>
        <v>#DIV/0!</v>
      </c>
      <c r="R4" s="55">
        <v>3</v>
      </c>
      <c r="S4" s="55">
        <v>3</v>
      </c>
      <c r="T4" s="28">
        <f>+S4/R4</f>
        <v>1</v>
      </c>
      <c r="U4" s="6"/>
    </row>
    <row r="5" spans="1:21" s="11" customFormat="1" x14ac:dyDescent="0.25">
      <c r="A5" s="43" t="s">
        <v>1</v>
      </c>
      <c r="B5" s="57">
        <v>2</v>
      </c>
      <c r="C5" s="53">
        <v>1</v>
      </c>
      <c r="D5" s="53">
        <v>9</v>
      </c>
      <c r="E5" s="53">
        <v>9</v>
      </c>
      <c r="F5" s="53">
        <v>8</v>
      </c>
      <c r="G5" s="53">
        <v>9</v>
      </c>
      <c r="H5" s="18">
        <f t="shared" ref="H5:H9" si="0">SUM(D5:G5)</f>
        <v>35</v>
      </c>
      <c r="I5" s="19">
        <v>0</v>
      </c>
      <c r="J5" s="19">
        <v>0</v>
      </c>
      <c r="K5" s="20" t="e">
        <f t="shared" ref="K5:K10" si="1">+J5/I5</f>
        <v>#DIV/0!</v>
      </c>
      <c r="L5" s="19">
        <v>2</v>
      </c>
      <c r="M5" s="19">
        <v>2</v>
      </c>
      <c r="N5" s="20">
        <f t="shared" ref="N5:N10" si="2">+M5/L5</f>
        <v>1</v>
      </c>
      <c r="O5" s="19">
        <v>0</v>
      </c>
      <c r="P5" s="19">
        <v>0</v>
      </c>
      <c r="Q5" s="20" t="e">
        <f t="shared" ref="Q5:Q10" si="3">+P5/O5</f>
        <v>#DIV/0!</v>
      </c>
      <c r="R5" s="36">
        <v>0</v>
      </c>
      <c r="S5" s="36">
        <v>0</v>
      </c>
      <c r="T5" s="24" t="e">
        <f t="shared" ref="T5:T10" si="4">+S5/R5</f>
        <v>#DIV/0!</v>
      </c>
      <c r="U5" s="6"/>
    </row>
    <row r="6" spans="1:21" s="11" customFormat="1" x14ac:dyDescent="0.25">
      <c r="A6" s="43" t="s">
        <v>2</v>
      </c>
      <c r="B6" s="38">
        <v>3</v>
      </c>
      <c r="C6" s="19">
        <v>0</v>
      </c>
      <c r="D6" s="19">
        <v>14</v>
      </c>
      <c r="E6" s="19">
        <v>7</v>
      </c>
      <c r="F6" s="19">
        <v>4</v>
      </c>
      <c r="G6" s="19">
        <v>2</v>
      </c>
      <c r="H6" s="18">
        <f t="shared" si="0"/>
        <v>27</v>
      </c>
      <c r="I6" s="19">
        <v>4</v>
      </c>
      <c r="J6" s="19">
        <v>1</v>
      </c>
      <c r="K6" s="20">
        <f t="shared" si="1"/>
        <v>0.25</v>
      </c>
      <c r="L6" s="19">
        <v>2</v>
      </c>
      <c r="M6" s="19">
        <v>1</v>
      </c>
      <c r="N6" s="20">
        <f t="shared" si="2"/>
        <v>0.5</v>
      </c>
      <c r="O6" s="19">
        <v>1</v>
      </c>
      <c r="P6" s="19">
        <v>1</v>
      </c>
      <c r="Q6" s="20">
        <f t="shared" si="3"/>
        <v>1</v>
      </c>
      <c r="R6" s="36">
        <v>0</v>
      </c>
      <c r="S6" s="36">
        <v>0</v>
      </c>
      <c r="T6" s="24" t="e">
        <f t="shared" si="4"/>
        <v>#DIV/0!</v>
      </c>
      <c r="U6"/>
    </row>
    <row r="7" spans="1:21" x14ac:dyDescent="0.25">
      <c r="A7" s="44" t="s">
        <v>3</v>
      </c>
      <c r="B7" s="40">
        <v>7</v>
      </c>
      <c r="C7" s="29">
        <v>2</v>
      </c>
      <c r="D7" s="19">
        <v>13</v>
      </c>
      <c r="E7" s="19">
        <v>9</v>
      </c>
      <c r="F7" s="19">
        <v>7</v>
      </c>
      <c r="G7" s="19">
        <v>1</v>
      </c>
      <c r="H7" s="18">
        <f t="shared" si="0"/>
        <v>30</v>
      </c>
      <c r="I7" s="36">
        <v>2</v>
      </c>
      <c r="J7" s="36">
        <v>1</v>
      </c>
      <c r="K7" s="20">
        <f t="shared" si="1"/>
        <v>0.5</v>
      </c>
      <c r="L7" s="29">
        <v>0</v>
      </c>
      <c r="M7" s="29">
        <v>0</v>
      </c>
      <c r="N7" s="20" t="e">
        <f t="shared" si="2"/>
        <v>#DIV/0!</v>
      </c>
      <c r="O7" s="29">
        <v>0</v>
      </c>
      <c r="P7" s="29">
        <v>0</v>
      </c>
      <c r="Q7" s="20" t="e">
        <f t="shared" si="3"/>
        <v>#DIV/0!</v>
      </c>
      <c r="R7" s="29">
        <v>0</v>
      </c>
      <c r="S7" s="29">
        <v>0</v>
      </c>
      <c r="T7" s="24" t="e">
        <f t="shared" si="4"/>
        <v>#DIV/0!</v>
      </c>
    </row>
    <row r="8" spans="1:21" x14ac:dyDescent="0.25">
      <c r="A8" s="44" t="s">
        <v>4</v>
      </c>
      <c r="B8" s="40">
        <v>3</v>
      </c>
      <c r="C8" s="29">
        <v>7</v>
      </c>
      <c r="D8" s="19">
        <v>12</v>
      </c>
      <c r="E8" s="19">
        <v>5</v>
      </c>
      <c r="F8" s="19">
        <v>4</v>
      </c>
      <c r="G8" s="19">
        <v>11</v>
      </c>
      <c r="H8" s="18">
        <f t="shared" si="0"/>
        <v>32</v>
      </c>
      <c r="I8" s="36">
        <v>4</v>
      </c>
      <c r="J8" s="29">
        <v>0</v>
      </c>
      <c r="K8" s="20">
        <f t="shared" si="1"/>
        <v>0</v>
      </c>
      <c r="L8" s="29">
        <v>1</v>
      </c>
      <c r="M8" s="29">
        <v>0</v>
      </c>
      <c r="N8" s="20">
        <f t="shared" si="2"/>
        <v>0</v>
      </c>
      <c r="O8" s="29">
        <v>4</v>
      </c>
      <c r="P8" s="29">
        <v>4</v>
      </c>
      <c r="Q8" s="20">
        <f t="shared" si="3"/>
        <v>1</v>
      </c>
      <c r="R8" s="29">
        <v>0</v>
      </c>
      <c r="S8" s="29">
        <v>0</v>
      </c>
      <c r="T8" s="24" t="e">
        <f t="shared" si="4"/>
        <v>#DIV/0!</v>
      </c>
    </row>
    <row r="9" spans="1:21" ht="15.75" thickBot="1" x14ac:dyDescent="0.3">
      <c r="A9" s="46" t="s">
        <v>5</v>
      </c>
      <c r="B9" s="65">
        <v>21</v>
      </c>
      <c r="C9" s="16">
        <v>11</v>
      </c>
      <c r="D9" s="16">
        <v>38</v>
      </c>
      <c r="E9" s="16">
        <v>15</v>
      </c>
      <c r="F9" s="16">
        <v>10</v>
      </c>
      <c r="G9" s="16">
        <v>30</v>
      </c>
      <c r="H9" s="9">
        <f t="shared" si="0"/>
        <v>93</v>
      </c>
      <c r="I9" s="16">
        <v>7</v>
      </c>
      <c r="J9" s="16">
        <v>4</v>
      </c>
      <c r="K9" s="67">
        <f t="shared" si="1"/>
        <v>0.5714285714285714</v>
      </c>
      <c r="L9" s="16">
        <v>0</v>
      </c>
      <c r="M9" s="16">
        <v>0</v>
      </c>
      <c r="N9" s="67" t="e">
        <f t="shared" si="2"/>
        <v>#DIV/0!</v>
      </c>
      <c r="O9" s="16">
        <v>4</v>
      </c>
      <c r="P9" s="16">
        <v>2</v>
      </c>
      <c r="Q9" s="67">
        <f t="shared" si="3"/>
        <v>0.5</v>
      </c>
      <c r="R9" s="37">
        <v>6</v>
      </c>
      <c r="S9" s="37">
        <v>2</v>
      </c>
      <c r="T9" s="50">
        <f t="shared" si="4"/>
        <v>0.33333333333333331</v>
      </c>
    </row>
    <row r="10" spans="1:21" ht="15.75" thickBot="1" x14ac:dyDescent="0.3">
      <c r="A10" s="47"/>
      <c r="B10" s="48">
        <f>SUM(B4:B9)</f>
        <v>40</v>
      </c>
      <c r="C10" s="48">
        <f>SUM(C4:C9)</f>
        <v>21</v>
      </c>
      <c r="D10" s="48">
        <f>SUM(D4:D9)</f>
        <v>97</v>
      </c>
      <c r="E10" s="48">
        <f t="shared" ref="E10:G10" si="5">SUM(E4:E9)</f>
        <v>54</v>
      </c>
      <c r="F10" s="48">
        <f t="shared" si="5"/>
        <v>39</v>
      </c>
      <c r="G10" s="66">
        <f t="shared" si="5"/>
        <v>54</v>
      </c>
      <c r="H10" s="49">
        <f>SUM(H4:H9)</f>
        <v>244</v>
      </c>
      <c r="I10" s="48">
        <f>SUM(I4:I9)</f>
        <v>19</v>
      </c>
      <c r="J10" s="48">
        <f>SUM(J4:J9)</f>
        <v>8</v>
      </c>
      <c r="K10" s="51">
        <f t="shared" si="1"/>
        <v>0.42105263157894735</v>
      </c>
      <c r="L10" s="48">
        <f>SUM(L4:L9)</f>
        <v>8</v>
      </c>
      <c r="M10" s="48">
        <f>SUM(M4:M9)</f>
        <v>6</v>
      </c>
      <c r="N10" s="51">
        <f t="shared" si="2"/>
        <v>0.75</v>
      </c>
      <c r="O10" s="48">
        <f>SUM(O4:O9)</f>
        <v>9</v>
      </c>
      <c r="P10" s="48">
        <f>SUM(P4:P9)</f>
        <v>7</v>
      </c>
      <c r="Q10" s="51">
        <f t="shared" si="3"/>
        <v>0.77777777777777779</v>
      </c>
      <c r="R10" s="48">
        <f>SUM(R4:R9)</f>
        <v>9</v>
      </c>
      <c r="S10" s="48">
        <f>SUM(S4:S9)</f>
        <v>5</v>
      </c>
      <c r="T10" s="51">
        <f t="shared" si="4"/>
        <v>0.55555555555555558</v>
      </c>
    </row>
    <row r="11" spans="1:21" x14ac:dyDescent="0.25">
      <c r="A11" s="14"/>
      <c r="I11" s="61" t="s">
        <v>38</v>
      </c>
      <c r="J11" s="116">
        <f>+I10-J10</f>
        <v>11</v>
      </c>
      <c r="L11" s="61" t="s">
        <v>38</v>
      </c>
      <c r="M11" s="116">
        <f>+L10-M10</f>
        <v>2</v>
      </c>
      <c r="O11" s="61" t="s">
        <v>38</v>
      </c>
      <c r="P11" s="116">
        <f>+O10-P10</f>
        <v>2</v>
      </c>
      <c r="R11" s="61" t="s">
        <v>38</v>
      </c>
      <c r="S11" s="116">
        <f>+R10-S10</f>
        <v>4</v>
      </c>
    </row>
    <row r="12" spans="1:21" ht="15.75" thickBot="1" x14ac:dyDescent="0.3">
      <c r="A12" s="14"/>
    </row>
    <row r="13" spans="1:21" x14ac:dyDescent="0.25">
      <c r="A13" s="122" t="s">
        <v>18</v>
      </c>
      <c r="B13" s="123"/>
      <c r="C13" s="124"/>
    </row>
    <row r="14" spans="1:21" ht="30" x14ac:dyDescent="0.25">
      <c r="A14" s="31" t="s">
        <v>19</v>
      </c>
      <c r="B14" s="30" t="s">
        <v>30</v>
      </c>
      <c r="C14" s="32" t="s">
        <v>23</v>
      </c>
    </row>
    <row r="15" spans="1:21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</row>
    <row r="16" spans="1:21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</row>
    <row r="17" spans="1:3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</row>
    <row r="18" spans="1:3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3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3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3" ht="15.75" thickBot="1" x14ac:dyDescent="0.3">
      <c r="A21" s="33" t="s">
        <v>32</v>
      </c>
      <c r="B21" s="34">
        <f>P10</f>
        <v>7</v>
      </c>
      <c r="C21" s="35">
        <f>S10</f>
        <v>5</v>
      </c>
    </row>
    <row r="22" spans="1:3" ht="15.75" thickBot="1" x14ac:dyDescent="0.3">
      <c r="A22" s="113" t="s">
        <v>24</v>
      </c>
      <c r="B22" s="103">
        <f>SUM(B15:B21)</f>
        <v>35</v>
      </c>
      <c r="C22" s="104">
        <f>SUM(C15:C21)</f>
        <v>46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3"/>
  <sheetViews>
    <sheetView zoomScale="80" zoomScaleNormal="80" workbookViewId="0">
      <selection activeCell="I11" sqref="I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0.42578125" style="3" customWidth="1"/>
    <col min="8" max="8" width="12.42578125" style="3" customWidth="1"/>
    <col min="9" max="9" width="12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4.7109375" style="3" customWidth="1"/>
    <col min="19" max="19" width="17.28515625" customWidth="1"/>
    <col min="20" max="20" width="14.28515625" customWidth="1"/>
  </cols>
  <sheetData>
    <row r="1" spans="1:20" s="1" customFormat="1" ht="15.75" thickBot="1" x14ac:dyDescent="0.3">
      <c r="A1" s="61" t="s">
        <v>33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11" customFormat="1" x14ac:dyDescent="0.25">
      <c r="A4" s="42" t="s">
        <v>0</v>
      </c>
      <c r="B4" s="56">
        <v>2</v>
      </c>
      <c r="C4" s="54">
        <v>5</v>
      </c>
      <c r="D4" s="54">
        <v>12</v>
      </c>
      <c r="E4" s="54">
        <v>8</v>
      </c>
      <c r="F4" s="54">
        <v>5</v>
      </c>
      <c r="G4" s="54">
        <v>2</v>
      </c>
      <c r="H4" s="22">
        <f>SUM(D4:G4)</f>
        <v>27</v>
      </c>
      <c r="I4" s="26">
        <v>0</v>
      </c>
      <c r="J4" s="26">
        <v>0</v>
      </c>
      <c r="K4" s="27" t="e">
        <f>+J4/I4</f>
        <v>#DIV/0!</v>
      </c>
      <c r="L4" s="26">
        <v>0</v>
      </c>
      <c r="M4" s="26">
        <v>0</v>
      </c>
      <c r="N4" s="27" t="e">
        <f>+M4/L4</f>
        <v>#DIV/0!</v>
      </c>
      <c r="O4" s="26">
        <v>1</v>
      </c>
      <c r="P4" s="26">
        <v>1</v>
      </c>
      <c r="Q4" s="27">
        <f>+P4/O4</f>
        <v>1</v>
      </c>
      <c r="R4" s="55">
        <v>0</v>
      </c>
      <c r="S4" s="55">
        <v>0</v>
      </c>
      <c r="T4" s="28" t="e">
        <f>+S4/R4</f>
        <v>#DIV/0!</v>
      </c>
    </row>
    <row r="5" spans="1:20" s="11" customFormat="1" x14ac:dyDescent="0.25">
      <c r="A5" s="43" t="s">
        <v>1</v>
      </c>
      <c r="B5" s="57">
        <v>11</v>
      </c>
      <c r="C5" s="53">
        <v>6</v>
      </c>
      <c r="D5" s="53">
        <v>11</v>
      </c>
      <c r="E5" s="53">
        <v>9</v>
      </c>
      <c r="F5" s="53">
        <v>7</v>
      </c>
      <c r="G5" s="53">
        <v>12</v>
      </c>
      <c r="H5" s="18">
        <f t="shared" ref="H5:H9" si="0">SUM(D5:G5)</f>
        <v>39</v>
      </c>
      <c r="I5" s="19">
        <v>1</v>
      </c>
      <c r="J5" s="19">
        <v>1</v>
      </c>
      <c r="K5" s="20">
        <f t="shared" ref="K5:K10" si="1">+J5/I5</f>
        <v>1</v>
      </c>
      <c r="L5" s="19">
        <v>1</v>
      </c>
      <c r="M5" s="19">
        <v>1</v>
      </c>
      <c r="N5" s="20">
        <f t="shared" ref="N5:N10" si="2">+M5/L5</f>
        <v>1</v>
      </c>
      <c r="O5" s="19">
        <v>2</v>
      </c>
      <c r="P5" s="19">
        <v>2</v>
      </c>
      <c r="Q5" s="20">
        <f t="shared" ref="Q5:Q10" si="3">+P5/O5</f>
        <v>1</v>
      </c>
      <c r="R5" s="36">
        <v>0</v>
      </c>
      <c r="S5" s="36">
        <v>0</v>
      </c>
      <c r="T5" s="24" t="e">
        <f t="shared" ref="T5:T10" si="4">+S5/R5</f>
        <v>#DIV/0!</v>
      </c>
    </row>
    <row r="6" spans="1:20" s="11" customFormat="1" x14ac:dyDescent="0.25">
      <c r="A6" s="43" t="s">
        <v>2</v>
      </c>
      <c r="B6" s="38">
        <v>12</v>
      </c>
      <c r="C6" s="19">
        <v>8</v>
      </c>
      <c r="D6" s="19">
        <v>22</v>
      </c>
      <c r="E6" s="19">
        <v>6</v>
      </c>
      <c r="F6" s="19">
        <v>4</v>
      </c>
      <c r="G6" s="19">
        <v>3</v>
      </c>
      <c r="H6" s="18">
        <f t="shared" si="0"/>
        <v>35</v>
      </c>
      <c r="I6" s="19">
        <v>0</v>
      </c>
      <c r="J6" s="19">
        <v>0</v>
      </c>
      <c r="K6" s="20" t="e">
        <f t="shared" si="1"/>
        <v>#DIV/0!</v>
      </c>
      <c r="L6" s="19">
        <v>1</v>
      </c>
      <c r="M6" s="19">
        <v>1</v>
      </c>
      <c r="N6" s="20">
        <f t="shared" si="2"/>
        <v>1</v>
      </c>
      <c r="O6" s="19">
        <v>1</v>
      </c>
      <c r="P6" s="19">
        <v>1</v>
      </c>
      <c r="Q6" s="20">
        <f t="shared" si="3"/>
        <v>1</v>
      </c>
      <c r="R6" s="36">
        <v>0</v>
      </c>
      <c r="S6" s="36">
        <v>0</v>
      </c>
      <c r="T6" s="24" t="e">
        <f t="shared" si="4"/>
        <v>#DIV/0!</v>
      </c>
    </row>
    <row r="7" spans="1:20" x14ac:dyDescent="0.25">
      <c r="A7" s="44" t="s">
        <v>3</v>
      </c>
      <c r="B7" s="40">
        <v>5</v>
      </c>
      <c r="C7" s="29">
        <v>1</v>
      </c>
      <c r="D7" s="19">
        <v>9</v>
      </c>
      <c r="E7" s="19">
        <v>9</v>
      </c>
      <c r="F7" s="19">
        <v>5</v>
      </c>
      <c r="G7" s="19">
        <v>2</v>
      </c>
      <c r="H7" s="18">
        <f t="shared" si="0"/>
        <v>25</v>
      </c>
      <c r="I7" s="36">
        <v>1</v>
      </c>
      <c r="J7" s="36">
        <v>1</v>
      </c>
      <c r="K7" s="20">
        <f t="shared" si="1"/>
        <v>1</v>
      </c>
      <c r="L7" s="29">
        <v>1</v>
      </c>
      <c r="M7" s="29">
        <v>0</v>
      </c>
      <c r="N7" s="20">
        <f t="shared" si="2"/>
        <v>0</v>
      </c>
      <c r="O7" s="29">
        <v>2</v>
      </c>
      <c r="P7" s="29">
        <v>2</v>
      </c>
      <c r="Q7" s="20">
        <f t="shared" si="3"/>
        <v>1</v>
      </c>
      <c r="R7" s="29">
        <v>1</v>
      </c>
      <c r="S7" s="29">
        <v>1</v>
      </c>
      <c r="T7" s="24">
        <f t="shared" si="4"/>
        <v>1</v>
      </c>
    </row>
    <row r="8" spans="1:20" x14ac:dyDescent="0.25">
      <c r="A8" s="44" t="s">
        <v>4</v>
      </c>
      <c r="B8" s="40">
        <v>3</v>
      </c>
      <c r="C8" s="29">
        <v>5</v>
      </c>
      <c r="D8" s="19">
        <v>12</v>
      </c>
      <c r="E8" s="19">
        <v>4</v>
      </c>
      <c r="F8" s="19">
        <v>4</v>
      </c>
      <c r="G8" s="19">
        <v>11</v>
      </c>
      <c r="H8" s="18">
        <f t="shared" si="0"/>
        <v>31</v>
      </c>
      <c r="I8" s="36">
        <v>3</v>
      </c>
      <c r="J8" s="29">
        <v>0</v>
      </c>
      <c r="K8" s="20">
        <f t="shared" si="1"/>
        <v>0</v>
      </c>
      <c r="L8" s="29">
        <v>1</v>
      </c>
      <c r="M8" s="29">
        <v>0</v>
      </c>
      <c r="N8" s="20">
        <f t="shared" si="2"/>
        <v>0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0" ht="15.75" thickBot="1" x14ac:dyDescent="0.3">
      <c r="A9" s="46" t="s">
        <v>5</v>
      </c>
      <c r="B9" s="65">
        <v>29</v>
      </c>
      <c r="C9" s="16">
        <v>8</v>
      </c>
      <c r="D9" s="16">
        <v>36</v>
      </c>
      <c r="E9" s="16">
        <v>18</v>
      </c>
      <c r="F9" s="16">
        <v>10</v>
      </c>
      <c r="G9" s="16">
        <v>26</v>
      </c>
      <c r="H9" s="9">
        <f t="shared" si="0"/>
        <v>90</v>
      </c>
      <c r="I9" s="16">
        <v>6</v>
      </c>
      <c r="J9" s="16">
        <v>5</v>
      </c>
      <c r="K9" s="67">
        <f t="shared" si="1"/>
        <v>0.83333333333333337</v>
      </c>
      <c r="L9" s="16">
        <v>2</v>
      </c>
      <c r="M9" s="16">
        <v>2</v>
      </c>
      <c r="N9" s="67">
        <f t="shared" si="2"/>
        <v>1</v>
      </c>
      <c r="O9" s="16">
        <v>1</v>
      </c>
      <c r="P9" s="16">
        <v>1</v>
      </c>
      <c r="Q9" s="67">
        <f t="shared" si="3"/>
        <v>1</v>
      </c>
      <c r="R9" s="37">
        <v>3</v>
      </c>
      <c r="S9" s="37">
        <v>3</v>
      </c>
      <c r="T9" s="50">
        <f t="shared" si="4"/>
        <v>1</v>
      </c>
    </row>
    <row r="10" spans="1:20" ht="15.75" thickBot="1" x14ac:dyDescent="0.3">
      <c r="A10" s="47"/>
      <c r="B10" s="48">
        <f>SUM(B4:B9)</f>
        <v>62</v>
      </c>
      <c r="C10" s="48">
        <f>SUM(C4:C9)</f>
        <v>33</v>
      </c>
      <c r="D10" s="48">
        <f>SUM(D4:D9)</f>
        <v>102</v>
      </c>
      <c r="E10" s="48">
        <f t="shared" ref="E10:G10" si="5">SUM(E4:E9)</f>
        <v>54</v>
      </c>
      <c r="F10" s="48">
        <f t="shared" si="5"/>
        <v>35</v>
      </c>
      <c r="G10" s="66">
        <f t="shared" si="5"/>
        <v>56</v>
      </c>
      <c r="H10" s="49">
        <f>SUM(H4:H9)</f>
        <v>247</v>
      </c>
      <c r="I10" s="48">
        <f>SUM(I4:I9)</f>
        <v>11</v>
      </c>
      <c r="J10" s="48">
        <f>SUM(J4:J9)</f>
        <v>7</v>
      </c>
      <c r="K10" s="51">
        <f t="shared" si="1"/>
        <v>0.63636363636363635</v>
      </c>
      <c r="L10" s="48">
        <f>SUM(L4:L9)</f>
        <v>6</v>
      </c>
      <c r="M10" s="48">
        <f>SUM(M4:M9)</f>
        <v>4</v>
      </c>
      <c r="N10" s="51">
        <f t="shared" si="2"/>
        <v>0.66666666666666663</v>
      </c>
      <c r="O10" s="48">
        <f>SUM(O4:O9)</f>
        <v>7</v>
      </c>
      <c r="P10" s="48">
        <f>SUM(P4:P9)</f>
        <v>7</v>
      </c>
      <c r="Q10" s="51">
        <f t="shared" si="3"/>
        <v>1</v>
      </c>
      <c r="R10" s="48">
        <f>SUM(R4:R9)</f>
        <v>4</v>
      </c>
      <c r="S10" s="48">
        <f>SUM(S4:S9)</f>
        <v>4</v>
      </c>
      <c r="T10" s="51">
        <f t="shared" si="4"/>
        <v>1</v>
      </c>
    </row>
    <row r="11" spans="1:20" x14ac:dyDescent="0.25">
      <c r="A11" s="14"/>
      <c r="I11" s="61" t="s">
        <v>38</v>
      </c>
      <c r="J11" s="116">
        <f>+I10-J10</f>
        <v>4</v>
      </c>
      <c r="L11" s="61" t="s">
        <v>38</v>
      </c>
      <c r="M11" s="116">
        <f>+L10-M10</f>
        <v>2</v>
      </c>
      <c r="O11" s="61" t="s">
        <v>38</v>
      </c>
      <c r="P11" s="116">
        <f>+O10-P10</f>
        <v>0</v>
      </c>
      <c r="R11" s="61" t="s">
        <v>38</v>
      </c>
      <c r="S11" s="116">
        <f>+R10-S10</f>
        <v>0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99" t="s">
        <v>19</v>
      </c>
      <c r="B14" s="100" t="s">
        <v>30</v>
      </c>
      <c r="C14" s="101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18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  <c r="R17"/>
    </row>
    <row r="18" spans="1:18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18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18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18" ht="15.75" thickBot="1" x14ac:dyDescent="0.3">
      <c r="A21" s="33" t="s">
        <v>32</v>
      </c>
      <c r="B21" s="34">
        <f>'JANUARY ''21'!B21</f>
        <v>7</v>
      </c>
      <c r="C21" s="35">
        <f>'JANUARY ''21'!C21</f>
        <v>5</v>
      </c>
    </row>
    <row r="22" spans="1:18" x14ac:dyDescent="0.25">
      <c r="A22" s="110" t="s">
        <v>33</v>
      </c>
      <c r="B22" s="111">
        <f>P10</f>
        <v>7</v>
      </c>
      <c r="C22" s="112">
        <f>S10</f>
        <v>4</v>
      </c>
    </row>
    <row r="23" spans="1:18" ht="15.75" thickBot="1" x14ac:dyDescent="0.3">
      <c r="A23" s="113" t="s">
        <v>24</v>
      </c>
      <c r="B23" s="103">
        <f>SUM(B15:B22)</f>
        <v>42</v>
      </c>
      <c r="C23" s="104">
        <f>SUM(C15:C22)</f>
        <v>50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4"/>
  <sheetViews>
    <sheetView zoomScale="80" zoomScaleNormal="80" workbookViewId="0">
      <selection activeCell="I11" sqref="I11"/>
    </sheetView>
  </sheetViews>
  <sheetFormatPr defaultRowHeight="15" x14ac:dyDescent="0.25"/>
  <cols>
    <col min="1" max="1" width="21.140625" style="1" customWidth="1"/>
    <col min="2" max="2" width="23.140625" style="3" bestFit="1" customWidth="1"/>
    <col min="3" max="3" width="20.28515625" style="3" bestFit="1" customWidth="1"/>
    <col min="4" max="4" width="20.140625" style="3" bestFit="1" customWidth="1"/>
    <col min="5" max="5" width="12" style="3" bestFit="1" customWidth="1"/>
    <col min="6" max="6" width="16.7109375" style="3" bestFit="1" customWidth="1"/>
    <col min="7" max="7" width="11" style="3" bestFit="1" customWidth="1"/>
    <col min="8" max="8" width="12.42578125" style="3" customWidth="1"/>
    <col min="9" max="9" width="12.5703125" style="3" customWidth="1"/>
    <col min="10" max="10" width="18.140625" style="3" bestFit="1" customWidth="1"/>
    <col min="11" max="11" width="11" style="3" customWidth="1"/>
    <col min="12" max="12" width="11.42578125" style="3" customWidth="1"/>
    <col min="13" max="13" width="18.140625" style="3" bestFit="1" customWidth="1"/>
    <col min="14" max="14" width="17.28515625" style="3" customWidth="1"/>
    <col min="15" max="15" width="12.42578125" style="3" customWidth="1"/>
    <col min="16" max="16" width="16.28515625" style="3" customWidth="1"/>
    <col min="17" max="17" width="10.7109375" style="3" customWidth="1"/>
    <col min="18" max="18" width="13" style="3" customWidth="1"/>
    <col min="19" max="19" width="12" bestFit="1" customWidth="1"/>
    <col min="20" max="20" width="9.5703125" customWidth="1"/>
  </cols>
  <sheetData>
    <row r="1" spans="1:20" s="1" customFormat="1" ht="15.75" thickBot="1" x14ac:dyDescent="0.3">
      <c r="A1" s="61" t="s">
        <v>34</v>
      </c>
      <c r="B1" s="58" t="s">
        <v>17</v>
      </c>
      <c r="C1" s="58" t="s">
        <v>17</v>
      </c>
      <c r="D1" s="125" t="s">
        <v>11</v>
      </c>
      <c r="E1" s="126"/>
      <c r="F1" s="126"/>
      <c r="G1" s="126"/>
      <c r="H1" s="126"/>
      <c r="I1" s="127" t="s">
        <v>12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0" s="1" customFormat="1" ht="15.75" thickBot="1" x14ac:dyDescent="0.3">
      <c r="A2" s="61" t="s">
        <v>6</v>
      </c>
      <c r="B2" s="59" t="s">
        <v>7</v>
      </c>
      <c r="C2" s="59" t="s">
        <v>21</v>
      </c>
      <c r="D2" s="60" t="s">
        <v>8</v>
      </c>
      <c r="E2" s="60" t="s">
        <v>9</v>
      </c>
      <c r="F2" s="60" t="s">
        <v>10</v>
      </c>
      <c r="G2" s="60" t="s">
        <v>13</v>
      </c>
      <c r="H2" s="62" t="s">
        <v>14</v>
      </c>
      <c r="I2" s="130" t="s">
        <v>8</v>
      </c>
      <c r="J2" s="131"/>
      <c r="K2" s="5"/>
      <c r="L2" s="130" t="s">
        <v>9</v>
      </c>
      <c r="M2" s="131"/>
      <c r="N2" s="5"/>
      <c r="O2" s="130" t="s">
        <v>10</v>
      </c>
      <c r="P2" s="131"/>
      <c r="Q2" s="5"/>
      <c r="R2" s="130" t="s">
        <v>13</v>
      </c>
      <c r="S2" s="131"/>
      <c r="T2" s="58"/>
    </row>
    <row r="3" spans="1:20" s="1" customFormat="1" ht="15.75" thickBot="1" x14ac:dyDescent="0.3">
      <c r="A3" s="1" t="s">
        <v>22</v>
      </c>
      <c r="B3" s="52"/>
      <c r="C3" s="5"/>
      <c r="D3" s="21"/>
      <c r="E3" s="5"/>
      <c r="F3" s="5"/>
      <c r="G3" s="5"/>
      <c r="H3" s="52"/>
      <c r="I3" s="63" t="s">
        <v>14</v>
      </c>
      <c r="J3" s="64" t="s">
        <v>15</v>
      </c>
      <c r="K3" s="5" t="s">
        <v>16</v>
      </c>
      <c r="L3" s="63" t="s">
        <v>14</v>
      </c>
      <c r="M3" s="64" t="s">
        <v>15</v>
      </c>
      <c r="N3" s="5" t="s">
        <v>16</v>
      </c>
      <c r="O3" s="63" t="s">
        <v>14</v>
      </c>
      <c r="P3" s="64" t="s">
        <v>15</v>
      </c>
      <c r="Q3" s="5" t="s">
        <v>16</v>
      </c>
      <c r="R3" s="63" t="s">
        <v>14</v>
      </c>
      <c r="S3" s="64" t="s">
        <v>15</v>
      </c>
      <c r="T3" s="59" t="s">
        <v>16</v>
      </c>
    </row>
    <row r="4" spans="1:20" s="11" customFormat="1" x14ac:dyDescent="0.25">
      <c r="A4" s="42" t="s">
        <v>0</v>
      </c>
      <c r="B4" s="56">
        <v>6</v>
      </c>
      <c r="C4" s="54">
        <v>4</v>
      </c>
      <c r="D4" s="54">
        <v>13</v>
      </c>
      <c r="E4" s="54">
        <v>7</v>
      </c>
      <c r="F4" s="54">
        <v>6</v>
      </c>
      <c r="G4" s="54">
        <v>1</v>
      </c>
      <c r="H4" s="22">
        <f>SUM(D4:G4)</f>
        <v>27</v>
      </c>
      <c r="I4" s="26">
        <v>4</v>
      </c>
      <c r="J4" s="26">
        <v>0</v>
      </c>
      <c r="K4" s="27">
        <f>+J4/I4</f>
        <v>0</v>
      </c>
      <c r="L4" s="26">
        <v>1</v>
      </c>
      <c r="M4" s="26">
        <v>1</v>
      </c>
      <c r="N4" s="27">
        <f>+M4/L4</f>
        <v>1</v>
      </c>
      <c r="O4" s="26">
        <v>0</v>
      </c>
      <c r="P4" s="26">
        <v>0</v>
      </c>
      <c r="Q4" s="27" t="e">
        <f>+P4/O4</f>
        <v>#DIV/0!</v>
      </c>
      <c r="R4" s="55">
        <v>1</v>
      </c>
      <c r="S4" s="55">
        <v>1</v>
      </c>
      <c r="T4" s="28">
        <f>+S4/R4</f>
        <v>1</v>
      </c>
    </row>
    <row r="5" spans="1:20" s="11" customFormat="1" x14ac:dyDescent="0.25">
      <c r="A5" s="43" t="s">
        <v>1</v>
      </c>
      <c r="B5" s="57">
        <v>1</v>
      </c>
      <c r="C5" s="53">
        <v>4</v>
      </c>
      <c r="D5" s="53">
        <v>10</v>
      </c>
      <c r="E5" s="53">
        <v>7</v>
      </c>
      <c r="F5" s="53">
        <v>6</v>
      </c>
      <c r="G5" s="53">
        <v>12</v>
      </c>
      <c r="H5" s="18">
        <f t="shared" ref="H5:H9" si="0">SUM(D5:G5)</f>
        <v>35</v>
      </c>
      <c r="I5" s="19">
        <v>3</v>
      </c>
      <c r="J5" s="19">
        <v>1</v>
      </c>
      <c r="K5" s="20">
        <f t="shared" ref="K5:K10" si="1">+J5/I5</f>
        <v>0.33333333333333331</v>
      </c>
      <c r="L5" s="19">
        <v>3</v>
      </c>
      <c r="M5" s="19">
        <v>2</v>
      </c>
      <c r="N5" s="20">
        <f t="shared" ref="N5:N10" si="2">+M5/L5</f>
        <v>0.66666666666666663</v>
      </c>
      <c r="O5" s="19">
        <v>2</v>
      </c>
      <c r="P5" s="19">
        <v>2</v>
      </c>
      <c r="Q5" s="20">
        <f t="shared" ref="Q5:Q10" si="3">+P5/O5</f>
        <v>1</v>
      </c>
      <c r="R5" s="36">
        <v>2</v>
      </c>
      <c r="S5" s="36">
        <v>1</v>
      </c>
      <c r="T5" s="24">
        <f t="shared" ref="T5:T10" si="4">+S5/R5</f>
        <v>0.5</v>
      </c>
    </row>
    <row r="6" spans="1:20" s="11" customFormat="1" x14ac:dyDescent="0.25">
      <c r="A6" s="43" t="s">
        <v>2</v>
      </c>
      <c r="B6" s="38">
        <v>5</v>
      </c>
      <c r="C6" s="19">
        <v>3</v>
      </c>
      <c r="D6" s="19">
        <v>15</v>
      </c>
      <c r="E6" s="19">
        <v>7</v>
      </c>
      <c r="F6" s="19">
        <v>3</v>
      </c>
      <c r="G6" s="19">
        <v>4</v>
      </c>
      <c r="H6" s="18">
        <f t="shared" si="0"/>
        <v>29</v>
      </c>
      <c r="I6" s="19">
        <v>5</v>
      </c>
      <c r="J6" s="19">
        <v>1</v>
      </c>
      <c r="K6" s="20">
        <f t="shared" si="1"/>
        <v>0.2</v>
      </c>
      <c r="L6" s="19">
        <v>0</v>
      </c>
      <c r="M6" s="19">
        <v>0</v>
      </c>
      <c r="N6" s="20" t="e">
        <f t="shared" si="2"/>
        <v>#DIV/0!</v>
      </c>
      <c r="O6" s="19">
        <v>1</v>
      </c>
      <c r="P6" s="19">
        <v>1</v>
      </c>
      <c r="Q6" s="20">
        <f t="shared" si="3"/>
        <v>1</v>
      </c>
      <c r="R6" s="36">
        <v>0</v>
      </c>
      <c r="S6" s="36">
        <v>0</v>
      </c>
      <c r="T6" s="24" t="e">
        <f t="shared" si="4"/>
        <v>#DIV/0!</v>
      </c>
    </row>
    <row r="7" spans="1:20" x14ac:dyDescent="0.25">
      <c r="A7" s="44" t="s">
        <v>3</v>
      </c>
      <c r="B7" s="40">
        <v>7</v>
      </c>
      <c r="C7" s="29">
        <v>8</v>
      </c>
      <c r="D7" s="19">
        <v>13</v>
      </c>
      <c r="E7" s="19">
        <v>8</v>
      </c>
      <c r="F7" s="19">
        <v>1</v>
      </c>
      <c r="G7" s="19">
        <v>5</v>
      </c>
      <c r="H7" s="18">
        <f t="shared" si="0"/>
        <v>27</v>
      </c>
      <c r="I7" s="36">
        <v>6</v>
      </c>
      <c r="J7" s="36">
        <v>0</v>
      </c>
      <c r="K7" s="20">
        <f t="shared" si="1"/>
        <v>0</v>
      </c>
      <c r="L7" s="29">
        <v>1</v>
      </c>
      <c r="M7" s="29">
        <v>1</v>
      </c>
      <c r="N7" s="20">
        <f t="shared" si="2"/>
        <v>1</v>
      </c>
      <c r="O7" s="29">
        <v>5</v>
      </c>
      <c r="P7" s="29">
        <v>4</v>
      </c>
      <c r="Q7" s="20">
        <f t="shared" si="3"/>
        <v>0.8</v>
      </c>
      <c r="R7" s="29">
        <v>1</v>
      </c>
      <c r="S7" s="29">
        <v>1</v>
      </c>
      <c r="T7" s="24">
        <f t="shared" si="4"/>
        <v>1</v>
      </c>
    </row>
    <row r="8" spans="1:20" x14ac:dyDescent="0.25">
      <c r="A8" s="44" t="s">
        <v>4</v>
      </c>
      <c r="B8" s="40">
        <v>7</v>
      </c>
      <c r="C8" s="29">
        <v>2</v>
      </c>
      <c r="D8" s="19">
        <v>9</v>
      </c>
      <c r="E8" s="19">
        <v>4</v>
      </c>
      <c r="F8" s="19">
        <v>4</v>
      </c>
      <c r="G8" s="19">
        <v>11</v>
      </c>
      <c r="H8" s="18">
        <f t="shared" si="0"/>
        <v>28</v>
      </c>
      <c r="I8" s="36">
        <v>4</v>
      </c>
      <c r="J8" s="29">
        <v>1</v>
      </c>
      <c r="K8" s="20">
        <f t="shared" si="1"/>
        <v>0.25</v>
      </c>
      <c r="L8" s="29">
        <v>0</v>
      </c>
      <c r="M8" s="29">
        <v>0</v>
      </c>
      <c r="N8" s="20" t="e">
        <f t="shared" si="2"/>
        <v>#DIV/0!</v>
      </c>
      <c r="O8" s="29">
        <v>0</v>
      </c>
      <c r="P8" s="29">
        <v>0</v>
      </c>
      <c r="Q8" s="20" t="e">
        <f t="shared" si="3"/>
        <v>#DIV/0!</v>
      </c>
      <c r="R8" s="29">
        <v>0</v>
      </c>
      <c r="S8" s="29">
        <v>0</v>
      </c>
      <c r="T8" s="24" t="e">
        <f t="shared" si="4"/>
        <v>#DIV/0!</v>
      </c>
    </row>
    <row r="9" spans="1:20" ht="15.75" thickBot="1" x14ac:dyDescent="0.3">
      <c r="A9" s="46" t="s">
        <v>5</v>
      </c>
      <c r="B9" s="65">
        <v>37</v>
      </c>
      <c r="C9" s="16">
        <v>12</v>
      </c>
      <c r="D9" s="16">
        <v>37</v>
      </c>
      <c r="E9" s="16">
        <v>21</v>
      </c>
      <c r="F9" s="16">
        <v>8</v>
      </c>
      <c r="G9" s="16">
        <v>28</v>
      </c>
      <c r="H9" s="9">
        <f t="shared" si="0"/>
        <v>94</v>
      </c>
      <c r="I9" s="16">
        <v>8</v>
      </c>
      <c r="J9" s="16">
        <v>6</v>
      </c>
      <c r="K9" s="67">
        <f t="shared" si="1"/>
        <v>0.75</v>
      </c>
      <c r="L9" s="16">
        <v>1</v>
      </c>
      <c r="M9" s="16">
        <v>1</v>
      </c>
      <c r="N9" s="67">
        <f t="shared" si="2"/>
        <v>1</v>
      </c>
      <c r="O9" s="16">
        <v>3</v>
      </c>
      <c r="P9" s="16">
        <v>3</v>
      </c>
      <c r="Q9" s="67">
        <f t="shared" si="3"/>
        <v>1</v>
      </c>
      <c r="R9" s="37">
        <v>2</v>
      </c>
      <c r="S9" s="37">
        <v>1</v>
      </c>
      <c r="T9" s="50">
        <f t="shared" si="4"/>
        <v>0.5</v>
      </c>
    </row>
    <row r="10" spans="1:20" ht="15.75" thickBot="1" x14ac:dyDescent="0.3">
      <c r="A10" s="47"/>
      <c r="B10" s="48">
        <f>SUM(B4:B9)</f>
        <v>63</v>
      </c>
      <c r="C10" s="48">
        <f>SUM(C4:C9)</f>
        <v>33</v>
      </c>
      <c r="D10" s="48">
        <f>SUM(D4:D9)</f>
        <v>97</v>
      </c>
      <c r="E10" s="48">
        <f t="shared" ref="E10:G10" si="5">SUM(E4:E9)</f>
        <v>54</v>
      </c>
      <c r="F10" s="48">
        <f t="shared" si="5"/>
        <v>28</v>
      </c>
      <c r="G10" s="66">
        <f t="shared" si="5"/>
        <v>61</v>
      </c>
      <c r="H10" s="49">
        <f>SUM(H4:H9)</f>
        <v>240</v>
      </c>
      <c r="I10" s="48">
        <f>SUM(I4:I9)</f>
        <v>30</v>
      </c>
      <c r="J10" s="48">
        <f>SUM(J4:J9)</f>
        <v>9</v>
      </c>
      <c r="K10" s="51">
        <f t="shared" si="1"/>
        <v>0.3</v>
      </c>
      <c r="L10" s="48">
        <f>SUM(L4:L9)</f>
        <v>6</v>
      </c>
      <c r="M10" s="48">
        <f>SUM(M4:M9)</f>
        <v>5</v>
      </c>
      <c r="N10" s="51">
        <f t="shared" si="2"/>
        <v>0.83333333333333337</v>
      </c>
      <c r="O10" s="48">
        <f>SUM(O4:O9)</f>
        <v>11</v>
      </c>
      <c r="P10" s="48">
        <f>SUM(P4:P9)</f>
        <v>10</v>
      </c>
      <c r="Q10" s="51">
        <f t="shared" si="3"/>
        <v>0.90909090909090906</v>
      </c>
      <c r="R10" s="48">
        <f>SUM(R4:R9)</f>
        <v>6</v>
      </c>
      <c r="S10" s="48">
        <f>SUM(S4:S9)</f>
        <v>4</v>
      </c>
      <c r="T10" s="51">
        <f t="shared" si="4"/>
        <v>0.66666666666666663</v>
      </c>
    </row>
    <row r="11" spans="1:20" x14ac:dyDescent="0.25">
      <c r="A11" s="14"/>
      <c r="I11" s="61" t="s">
        <v>38</v>
      </c>
      <c r="J11" s="116">
        <f>+I10-J10</f>
        <v>21</v>
      </c>
      <c r="L11" s="61" t="s">
        <v>38</v>
      </c>
      <c r="M11" s="116">
        <f>+L10-M10</f>
        <v>1</v>
      </c>
      <c r="O11" s="61" t="s">
        <v>38</v>
      </c>
      <c r="P11" s="116">
        <f>+O10-P10</f>
        <v>1</v>
      </c>
      <c r="R11" s="61" t="s">
        <v>38</v>
      </c>
      <c r="S11" s="116">
        <f>+R10-S10</f>
        <v>2</v>
      </c>
    </row>
    <row r="12" spans="1:20" ht="15.75" thickBot="1" x14ac:dyDescent="0.3">
      <c r="A12" s="14"/>
      <c r="R12"/>
    </row>
    <row r="13" spans="1:20" x14ac:dyDescent="0.25">
      <c r="A13" s="122" t="s">
        <v>18</v>
      </c>
      <c r="B13" s="123"/>
      <c r="C13" s="124"/>
      <c r="R13"/>
    </row>
    <row r="14" spans="1:20" ht="30" x14ac:dyDescent="0.25">
      <c r="A14" s="99" t="s">
        <v>19</v>
      </c>
      <c r="B14" s="100" t="s">
        <v>30</v>
      </c>
      <c r="C14" s="101" t="s">
        <v>23</v>
      </c>
      <c r="R14"/>
    </row>
    <row r="15" spans="1:20" ht="15.75" thickBot="1" x14ac:dyDescent="0.3">
      <c r="A15" s="33" t="s">
        <v>25</v>
      </c>
      <c r="B15" s="34">
        <f>'JULY ''20'!B15</f>
        <v>6</v>
      </c>
      <c r="C15" s="35">
        <f>'JULY ''20'!C15</f>
        <v>4</v>
      </c>
      <c r="R15"/>
    </row>
    <row r="16" spans="1:20" ht="15.75" thickBot="1" x14ac:dyDescent="0.3">
      <c r="A16" s="33" t="s">
        <v>26</v>
      </c>
      <c r="B16" s="34">
        <f>'AUGUST ''20'!B16</f>
        <v>4</v>
      </c>
      <c r="C16" s="35">
        <f>'AUGUST ''20'!C16</f>
        <v>5</v>
      </c>
      <c r="R16"/>
    </row>
    <row r="17" spans="1:18" ht="15.75" thickBot="1" x14ac:dyDescent="0.3">
      <c r="A17" s="33" t="s">
        <v>27</v>
      </c>
      <c r="B17" s="34">
        <f>'SEPTEMBER ''20'!B16</f>
        <v>4</v>
      </c>
      <c r="C17" s="35">
        <f>'SEPTEMBER ''20'!C16</f>
        <v>9</v>
      </c>
      <c r="R17"/>
    </row>
    <row r="18" spans="1:18" ht="15.75" thickBot="1" x14ac:dyDescent="0.3">
      <c r="A18" s="33" t="s">
        <v>28</v>
      </c>
      <c r="B18" s="34">
        <f>'OCTOBER ''20'!B18</f>
        <v>2</v>
      </c>
      <c r="C18" s="35">
        <f>'OCTOBER ''20'!C18</f>
        <v>8</v>
      </c>
    </row>
    <row r="19" spans="1:18" ht="15.75" thickBot="1" x14ac:dyDescent="0.3">
      <c r="A19" s="33" t="s">
        <v>29</v>
      </c>
      <c r="B19" s="34">
        <f>'NOVEMBER ''20'!B19</f>
        <v>6</v>
      </c>
      <c r="C19" s="35">
        <f>'NOVEMBER ''20'!C19</f>
        <v>9</v>
      </c>
    </row>
    <row r="20" spans="1:18" ht="15.75" thickBot="1" x14ac:dyDescent="0.3">
      <c r="A20" s="33" t="s">
        <v>31</v>
      </c>
      <c r="B20" s="34">
        <f>'DECEMBER ''20'!B20</f>
        <v>6</v>
      </c>
      <c r="C20" s="35">
        <f>'DECEMBER ''20'!C20</f>
        <v>6</v>
      </c>
    </row>
    <row r="21" spans="1:18" ht="15.75" thickBot="1" x14ac:dyDescent="0.3">
      <c r="A21" s="33" t="s">
        <v>32</v>
      </c>
      <c r="B21" s="34">
        <f>'JANUARY ''21'!B21</f>
        <v>7</v>
      </c>
      <c r="C21" s="35">
        <f>'JANUARY ''21'!C21</f>
        <v>5</v>
      </c>
    </row>
    <row r="22" spans="1:18" ht="15.75" thickBot="1" x14ac:dyDescent="0.3">
      <c r="A22" s="33" t="s">
        <v>33</v>
      </c>
      <c r="B22" s="34">
        <f>'FEBRUARY ''21'!B22</f>
        <v>7</v>
      </c>
      <c r="C22" s="35">
        <f>'FEBRUARY ''21'!C22</f>
        <v>4</v>
      </c>
    </row>
    <row r="23" spans="1:18" x14ac:dyDescent="0.25">
      <c r="A23" s="110" t="s">
        <v>34</v>
      </c>
      <c r="B23" s="111">
        <f>P10</f>
        <v>10</v>
      </c>
      <c r="C23" s="112">
        <f>S10</f>
        <v>4</v>
      </c>
    </row>
    <row r="24" spans="1:18" ht="15.75" thickBot="1" x14ac:dyDescent="0.3">
      <c r="A24" s="113" t="s">
        <v>24</v>
      </c>
      <c r="B24" s="103">
        <f>SUM(B15:B23)</f>
        <v>52</v>
      </c>
      <c r="C24" s="104">
        <f>SUM(C15:C23)</f>
        <v>54</v>
      </c>
    </row>
  </sheetData>
  <mergeCells count="7">
    <mergeCell ref="A13:C13"/>
    <mergeCell ref="D1:H1"/>
    <mergeCell ref="I1:T1"/>
    <mergeCell ref="I2:J2"/>
    <mergeCell ref="L2:M2"/>
    <mergeCell ref="O2:P2"/>
    <mergeCell ref="R2:S2"/>
  </mergeCells>
  <pageMargins left="0.7" right="0.7" top="0.75" bottom="0.75" header="0.3" footer="0.3"/>
  <pageSetup paperSize="17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JULY '20</vt:lpstr>
      <vt:lpstr>AUGUST '20</vt:lpstr>
      <vt:lpstr>SEPTEMBER '20</vt:lpstr>
      <vt:lpstr>OCTOBER '20</vt:lpstr>
      <vt:lpstr>NOVEMBER '20</vt:lpstr>
      <vt:lpstr>DECEMBER '20</vt:lpstr>
      <vt:lpstr>JANUARY '21</vt:lpstr>
      <vt:lpstr>FEBRUARY '21</vt:lpstr>
      <vt:lpstr>MARCH '21</vt:lpstr>
      <vt:lpstr>APRIL '21</vt:lpstr>
      <vt:lpstr>MAY '21</vt:lpstr>
      <vt:lpstr>JUNE '21</vt:lpstr>
      <vt:lpstr>FY '21 Totals</vt:lpstr>
      <vt:lpstr>'SEPTEMBER ''20'!Print_Area</vt:lpstr>
    </vt:vector>
  </TitlesOfParts>
  <Company>Tennessee Dept.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Dana Danner</cp:lastModifiedBy>
  <cp:lastPrinted>2022-04-21T16:36:44Z</cp:lastPrinted>
  <dcterms:created xsi:type="dcterms:W3CDTF">2018-09-05T19:53:14Z</dcterms:created>
  <dcterms:modified xsi:type="dcterms:W3CDTF">2022-04-21T19:34:44Z</dcterms:modified>
</cp:coreProperties>
</file>