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17232\Desktop\"/>
    </mc:Choice>
  </mc:AlternateContent>
  <xr:revisionPtr revIDLastSave="0" documentId="8_{AF10A994-5E35-4C65-A673-89ACB833668C}" xr6:coauthVersionLast="45" xr6:coauthVersionMax="45" xr10:uidLastSave="{00000000-0000-0000-0000-000000000000}"/>
  <bookViews>
    <workbookView xWindow="28680" yWindow="-120" windowWidth="29040" windowHeight="15840" tabRatio="717" xr2:uid="{00000000-000D-0000-FFFF-FFFF00000000}"/>
  </bookViews>
  <sheets>
    <sheet name="Recon Sheet" sheetId="4" r:id="rId1"/>
    <sheet name="Recon Items" sheetId="3" r:id="rId2"/>
    <sheet name="Recon Sources" sheetId="2" r:id="rId3"/>
    <sheet name="TN_GL63" sheetId="13" r:id="rId4"/>
    <sheet name="TN_GR06_SEFA_EXP" sheetId="11" r:id="rId5"/>
    <sheet name="Support-Recon Item (1)" sheetId="14" r:id="rId6"/>
    <sheet name="Support-Recon Item (2)" sheetId="15" r:id="rId7"/>
    <sheet name="Support-Recon Item (4)" sheetId="17" r:id="rId8"/>
    <sheet name="Support-Recon Item (5)" sheetId="18" r:id="rId9"/>
  </sheets>
  <definedNames>
    <definedName name="_xlnm.Print_Area" localSheetId="1">'Recon Items'!$A$1:$M$22</definedName>
    <definedName name="_xlnm.Print_Area" localSheetId="0">'Recon Sheet'!$A$1:$Q$22</definedName>
    <definedName name="_xlnm.Print_Area" localSheetId="2">'Recon Sources'!$A$1:$G$28</definedName>
    <definedName name="_xlnm.Print_Area" localSheetId="5">'Support-Recon Item (1)'!$A$1:$H$11</definedName>
    <definedName name="_xlnm.Print_Area" localSheetId="6">'Support-Recon Item (2)'!$A$1:$K$11</definedName>
    <definedName name="_xlnm.Print_Area" localSheetId="7">'Support-Recon Item (4)'!$A$1:$J$11</definedName>
    <definedName name="_xlnm.Print_Area" localSheetId="8">'Support-Recon Item (5)'!$A$1:$G$10</definedName>
    <definedName name="_xlnm.Print_Area" localSheetId="3">TN_GL63!$A$1:$D$15</definedName>
    <definedName name="_xlnm.Print_Area" localSheetId="4">TN_GR06_SEFA_EXP!$A$1:$D$14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4" l="1"/>
  <c r="M14" i="4"/>
  <c r="M15" i="4"/>
  <c r="M16" i="4"/>
  <c r="M17" i="4"/>
  <c r="M18" i="4"/>
  <c r="G13" i="4"/>
  <c r="I13" i="4" s="1"/>
  <c r="O13" i="4" s="1"/>
  <c r="G14" i="4"/>
  <c r="I14" i="4" s="1"/>
  <c r="O14" i="4" s="1"/>
  <c r="G15" i="4"/>
  <c r="I15" i="4" s="1"/>
  <c r="G16" i="4"/>
  <c r="I16" i="4" s="1"/>
  <c r="G17" i="4"/>
  <c r="I17" i="4" s="1"/>
  <c r="O17" i="4" s="1"/>
  <c r="G18" i="4"/>
  <c r="I18" i="4" s="1"/>
  <c r="O18" i="4" s="1"/>
  <c r="G19" i="4"/>
  <c r="O16" i="4" l="1"/>
  <c r="O15" i="4"/>
  <c r="D10" i="18"/>
  <c r="E22" i="4" l="1"/>
  <c r="I19" i="4"/>
  <c r="M19" i="4"/>
  <c r="O19" i="4" l="1"/>
  <c r="M12" i="4" l="1"/>
  <c r="M20" i="4"/>
  <c r="M11" i="4"/>
  <c r="L22" i="4"/>
  <c r="K22" i="4"/>
  <c r="F22" i="4"/>
  <c r="D22" i="4"/>
  <c r="B22" i="4"/>
  <c r="B23" i="4" s="1"/>
  <c r="G12" i="4"/>
  <c r="G20" i="4"/>
  <c r="I20" i="4" s="1"/>
  <c r="G11" i="4"/>
  <c r="O20" i="4" l="1"/>
  <c r="G22" i="4"/>
  <c r="M22" i="4"/>
  <c r="I12" i="4"/>
  <c r="O12" i="4" s="1"/>
  <c r="I11" i="4"/>
  <c r="O11" i="4" l="1"/>
  <c r="O22" i="4" s="1"/>
  <c r="O23" i="4" s="1"/>
  <c r="I22" i="4"/>
  <c r="I23" i="4" s="1"/>
</calcChain>
</file>

<file path=xl/sharedStrings.xml><?xml version="1.0" encoding="utf-8"?>
<sst xmlns="http://schemas.openxmlformats.org/spreadsheetml/2006/main" count="165" uniqueCount="107">
  <si>
    <t>FEDERAL</t>
  </si>
  <si>
    <t>STATE</t>
  </si>
  <si>
    <t>List of Queries/Reports and their parameters used to perform reconcilation (see example below):</t>
  </si>
  <si>
    <t>Business Unit</t>
  </si>
  <si>
    <t>Dept ID</t>
  </si>
  <si>
    <t>%</t>
  </si>
  <si>
    <t>Fund</t>
  </si>
  <si>
    <t>Year</t>
  </si>
  <si>
    <t>Program</t>
  </si>
  <si>
    <t>Run Date</t>
  </si>
  <si>
    <t>SEFA RECONCILIATION</t>
  </si>
  <si>
    <t>EXP AMT PER</t>
  </si>
  <si>
    <t>AMT PER</t>
  </si>
  <si>
    <t>TOTAL</t>
  </si>
  <si>
    <t>PER AGENCY SEFA</t>
  </si>
  <si>
    <t>EDISON PROJECT</t>
  </si>
  <si>
    <t>ADJUSTMENTS</t>
  </si>
  <si>
    <t>AMOUNT</t>
  </si>
  <si>
    <t>CFDA #</t>
  </si>
  <si>
    <t>ROW #</t>
  </si>
  <si>
    <t>Please include the results of the reports/queries in the supporting tab sheets</t>
  </si>
  <si>
    <t>(1)</t>
  </si>
  <si>
    <t>(2)</t>
  </si>
  <si>
    <t>(3)</t>
  </si>
  <si>
    <t>(4)</t>
  </si>
  <si>
    <t>Row Labels</t>
  </si>
  <si>
    <t>Grand Total</t>
  </si>
  <si>
    <t>Sum of Total Amount</t>
  </si>
  <si>
    <t>Column Labels</t>
  </si>
  <si>
    <t>Sum of Amount</t>
  </si>
  <si>
    <t>EXCEL</t>
  </si>
  <si>
    <t>NOT RECORDED</t>
  </si>
  <si>
    <t>THROUGH EDISON</t>
  </si>
  <si>
    <t>GRANT MODULE</t>
  </si>
  <si>
    <t>NONCASH</t>
  </si>
  <si>
    <t>ASSISTANCE</t>
  </si>
  <si>
    <t>ROUNDING</t>
  </si>
  <si>
    <t>Schedule of Grant Activity to SEFA -</t>
  </si>
  <si>
    <t>TOTALS</t>
  </si>
  <si>
    <t>REFUND OF</t>
  </si>
  <si>
    <t>PRIOR YEAR</t>
  </si>
  <si>
    <t>FED EXP</t>
  </si>
  <si>
    <t>(68012000)</t>
  </si>
  <si>
    <t>(5)</t>
  </si>
  <si>
    <t>(3) - Miscellaneous rounding items between GL63 query and Schedule of Grant Activity</t>
  </si>
  <si>
    <t>(5) - Noncash assistance is not recorded in Edison, but it is reportable on the SEFA</t>
  </si>
  <si>
    <t>TYPE OF</t>
  </si>
  <si>
    <t>NUMBER OF</t>
  </si>
  <si>
    <t>UNITS</t>
  </si>
  <si>
    <t>PER UNIT</t>
  </si>
  <si>
    <t>REPORTED ON</t>
  </si>
  <si>
    <t>SEFA</t>
  </si>
  <si>
    <t>IMMUNIZATIONS</t>
  </si>
  <si>
    <t>OR</t>
  </si>
  <si>
    <t xml:space="preserve"> Total</t>
  </si>
  <si>
    <t>000001</t>
  </si>
  <si>
    <t>Source - GL63 query</t>
  </si>
  <si>
    <t>Source - Information provided by John Doe, U.S. Department of Health and Human Services</t>
  </si>
  <si>
    <t>Schedule of Grant Activity) and/or underneath the heading Schedule of Grant Activity to SEFA (for Schedule of Grant Activity to SEFA).</t>
  </si>
  <si>
    <t>but they are not recorded using the Edison grant module (approved exception to F&amp;A Policy 20)</t>
  </si>
  <si>
    <t>(2) - Program 000001 identifies expenditures for the Equitable Sharing Program.  This program's expenditures are reportable on the SEFA,</t>
  </si>
  <si>
    <t>but its expenditures are reportable on the SEFA (approved exception to F&amp;A Policy 20)</t>
  </si>
  <si>
    <t>(4) - Program 000001 identifies expenditures for the Equitable Sharing Program.  This program is not recorded using the Edison grant module,</t>
  </si>
  <si>
    <t>GL63 only contains expenditures)</t>
  </si>
  <si>
    <t>(1) - Amount refunded to federal government for overdrawn funds (recorded as a reduction of revenue;</t>
  </si>
  <si>
    <t>(2) - Program 000001 identifies expenditures for the Equitable Sharing Program.  This program's expenditures</t>
  </si>
  <si>
    <t>to F&amp;A Policy 20)</t>
  </si>
  <si>
    <t>are reportable on the SEFA, but they are not recorded using the Edison grant module (approved exception</t>
  </si>
  <si>
    <t>(4) - Program 000001 identifies expenditures for the Equitable Sharing Program.  This program is not recorded</t>
  </si>
  <si>
    <t>using the Edison grant module, but its expenditures are reportable on the SEFA (approved exception</t>
  </si>
  <si>
    <t>(1) - Use of refunds of prior year federal expenditures (recorded in account 68012).  These expenditures were reported on a prior year SEFA</t>
  </si>
  <si>
    <t>and are not required to be reported again.</t>
  </si>
  <si>
    <t>TN_GR06_SEFA_EXP</t>
  </si>
  <si>
    <t>PC Business Unit</t>
  </si>
  <si>
    <t>Begin Acctg Period</t>
  </si>
  <si>
    <t>End Acctg Period</t>
  </si>
  <si>
    <t>Fiscal Year</t>
  </si>
  <si>
    <t>GR06_SEFA_EXP</t>
  </si>
  <si>
    <t>Source - TN_GR06_SEFA_EXP</t>
  </si>
  <si>
    <t>(blank)</t>
  </si>
  <si>
    <t>Pivot table results by project from the TN_GR06_SEFA_EXP query</t>
  </si>
  <si>
    <t>SMPROGRAM042016</t>
  </si>
  <si>
    <t>15.9999</t>
  </si>
  <si>
    <t>47.074</t>
  </si>
  <si>
    <t>16.9999</t>
  </si>
  <si>
    <t>RECONCILIATION - GL QUERY TO GR06_SEFA_EXP &amp; GR06_SEFA_EXP TO SEFA</t>
  </si>
  <si>
    <t>GL QUERY</t>
  </si>
  <si>
    <t>Include a description of any reconciling items.  If no reconciling items are needed, enter "No reconciling items identified" in cell A7 (for GL query to</t>
  </si>
  <si>
    <t>GL Query to Schedule of Grant Activity -</t>
  </si>
  <si>
    <t>GL QUERY - TN_GL63_EXPENDITURE_YEAR</t>
  </si>
  <si>
    <t>GL QUERY - TN_GL_CAFR_ACC_ANAL_BU_PRMPT</t>
  </si>
  <si>
    <t>Fund Code</t>
  </si>
  <si>
    <t>Account</t>
  </si>
  <si>
    <t>Accounting Pd Beg</t>
  </si>
  <si>
    <t>Accounting Pd To</t>
  </si>
  <si>
    <t>6%, 7%, 8%</t>
  </si>
  <si>
    <t>Pivot table results by project from the GL query</t>
  </si>
  <si>
    <t>SMPROGRAM012019</t>
  </si>
  <si>
    <t>SMPROGRAM022019</t>
  </si>
  <si>
    <t>SMPROGRAM032019</t>
  </si>
  <si>
    <t>SMPROGRAM042019</t>
  </si>
  <si>
    <t>SMPROGRAM052019</t>
  </si>
  <si>
    <t>SMPROGRAM062019</t>
  </si>
  <si>
    <t>SMPROGRAM072019</t>
  </si>
  <si>
    <t>DEPARTMENT OF ENVIRONMENT AND CONSERVATION 32701</t>
  </si>
  <si>
    <t>93.268</t>
  </si>
  <si>
    <t>FOR THE YEAR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</si>
</sst>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name val="Arial Unicode MS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3C3C3C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14" fontId="0" fillId="0" borderId="0" xfId="0" applyNumberFormat="1"/>
    <xf numFmtId="0" fontId="0" fillId="0" borderId="0" xfId="0"/>
    <xf numFmtId="0" fontId="22" fillId="0" borderId="0" xfId="0" applyFont="1"/>
    <xf numFmtId="49" fontId="22" fillId="0" borderId="0" xfId="0" applyNumberFormat="1" applyFont="1" applyAlignment="1">
      <alignment horizontal="center"/>
    </xf>
    <xf numFmtId="43" fontId="22" fillId="0" borderId="0" xfId="0" applyNumberFormat="1" applyFont="1"/>
    <xf numFmtId="43" fontId="22" fillId="0" borderId="0" xfId="0" applyNumberFormat="1" applyFont="1" applyBorder="1"/>
    <xf numFmtId="0" fontId="0" fillId="0" borderId="0" xfId="0" quotePrefix="1"/>
    <xf numFmtId="0" fontId="0" fillId="0" borderId="0" xfId="0" applyAlignment="1">
      <alignment horizontal="left"/>
    </xf>
    <xf numFmtId="43" fontId="22" fillId="0" borderId="0" xfId="50" applyFont="1" applyBorder="1" applyAlignment="1">
      <alignment horizontal="center"/>
    </xf>
    <xf numFmtId="0" fontId="0" fillId="0" borderId="0" xfId="0"/>
    <xf numFmtId="14" fontId="0" fillId="0" borderId="0" xfId="0" applyNumberFormat="1"/>
    <xf numFmtId="0" fontId="16" fillId="33" borderId="11" xfId="0" applyFont="1" applyFill="1" applyBorder="1"/>
    <xf numFmtId="0" fontId="16" fillId="33" borderId="0" xfId="0" applyFont="1" applyFill="1"/>
    <xf numFmtId="0" fontId="16" fillId="33" borderId="12" xfId="0" applyFont="1" applyFill="1" applyBorder="1" applyAlignment="1">
      <alignment horizontal="left"/>
    </xf>
    <xf numFmtId="43" fontId="22" fillId="0" borderId="10" xfId="50" applyFont="1" applyBorder="1" applyAlignment="1">
      <alignment horizontal="center"/>
    </xf>
    <xf numFmtId="43" fontId="22" fillId="0" borderId="10" xfId="0" applyNumberFormat="1" applyFont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3" fontId="22" fillId="0" borderId="0" xfId="0" applyNumberFormat="1" applyFont="1" applyFill="1"/>
    <xf numFmtId="43" fontId="21" fillId="0" borderId="0" xfId="50" applyFont="1" applyFill="1"/>
    <xf numFmtId="164" fontId="22" fillId="0" borderId="0" xfId="5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43" fontId="22" fillId="0" borderId="0" xfId="0" applyNumberFormat="1" applyFont="1" applyFill="1" applyBorder="1"/>
    <xf numFmtId="0" fontId="22" fillId="0" borderId="0" xfId="0" quotePrefix="1" applyNumberFormat="1" applyFont="1" applyFill="1" applyAlignment="1">
      <alignment horizontal="center"/>
    </xf>
    <xf numFmtId="43" fontId="21" fillId="0" borderId="10" xfId="50" applyFont="1" applyFill="1" applyBorder="1"/>
    <xf numFmtId="49" fontId="22" fillId="0" borderId="0" xfId="0" applyNumberFormat="1" applyFont="1" applyFill="1"/>
    <xf numFmtId="43" fontId="21" fillId="0" borderId="0" xfId="0" applyNumberFormat="1" applyFont="1" applyFill="1" applyBorder="1"/>
    <xf numFmtId="0" fontId="0" fillId="0" borderId="0" xfId="0" applyFill="1"/>
    <xf numFmtId="49" fontId="21" fillId="0" borderId="0" xfId="0" applyNumberFormat="1" applyFont="1" applyFill="1" applyBorder="1" applyAlignment="1"/>
    <xf numFmtId="49" fontId="22" fillId="0" borderId="0" xfId="0" applyNumberFormat="1" applyFont="1" applyFill="1" applyBorder="1" applyAlignment="1">
      <alignment horizontal="center"/>
    </xf>
    <xf numFmtId="43" fontId="21" fillId="0" borderId="0" xfId="50" applyFont="1" applyFill="1" applyBorder="1"/>
    <xf numFmtId="43" fontId="22" fillId="0" borderId="13" xfId="0" applyNumberFormat="1" applyFont="1" applyBorder="1"/>
    <xf numFmtId="43" fontId="21" fillId="0" borderId="13" xfId="0" applyNumberFormat="1" applyFont="1" applyFill="1" applyBorder="1"/>
    <xf numFmtId="43" fontId="26" fillId="0" borderId="0" xfId="50" applyFont="1" applyBorder="1" applyAlignment="1">
      <alignment horizontal="center"/>
    </xf>
    <xf numFmtId="43" fontId="26" fillId="0" borderId="10" xfId="50" applyFont="1" applyBorder="1" applyAlignment="1">
      <alignment horizontal="center"/>
    </xf>
    <xf numFmtId="43" fontId="21" fillId="0" borderId="0" xfId="0" applyNumberFormat="1" applyFont="1" applyFill="1"/>
    <xf numFmtId="43" fontId="21" fillId="0" borderId="10" xfId="0" applyNumberFormat="1" applyFont="1" applyFill="1" applyBorder="1"/>
    <xf numFmtId="43" fontId="21" fillId="0" borderId="0" xfId="50" applyFont="1" applyBorder="1" applyAlignment="1">
      <alignment horizontal="center"/>
    </xf>
    <xf numFmtId="43" fontId="21" fillId="0" borderId="10" xfId="50" applyFont="1" applyBorder="1" applyAlignment="1">
      <alignment horizontal="center"/>
    </xf>
    <xf numFmtId="43" fontId="21" fillId="0" borderId="13" xfId="0" applyNumberFormat="1" applyFont="1" applyBorder="1"/>
    <xf numFmtId="49" fontId="21" fillId="0" borderId="0" xfId="0" applyNumberFormat="1" applyFont="1" applyAlignment="1">
      <alignment horizontal="center"/>
    </xf>
    <xf numFmtId="49" fontId="22" fillId="0" borderId="0" xfId="0" quotePrefix="1" applyNumberFormat="1" applyFont="1" applyAlignment="1">
      <alignment horizontal="center"/>
    </xf>
    <xf numFmtId="49" fontId="22" fillId="0" borderId="0" xfId="0" quotePrefix="1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/>
    <xf numFmtId="49" fontId="26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0" xfId="0" quotePrefix="1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6" fillId="0" borderId="0" xfId="0" applyFont="1"/>
    <xf numFmtId="0" fontId="29" fillId="0" borderId="0" xfId="0" quotePrefix="1" applyFont="1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43" fontId="0" fillId="0" borderId="0" xfId="0" applyNumberFormat="1"/>
    <xf numFmtId="43" fontId="16" fillId="33" borderId="12" xfId="0" applyNumberFormat="1" applyFont="1" applyFill="1" applyBorder="1"/>
    <xf numFmtId="43" fontId="1" fillId="0" borderId="0" xfId="50" applyNumberFormat="1" applyFont="1" applyBorder="1" applyAlignment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41" fontId="0" fillId="0" borderId="0" xfId="0" applyNumberFormat="1"/>
    <xf numFmtId="0" fontId="21" fillId="0" borderId="0" xfId="0" applyFont="1" applyAlignment="1"/>
    <xf numFmtId="49" fontId="16" fillId="0" borderId="0" xfId="0" applyNumberFormat="1" applyFont="1"/>
    <xf numFmtId="0" fontId="16" fillId="0" borderId="14" xfId="0" applyFont="1" applyBorder="1"/>
    <xf numFmtId="0" fontId="16" fillId="33" borderId="12" xfId="0" applyFont="1" applyFill="1" applyBorder="1"/>
    <xf numFmtId="44" fontId="0" fillId="0" borderId="0" xfId="0" applyNumberFormat="1"/>
    <xf numFmtId="43" fontId="16" fillId="0" borderId="14" xfId="0" applyNumberFormat="1" applyFont="1" applyBorder="1"/>
    <xf numFmtId="0" fontId="0" fillId="0" borderId="0" xfId="0"/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0" fillId="0" borderId="0" xfId="0"/>
    <xf numFmtId="49" fontId="0" fillId="0" borderId="0" xfId="0" applyNumberFormat="1"/>
    <xf numFmtId="43" fontId="32" fillId="0" borderId="12" xfId="0" applyNumberFormat="1" applyFont="1" applyFill="1" applyBorder="1"/>
    <xf numFmtId="1" fontId="0" fillId="0" borderId="0" xfId="0" applyNumberFormat="1"/>
    <xf numFmtId="49" fontId="22" fillId="0" borderId="0" xfId="50" applyNumberFormat="1" applyFont="1" applyFill="1" applyBorder="1" applyAlignment="1">
      <alignment horizontal="center"/>
    </xf>
    <xf numFmtId="0" fontId="0" fillId="0" borderId="0" xfId="0" applyNumberFormat="1"/>
    <xf numFmtId="9" fontId="0" fillId="0" borderId="0" xfId="0" applyNumberFormat="1"/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Comma 2" xfId="47" xr:uid="{00000000-0005-0000-0000-00001C000000}"/>
    <cellStyle name="Comma 2 2" xfId="43" xr:uid="{00000000-0005-0000-0000-00001D000000}"/>
    <cellStyle name="Comma 3" xfId="44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5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A000000}"/>
    <cellStyle name="Normal 2 2" xfId="42" xr:uid="{00000000-0005-0000-0000-00002B000000}"/>
    <cellStyle name="Normal 3" xfId="46" xr:uid="{00000000-0005-0000-0000-00002C000000}"/>
    <cellStyle name="Note" xfId="15" builtinId="10" customBuiltin="1"/>
    <cellStyle name="Note 2" xfId="49" xr:uid="{00000000-0005-0000-0000-00002E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Normal="100" workbookViewId="0">
      <selection activeCell="A2" sqref="A2:Q2"/>
    </sheetView>
  </sheetViews>
  <sheetFormatPr defaultRowHeight="15" x14ac:dyDescent="0.25"/>
  <cols>
    <col min="1" max="1" width="19.42578125" style="3" bestFit="1" customWidth="1"/>
    <col min="2" max="2" width="12.5703125" style="3" bestFit="1" customWidth="1"/>
    <col min="3" max="3" width="1.7109375" style="3" customWidth="1"/>
    <col min="4" max="4" width="9.7109375" style="3" bestFit="1" customWidth="1"/>
    <col min="5" max="5" width="14.85546875" style="3" bestFit="1" customWidth="1"/>
    <col min="6" max="6" width="9.42578125" style="3" bestFit="1" customWidth="1"/>
    <col min="7" max="7" width="11.7109375" style="3" customWidth="1"/>
    <col min="8" max="8" width="1.7109375" style="3" customWidth="1"/>
    <col min="9" max="9" width="12.85546875" style="3" bestFit="1" customWidth="1"/>
    <col min="10" max="10" width="1.7109375" style="3" customWidth="1"/>
    <col min="11" max="11" width="14.85546875" style="3" bestFit="1" customWidth="1"/>
    <col min="12" max="12" width="9.85546875" style="3" bestFit="1" customWidth="1"/>
    <col min="13" max="13" width="11.7109375" style="17" customWidth="1"/>
    <col min="14" max="14" width="1.7109375" style="17" customWidth="1"/>
    <col min="15" max="15" width="11.140625" style="17" bestFit="1" customWidth="1"/>
    <col min="16" max="16" width="9.140625" style="17" bestFit="1" customWidth="1"/>
    <col min="17" max="17" width="6" style="17" bestFit="1" customWidth="1"/>
    <col min="18" max="18" width="9.5703125" style="3" bestFit="1" customWidth="1"/>
    <col min="19" max="16384" width="9.140625" style="2"/>
  </cols>
  <sheetData>
    <row r="1" spans="1:18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68"/>
    </row>
    <row r="2" spans="1:18" x14ac:dyDescent="0.25">
      <c r="A2" s="85" t="s">
        <v>104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8"/>
    </row>
    <row r="3" spans="1:18" x14ac:dyDescent="0.25">
      <c r="A3" s="85" t="s">
        <v>85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68"/>
    </row>
    <row r="4" spans="1:18" x14ac:dyDescent="0.25">
      <c r="A4" s="85" t="s">
        <v>106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68"/>
    </row>
    <row r="5" spans="1:18" s="60" customForma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x14ac:dyDescent="0.25">
      <c r="A6" s="42"/>
      <c r="B6" s="42"/>
      <c r="C6" s="42"/>
      <c r="D6" s="43" t="s">
        <v>21</v>
      </c>
      <c r="E6" s="43" t="s">
        <v>22</v>
      </c>
      <c r="F6" s="43" t="s">
        <v>23</v>
      </c>
      <c r="G6" s="4"/>
      <c r="H6" s="4"/>
      <c r="I6" s="4"/>
      <c r="J6" s="4"/>
      <c r="K6" s="43" t="s">
        <v>24</v>
      </c>
      <c r="L6" s="44" t="s">
        <v>43</v>
      </c>
      <c r="M6" s="45"/>
      <c r="N6" s="45"/>
      <c r="O6" s="27"/>
      <c r="P6" s="27"/>
      <c r="Q6" s="27"/>
      <c r="R6" s="46"/>
    </row>
    <row r="7" spans="1:18" s="60" customFormat="1" x14ac:dyDescent="0.25">
      <c r="A7" s="42"/>
      <c r="B7" s="42"/>
      <c r="C7" s="42"/>
      <c r="D7" s="43" t="s">
        <v>39</v>
      </c>
      <c r="E7" s="43"/>
      <c r="F7" s="43"/>
      <c r="G7" s="4"/>
      <c r="H7" s="4"/>
      <c r="I7" s="4"/>
      <c r="J7" s="4"/>
      <c r="K7" s="43"/>
      <c r="L7" s="44"/>
      <c r="M7" s="45"/>
      <c r="N7" s="45"/>
      <c r="O7" s="27"/>
      <c r="P7" s="27"/>
      <c r="Q7" s="27"/>
      <c r="R7" s="46"/>
    </row>
    <row r="8" spans="1:18" x14ac:dyDescent="0.25">
      <c r="A8" s="46"/>
      <c r="B8" s="42"/>
      <c r="C8" s="4"/>
      <c r="D8" s="4" t="s">
        <v>40</v>
      </c>
      <c r="E8" s="4" t="s">
        <v>31</v>
      </c>
      <c r="F8" s="4"/>
      <c r="G8" s="4"/>
      <c r="H8" s="4"/>
      <c r="I8" s="42"/>
      <c r="J8" s="4"/>
      <c r="K8" s="4" t="s">
        <v>31</v>
      </c>
      <c r="L8" s="27"/>
      <c r="M8" s="18"/>
      <c r="N8" s="18"/>
      <c r="O8" s="84" t="s">
        <v>14</v>
      </c>
      <c r="P8" s="84"/>
      <c r="Q8" s="84"/>
      <c r="R8" s="46"/>
    </row>
    <row r="9" spans="1:18" x14ac:dyDescent="0.25">
      <c r="A9" s="46"/>
      <c r="B9" s="42" t="s">
        <v>11</v>
      </c>
      <c r="C9" s="4"/>
      <c r="D9" s="4" t="s">
        <v>41</v>
      </c>
      <c r="E9" s="4" t="s">
        <v>32</v>
      </c>
      <c r="F9" s="46"/>
      <c r="G9" s="47" t="s">
        <v>13</v>
      </c>
      <c r="H9" s="4"/>
      <c r="I9" s="42" t="s">
        <v>12</v>
      </c>
      <c r="J9" s="4"/>
      <c r="K9" s="4" t="s">
        <v>32</v>
      </c>
      <c r="L9" s="18" t="s">
        <v>34</v>
      </c>
      <c r="M9" s="45" t="s">
        <v>13</v>
      </c>
      <c r="N9" s="18"/>
      <c r="O9" s="30"/>
      <c r="P9" s="30"/>
      <c r="Q9" s="31" t="s">
        <v>30</v>
      </c>
      <c r="R9" s="46"/>
    </row>
    <row r="10" spans="1:18" x14ac:dyDescent="0.25">
      <c r="A10" s="48" t="s">
        <v>15</v>
      </c>
      <c r="B10" s="49" t="s">
        <v>86</v>
      </c>
      <c r="C10" s="48"/>
      <c r="D10" s="48" t="s">
        <v>42</v>
      </c>
      <c r="E10" s="48" t="s">
        <v>33</v>
      </c>
      <c r="F10" s="48" t="s">
        <v>36</v>
      </c>
      <c r="G10" s="50" t="s">
        <v>16</v>
      </c>
      <c r="H10" s="51"/>
      <c r="I10" s="49" t="s">
        <v>77</v>
      </c>
      <c r="J10" s="48"/>
      <c r="K10" s="48" t="s">
        <v>33</v>
      </c>
      <c r="L10" s="52" t="s">
        <v>35</v>
      </c>
      <c r="M10" s="53" t="s">
        <v>16</v>
      </c>
      <c r="N10" s="19"/>
      <c r="O10" s="53" t="s">
        <v>17</v>
      </c>
      <c r="P10" s="19" t="s">
        <v>18</v>
      </c>
      <c r="Q10" s="19" t="s">
        <v>19</v>
      </c>
      <c r="R10" s="48"/>
    </row>
    <row r="11" spans="1:18" x14ac:dyDescent="0.25">
      <c r="A11" s="8" t="s">
        <v>97</v>
      </c>
      <c r="B11" s="39">
        <v>21346.87</v>
      </c>
      <c r="C11" s="5"/>
      <c r="D11" s="9">
        <v>-10000</v>
      </c>
      <c r="E11" s="9">
        <v>0</v>
      </c>
      <c r="F11" s="5">
        <v>0.01</v>
      </c>
      <c r="G11" s="35">
        <f>SUM(D11:F11)</f>
        <v>-9999.99</v>
      </c>
      <c r="H11" s="5"/>
      <c r="I11" s="39">
        <f>B11+G11</f>
        <v>11346.88</v>
      </c>
      <c r="J11" s="5"/>
      <c r="K11" s="9">
        <v>0</v>
      </c>
      <c r="L11" s="9">
        <v>0</v>
      </c>
      <c r="M11" s="37">
        <f t="shared" ref="M11:M20" si="0">SUM(K11:L11)</f>
        <v>0</v>
      </c>
      <c r="N11" s="24"/>
      <c r="O11" s="21">
        <f t="shared" ref="O11:O20" si="1">I11+M11</f>
        <v>11346.88</v>
      </c>
      <c r="P11" s="81">
        <v>84.268000000000001</v>
      </c>
      <c r="Q11" s="23">
        <v>17</v>
      </c>
    </row>
    <row r="12" spans="1:18" x14ac:dyDescent="0.25">
      <c r="A12" s="8" t="s">
        <v>98</v>
      </c>
      <c r="B12" s="39">
        <v>87687.52</v>
      </c>
      <c r="C12" s="5"/>
      <c r="D12" s="9">
        <v>-20000</v>
      </c>
      <c r="E12" s="9">
        <v>0</v>
      </c>
      <c r="F12" s="5">
        <v>0</v>
      </c>
      <c r="G12" s="35">
        <f t="shared" ref="G12:G20" si="2">SUM(D12:F12)</f>
        <v>-20000</v>
      </c>
      <c r="H12" s="5"/>
      <c r="I12" s="39">
        <f>B12+G12</f>
        <v>67687.520000000004</v>
      </c>
      <c r="J12" s="5"/>
      <c r="K12" s="9">
        <v>0</v>
      </c>
      <c r="L12" s="9">
        <v>0</v>
      </c>
      <c r="M12" s="37">
        <f t="shared" si="0"/>
        <v>0</v>
      </c>
      <c r="N12" s="24"/>
      <c r="O12" s="21">
        <f t="shared" si="1"/>
        <v>67687.520000000004</v>
      </c>
      <c r="P12" s="81">
        <v>84.033000000000001</v>
      </c>
      <c r="Q12" s="25">
        <v>18</v>
      </c>
    </row>
    <row r="13" spans="1:18" s="77" customFormat="1" x14ac:dyDescent="0.25">
      <c r="A13" s="8" t="s">
        <v>99</v>
      </c>
      <c r="B13" s="39">
        <v>56345</v>
      </c>
      <c r="C13" s="5"/>
      <c r="D13" s="9">
        <v>0</v>
      </c>
      <c r="E13" s="9">
        <v>0</v>
      </c>
      <c r="F13" s="5">
        <v>0</v>
      </c>
      <c r="G13" s="35">
        <f t="shared" si="2"/>
        <v>0</v>
      </c>
      <c r="H13" s="5"/>
      <c r="I13" s="39">
        <f t="shared" ref="I13:I18" si="3">B13+G13</f>
        <v>56345</v>
      </c>
      <c r="J13" s="5"/>
      <c r="K13" s="9"/>
      <c r="L13" s="9"/>
      <c r="M13" s="37">
        <f t="shared" si="0"/>
        <v>0</v>
      </c>
      <c r="N13" s="24"/>
      <c r="O13" s="21">
        <f t="shared" si="1"/>
        <v>56345</v>
      </c>
      <c r="P13" s="81">
        <v>84.046999999999997</v>
      </c>
      <c r="Q13" s="25">
        <v>19</v>
      </c>
      <c r="R13" s="3"/>
    </row>
    <row r="14" spans="1:18" s="77" customFormat="1" x14ac:dyDescent="0.25">
      <c r="A14" s="8" t="s">
        <v>100</v>
      </c>
      <c r="B14" s="39">
        <v>42986.54</v>
      </c>
      <c r="C14" s="5"/>
      <c r="D14" s="9">
        <v>0</v>
      </c>
      <c r="E14" s="9">
        <v>0</v>
      </c>
      <c r="F14" s="5">
        <v>0</v>
      </c>
      <c r="G14" s="35">
        <f t="shared" si="2"/>
        <v>0</v>
      </c>
      <c r="H14" s="5"/>
      <c r="I14" s="39">
        <f t="shared" si="3"/>
        <v>42986.54</v>
      </c>
      <c r="J14" s="5"/>
      <c r="K14" s="9"/>
      <c r="L14" s="9"/>
      <c r="M14" s="37">
        <f t="shared" si="0"/>
        <v>0</v>
      </c>
      <c r="N14" s="24"/>
      <c r="O14" s="21">
        <f t="shared" si="1"/>
        <v>42986.54</v>
      </c>
      <c r="P14" s="81">
        <v>84.046999999999997</v>
      </c>
      <c r="Q14" s="25">
        <v>20</v>
      </c>
      <c r="R14" s="3"/>
    </row>
    <row r="15" spans="1:18" x14ac:dyDescent="0.25">
      <c r="A15" s="8" t="s">
        <v>101</v>
      </c>
      <c r="B15" s="39">
        <v>45965.42</v>
      </c>
      <c r="C15" s="5"/>
      <c r="D15" s="9">
        <v>0</v>
      </c>
      <c r="E15" s="9">
        <v>0</v>
      </c>
      <c r="F15" s="5">
        <v>0</v>
      </c>
      <c r="G15" s="35">
        <f t="shared" si="2"/>
        <v>0</v>
      </c>
      <c r="H15" s="5"/>
      <c r="I15" s="39">
        <f t="shared" si="3"/>
        <v>45965.42</v>
      </c>
      <c r="J15" s="5"/>
      <c r="K15" s="9">
        <v>0</v>
      </c>
      <c r="L15" s="9">
        <v>0</v>
      </c>
      <c r="M15" s="37">
        <f t="shared" si="0"/>
        <v>0</v>
      </c>
      <c r="N15" s="24"/>
      <c r="O15" s="21">
        <f t="shared" si="1"/>
        <v>45965.42</v>
      </c>
      <c r="P15" s="81">
        <v>43.000999999999998</v>
      </c>
      <c r="Q15" s="25">
        <v>21</v>
      </c>
    </row>
    <row r="16" spans="1:18" x14ac:dyDescent="0.25">
      <c r="A16" s="8" t="s">
        <v>102</v>
      </c>
      <c r="B16" s="39">
        <v>102304.56</v>
      </c>
      <c r="C16" s="5"/>
      <c r="D16" s="9">
        <v>0</v>
      </c>
      <c r="E16" s="9">
        <v>0</v>
      </c>
      <c r="F16" s="6">
        <v>0.04</v>
      </c>
      <c r="G16" s="35">
        <f t="shared" si="2"/>
        <v>0.04</v>
      </c>
      <c r="H16" s="5"/>
      <c r="I16" s="39">
        <f t="shared" si="3"/>
        <v>102304.59999999999</v>
      </c>
      <c r="J16" s="5"/>
      <c r="K16" s="9">
        <v>0</v>
      </c>
      <c r="L16" s="9">
        <v>0</v>
      </c>
      <c r="M16" s="37">
        <f t="shared" si="0"/>
        <v>0</v>
      </c>
      <c r="N16" s="24"/>
      <c r="O16" s="21">
        <f t="shared" si="1"/>
        <v>102304.59999999999</v>
      </c>
      <c r="P16" s="81">
        <v>10.9999</v>
      </c>
      <c r="Q16" s="25">
        <v>22</v>
      </c>
    </row>
    <row r="17" spans="1:18" s="77" customFormat="1" x14ac:dyDescent="0.25">
      <c r="A17" s="8" t="s">
        <v>103</v>
      </c>
      <c r="B17" s="39">
        <v>98346.5</v>
      </c>
      <c r="C17" s="5"/>
      <c r="D17" s="9">
        <v>0</v>
      </c>
      <c r="E17" s="9">
        <v>0</v>
      </c>
      <c r="F17" s="6">
        <v>0</v>
      </c>
      <c r="G17" s="35">
        <f t="shared" si="2"/>
        <v>0</v>
      </c>
      <c r="H17" s="5"/>
      <c r="I17" s="39">
        <f t="shared" si="3"/>
        <v>98346.5</v>
      </c>
      <c r="J17" s="5"/>
      <c r="K17" s="9"/>
      <c r="L17" s="9"/>
      <c r="M17" s="37">
        <f t="shared" si="0"/>
        <v>0</v>
      </c>
      <c r="N17" s="24"/>
      <c r="O17" s="21">
        <f t="shared" si="1"/>
        <v>98346.5</v>
      </c>
      <c r="P17" s="81" t="s">
        <v>82</v>
      </c>
      <c r="Q17" s="25">
        <v>23</v>
      </c>
      <c r="R17" s="3"/>
    </row>
    <row r="18" spans="1:18" s="77" customFormat="1" x14ac:dyDescent="0.25">
      <c r="A18" s="8" t="s">
        <v>81</v>
      </c>
      <c r="B18" s="39">
        <v>114326.81</v>
      </c>
      <c r="C18" s="5"/>
      <c r="D18" s="9">
        <v>0</v>
      </c>
      <c r="E18" s="9">
        <v>0</v>
      </c>
      <c r="F18" s="6">
        <v>0</v>
      </c>
      <c r="G18" s="35">
        <f t="shared" si="2"/>
        <v>0</v>
      </c>
      <c r="H18" s="5"/>
      <c r="I18" s="39">
        <f t="shared" si="3"/>
        <v>114326.81</v>
      </c>
      <c r="J18" s="5"/>
      <c r="K18" s="9"/>
      <c r="L18" s="9"/>
      <c r="M18" s="37">
        <f t="shared" si="0"/>
        <v>0</v>
      </c>
      <c r="N18" s="24"/>
      <c r="O18" s="21">
        <f t="shared" si="1"/>
        <v>114326.81</v>
      </c>
      <c r="P18" s="81" t="s">
        <v>83</v>
      </c>
      <c r="Q18" s="25">
        <v>24</v>
      </c>
      <c r="R18" s="3"/>
    </row>
    <row r="19" spans="1:18" s="10" customFormat="1" x14ac:dyDescent="0.25">
      <c r="A19" s="8"/>
      <c r="B19" s="39">
        <v>75000</v>
      </c>
      <c r="C19" s="6"/>
      <c r="D19" s="9">
        <v>0</v>
      </c>
      <c r="E19" s="9">
        <v>-75000</v>
      </c>
      <c r="F19" s="6">
        <v>0</v>
      </c>
      <c r="G19" s="35">
        <f t="shared" si="2"/>
        <v>-75000</v>
      </c>
      <c r="H19" s="6"/>
      <c r="I19" s="39">
        <f t="shared" ref="I19:I20" si="4">B19+G19</f>
        <v>0</v>
      </c>
      <c r="J19" s="6"/>
      <c r="K19" s="9">
        <v>75000</v>
      </c>
      <c r="L19" s="9">
        <v>0</v>
      </c>
      <c r="M19" s="37">
        <f t="shared" si="0"/>
        <v>75000</v>
      </c>
      <c r="N19" s="24"/>
      <c r="O19" s="32">
        <f t="shared" si="1"/>
        <v>75000</v>
      </c>
      <c r="P19" s="81" t="s">
        <v>84</v>
      </c>
      <c r="Q19" s="25">
        <v>25</v>
      </c>
      <c r="R19" s="3"/>
    </row>
    <row r="20" spans="1:18" s="10" customFormat="1" x14ac:dyDescent="0.25">
      <c r="A20" s="8"/>
      <c r="B20" s="40">
        <v>0</v>
      </c>
      <c r="C20" s="5"/>
      <c r="D20" s="15">
        <v>0</v>
      </c>
      <c r="E20" s="15">
        <v>0</v>
      </c>
      <c r="F20" s="16">
        <v>0</v>
      </c>
      <c r="G20" s="36">
        <f t="shared" si="2"/>
        <v>0</v>
      </c>
      <c r="H20" s="5"/>
      <c r="I20" s="40">
        <f t="shared" si="4"/>
        <v>0</v>
      </c>
      <c r="J20" s="5"/>
      <c r="K20" s="15">
        <v>0</v>
      </c>
      <c r="L20" s="15">
        <v>100000</v>
      </c>
      <c r="M20" s="38">
        <f t="shared" si="0"/>
        <v>100000</v>
      </c>
      <c r="N20" s="24"/>
      <c r="O20" s="26">
        <f t="shared" si="1"/>
        <v>100000</v>
      </c>
      <c r="P20" s="81" t="s">
        <v>105</v>
      </c>
      <c r="Q20" s="25">
        <v>26</v>
      </c>
      <c r="R20" s="3"/>
    </row>
    <row r="21" spans="1:18" s="10" customFormat="1" x14ac:dyDescent="0.25">
      <c r="A21" s="8"/>
      <c r="B21" s="39"/>
      <c r="C21" s="5"/>
      <c r="D21" s="9"/>
      <c r="E21" s="9"/>
      <c r="F21" s="6"/>
      <c r="G21" s="35"/>
      <c r="H21" s="5"/>
      <c r="I21" s="39"/>
      <c r="J21" s="5"/>
      <c r="K21" s="9"/>
      <c r="L21" s="9"/>
      <c r="M21" s="28"/>
      <c r="N21" s="24"/>
      <c r="O21" s="32"/>
      <c r="P21" s="22"/>
      <c r="Q21" s="25"/>
      <c r="R21" s="3"/>
    </row>
    <row r="22" spans="1:18" ht="15.75" thickBot="1" x14ac:dyDescent="0.3">
      <c r="A22" s="8" t="s">
        <v>38</v>
      </c>
      <c r="B22" s="41">
        <f>SUM(B11:B21)</f>
        <v>644309.22</v>
      </c>
      <c r="C22" s="5"/>
      <c r="D22" s="33">
        <f>SUM(D11:D21)</f>
        <v>-30000</v>
      </c>
      <c r="E22" s="33">
        <f>SUM(E11:E21)</f>
        <v>-75000</v>
      </c>
      <c r="F22" s="33">
        <f>SUM(F11:F21)</f>
        <v>0.05</v>
      </c>
      <c r="G22" s="33">
        <f>SUM(G11:G21)</f>
        <v>-104999.95</v>
      </c>
      <c r="H22" s="5"/>
      <c r="I22" s="41">
        <f>SUM(I11:I21)</f>
        <v>539309.27</v>
      </c>
      <c r="J22" s="5"/>
      <c r="K22" s="33">
        <f>SUM(K11:K21)</f>
        <v>75000</v>
      </c>
      <c r="L22" s="33">
        <f>SUM(L11:L21)</f>
        <v>100000</v>
      </c>
      <c r="M22" s="34">
        <f>SUM(M11:M21)</f>
        <v>175000</v>
      </c>
      <c r="N22" s="27"/>
      <c r="O22" s="34">
        <f>SUM(O11:O21)</f>
        <v>714309.27</v>
      </c>
      <c r="P22" s="29"/>
      <c r="Q22" s="29"/>
      <c r="R22" s="2"/>
    </row>
    <row r="23" spans="1:18" ht="15.75" thickTop="1" x14ac:dyDescent="0.25">
      <c r="A23" s="2"/>
      <c r="B23" s="5">
        <f>644309.22-B22</f>
        <v>0</v>
      </c>
      <c r="C23" s="5"/>
      <c r="D23" s="5"/>
      <c r="E23" s="5"/>
      <c r="F23" s="5"/>
      <c r="G23" s="5"/>
      <c r="H23" s="5"/>
      <c r="I23" s="5">
        <f>539309.27-I22</f>
        <v>0</v>
      </c>
      <c r="J23" s="5"/>
      <c r="K23" s="5"/>
      <c r="L23" s="5"/>
      <c r="M23" s="20"/>
      <c r="N23" s="27"/>
      <c r="O23" s="20">
        <f>714309.27-O22</f>
        <v>0</v>
      </c>
      <c r="P23" s="29"/>
      <c r="Q23" s="29"/>
      <c r="R23" s="2"/>
    </row>
    <row r="24" spans="1:18" x14ac:dyDescent="0.2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0"/>
      <c r="N24" s="27"/>
      <c r="O24" s="20"/>
      <c r="P24" s="29"/>
      <c r="Q24" s="29"/>
      <c r="R24" s="2"/>
    </row>
    <row r="25" spans="1:18" x14ac:dyDescent="0.2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0"/>
      <c r="N25" s="27"/>
      <c r="O25" s="20"/>
      <c r="P25" s="29"/>
      <c r="Q25" s="29"/>
      <c r="R25" s="2"/>
    </row>
    <row r="26" spans="1:18" x14ac:dyDescent="0.2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0"/>
      <c r="N26" s="27"/>
      <c r="O26" s="20"/>
      <c r="P26" s="29"/>
      <c r="Q26" s="29"/>
      <c r="R26" s="2"/>
    </row>
    <row r="27" spans="1:18" x14ac:dyDescent="0.2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0"/>
      <c r="N27" s="27"/>
      <c r="O27" s="20"/>
      <c r="P27" s="29"/>
      <c r="Q27" s="29"/>
      <c r="R27" s="2"/>
    </row>
    <row r="28" spans="1:18" x14ac:dyDescent="0.2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0"/>
      <c r="N28" s="27"/>
      <c r="O28" s="20"/>
      <c r="P28" s="29"/>
      <c r="Q28" s="29"/>
      <c r="R28" s="2"/>
    </row>
    <row r="29" spans="1:18" x14ac:dyDescent="0.2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27"/>
      <c r="O29" s="20"/>
      <c r="P29" s="29"/>
      <c r="Q29" s="29"/>
      <c r="R29" s="2"/>
    </row>
    <row r="30" spans="1:18" x14ac:dyDescent="0.2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0"/>
      <c r="N30" s="27"/>
      <c r="O30" s="20"/>
      <c r="P30" s="29"/>
      <c r="Q30" s="29"/>
      <c r="R30" s="2"/>
    </row>
    <row r="31" spans="1:18" x14ac:dyDescent="0.2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0"/>
      <c r="N31" s="27"/>
      <c r="O31" s="20"/>
      <c r="P31" s="29"/>
      <c r="Q31" s="29"/>
      <c r="R31" s="2"/>
    </row>
    <row r="32" spans="1:18" x14ac:dyDescent="0.2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0"/>
      <c r="N32" s="27"/>
      <c r="O32" s="20"/>
      <c r="P32" s="29"/>
      <c r="Q32" s="29"/>
      <c r="R32" s="2"/>
    </row>
    <row r="33" spans="1:18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0"/>
      <c r="N33" s="27"/>
      <c r="O33" s="20"/>
      <c r="P33" s="29"/>
      <c r="Q33" s="29"/>
      <c r="R33" s="2"/>
    </row>
    <row r="34" spans="1:18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0"/>
      <c r="N34" s="27"/>
      <c r="O34" s="20"/>
      <c r="P34" s="29"/>
      <c r="Q34" s="29"/>
      <c r="R34" s="2"/>
    </row>
    <row r="35" spans="1:18" x14ac:dyDescent="0.2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0"/>
      <c r="N35" s="27"/>
      <c r="O35" s="20"/>
      <c r="P35" s="29"/>
      <c r="Q35" s="29"/>
      <c r="R35" s="2"/>
    </row>
    <row r="36" spans="1:18" x14ac:dyDescent="0.2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0"/>
      <c r="N36" s="27"/>
      <c r="O36" s="20"/>
      <c r="P36" s="29"/>
      <c r="Q36" s="29"/>
      <c r="R36" s="2"/>
    </row>
    <row r="37" spans="1:18" x14ac:dyDescent="0.2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0"/>
      <c r="N37" s="27"/>
      <c r="O37" s="20"/>
      <c r="P37" s="29"/>
      <c r="Q37" s="29"/>
      <c r="R37" s="2"/>
    </row>
    <row r="38" spans="1:18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0"/>
      <c r="N38" s="27"/>
      <c r="O38" s="20"/>
      <c r="P38" s="29"/>
      <c r="Q38" s="29"/>
      <c r="R38" s="2"/>
    </row>
  </sheetData>
  <mergeCells count="5">
    <mergeCell ref="O8:Q8"/>
    <mergeCell ref="A1:Q1"/>
    <mergeCell ref="A2:Q2"/>
    <mergeCell ref="A3:Q3"/>
    <mergeCell ref="A4:Q4"/>
  </mergeCells>
  <printOptions horizontalCentered="1"/>
  <pageMargins left="0" right="0" top="0.75" bottom="0.75" header="0.3" footer="0.3"/>
  <pageSetup scale="84" fitToHeight="0" orientation="landscape" r:id="rId1"/>
  <headerFooter>
    <oddFooter>&amp;C&amp;"Courier,Bold"&amp;12EXHIBIT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4"/>
  <sheetViews>
    <sheetView workbookViewId="0">
      <selection activeCell="A6" sqref="A6"/>
    </sheetView>
  </sheetViews>
  <sheetFormatPr defaultRowHeight="15" x14ac:dyDescent="0.25"/>
  <sheetData>
    <row r="1" spans="1:2" x14ac:dyDescent="0.25">
      <c r="A1" s="78" t="s">
        <v>87</v>
      </c>
    </row>
    <row r="2" spans="1:2" x14ac:dyDescent="0.25">
      <c r="A2" s="78" t="s">
        <v>58</v>
      </c>
    </row>
    <row r="3" spans="1:2" s="74" customFormat="1" x14ac:dyDescent="0.25"/>
    <row r="4" spans="1:2" s="58" customFormat="1" x14ac:dyDescent="0.25"/>
    <row r="5" spans="1:2" s="58" customFormat="1" x14ac:dyDescent="0.25">
      <c r="A5" s="57" t="s">
        <v>88</v>
      </c>
    </row>
    <row r="7" spans="1:2" x14ac:dyDescent="0.25">
      <c r="A7" s="60" t="s">
        <v>70</v>
      </c>
    </row>
    <row r="8" spans="1:2" s="58" customFormat="1" x14ac:dyDescent="0.25">
      <c r="A8" s="60" t="s">
        <v>71</v>
      </c>
    </row>
    <row r="9" spans="1:2" s="58" customFormat="1" x14ac:dyDescent="0.25">
      <c r="A9" s="60"/>
    </row>
    <row r="10" spans="1:2" s="10" customFormat="1" x14ac:dyDescent="0.25">
      <c r="A10" s="60" t="s">
        <v>60</v>
      </c>
    </row>
    <row r="11" spans="1:2" s="58" customFormat="1" x14ac:dyDescent="0.25">
      <c r="A11" s="77" t="s">
        <v>59</v>
      </c>
    </row>
    <row r="12" spans="1:2" s="58" customFormat="1" x14ac:dyDescent="0.25">
      <c r="A12" s="60"/>
    </row>
    <row r="13" spans="1:2" s="58" customFormat="1" x14ac:dyDescent="0.25">
      <c r="A13" s="60" t="s">
        <v>44</v>
      </c>
      <c r="B13" s="60"/>
    </row>
    <row r="14" spans="1:2" s="58" customFormat="1" x14ac:dyDescent="0.25">
      <c r="A14" s="7"/>
    </row>
    <row r="15" spans="1:2" s="58" customFormat="1" x14ac:dyDescent="0.25">
      <c r="A15" s="7"/>
    </row>
    <row r="16" spans="1:2" s="58" customFormat="1" x14ac:dyDescent="0.25">
      <c r="A16" s="7"/>
    </row>
    <row r="17" spans="1:1" s="58" customFormat="1" x14ac:dyDescent="0.25">
      <c r="A17" s="56" t="s">
        <v>37</v>
      </c>
    </row>
    <row r="18" spans="1:1" s="58" customFormat="1" x14ac:dyDescent="0.25">
      <c r="A18" s="7"/>
    </row>
    <row r="19" spans="1:1" x14ac:dyDescent="0.25">
      <c r="A19" s="60" t="s">
        <v>62</v>
      </c>
    </row>
    <row r="20" spans="1:1" s="58" customFormat="1" x14ac:dyDescent="0.25">
      <c r="A20" s="77" t="s">
        <v>61</v>
      </c>
    </row>
    <row r="21" spans="1:1" s="58" customFormat="1" x14ac:dyDescent="0.25">
      <c r="A21" s="60"/>
    </row>
    <row r="22" spans="1:1" x14ac:dyDescent="0.25">
      <c r="A22" s="60" t="s">
        <v>45</v>
      </c>
    </row>
    <row r="23" spans="1:1" s="58" customFormat="1" x14ac:dyDescent="0.25">
      <c r="A23" s="7"/>
    </row>
    <row r="24" spans="1:1" s="58" customFormat="1" x14ac:dyDescent="0.25">
      <c r="A24" s="7"/>
    </row>
  </sheetData>
  <printOptions horizontalCentered="1"/>
  <pageMargins left="0" right="0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2"/>
  <sheetViews>
    <sheetView workbookViewId="0">
      <selection activeCell="J31" sqref="J31:K33"/>
    </sheetView>
  </sheetViews>
  <sheetFormatPr defaultRowHeight="15" x14ac:dyDescent="0.25"/>
  <cols>
    <col min="2" max="2" width="28" bestFit="1" customWidth="1"/>
    <col min="3" max="3" width="10.7109375" bestFit="1" customWidth="1"/>
  </cols>
  <sheetData>
    <row r="1" spans="1:3" x14ac:dyDescent="0.25">
      <c r="A1" t="s">
        <v>2</v>
      </c>
    </row>
    <row r="2" spans="1:3" x14ac:dyDescent="0.25">
      <c r="A2" t="s">
        <v>20</v>
      </c>
    </row>
    <row r="3" spans="1:3" s="10" customFormat="1" x14ac:dyDescent="0.25"/>
    <row r="5" spans="1:3" s="10" customFormat="1" x14ac:dyDescent="0.25">
      <c r="A5" s="10">
        <v>1</v>
      </c>
      <c r="B5" s="54" t="s">
        <v>89</v>
      </c>
    </row>
    <row r="6" spans="1:3" s="10" customFormat="1" x14ac:dyDescent="0.25">
      <c r="B6" s="10" t="s">
        <v>3</v>
      </c>
      <c r="C6" s="10">
        <v>32701</v>
      </c>
    </row>
    <row r="7" spans="1:3" s="10" customFormat="1" x14ac:dyDescent="0.25">
      <c r="B7" s="10" t="s">
        <v>4</v>
      </c>
      <c r="C7" s="10" t="s">
        <v>5</v>
      </c>
    </row>
    <row r="8" spans="1:3" s="10" customFormat="1" x14ac:dyDescent="0.25">
      <c r="B8" s="10" t="s">
        <v>6</v>
      </c>
      <c r="C8" s="10" t="s">
        <v>5</v>
      </c>
    </row>
    <row r="9" spans="1:3" s="10" customFormat="1" x14ac:dyDescent="0.25">
      <c r="B9" s="10" t="s">
        <v>7</v>
      </c>
      <c r="C9" s="10">
        <v>2020</v>
      </c>
    </row>
    <row r="10" spans="1:3" s="10" customFormat="1" x14ac:dyDescent="0.25">
      <c r="B10" s="10" t="s">
        <v>8</v>
      </c>
      <c r="C10" s="10" t="s">
        <v>5</v>
      </c>
    </row>
    <row r="11" spans="1:3" s="10" customFormat="1" x14ac:dyDescent="0.25">
      <c r="B11" s="10" t="s">
        <v>9</v>
      </c>
      <c r="C11" s="11">
        <v>44074</v>
      </c>
    </row>
    <row r="12" spans="1:3" s="60" customFormat="1" x14ac:dyDescent="0.25">
      <c r="C12" s="11"/>
    </row>
    <row r="13" spans="1:3" s="60" customFormat="1" ht="18.75" x14ac:dyDescent="0.3">
      <c r="A13" s="74"/>
      <c r="B13" s="76" t="s">
        <v>53</v>
      </c>
      <c r="C13" s="11"/>
    </row>
    <row r="14" spans="1:3" s="60" customFormat="1" x14ac:dyDescent="0.25">
      <c r="A14" s="74"/>
      <c r="B14" s="74"/>
      <c r="C14" s="11"/>
    </row>
    <row r="15" spans="1:3" s="60" customFormat="1" x14ac:dyDescent="0.25">
      <c r="A15" s="74">
        <v>1</v>
      </c>
      <c r="B15" s="75" t="s">
        <v>90</v>
      </c>
      <c r="C15" s="11"/>
    </row>
    <row r="16" spans="1:3" s="60" customFormat="1" x14ac:dyDescent="0.25">
      <c r="A16" s="74"/>
      <c r="B16" s="74" t="s">
        <v>3</v>
      </c>
      <c r="C16" s="82">
        <v>32701</v>
      </c>
    </row>
    <row r="17" spans="1:3" s="60" customFormat="1" x14ac:dyDescent="0.25">
      <c r="A17" s="74"/>
      <c r="B17" s="74" t="s">
        <v>91</v>
      </c>
      <c r="C17" s="11" t="s">
        <v>5</v>
      </c>
    </row>
    <row r="18" spans="1:3" s="60" customFormat="1" x14ac:dyDescent="0.25">
      <c r="A18" s="74"/>
      <c r="B18" s="74" t="s">
        <v>76</v>
      </c>
      <c r="C18" s="82">
        <v>2020</v>
      </c>
    </row>
    <row r="19" spans="1:3" s="60" customFormat="1" x14ac:dyDescent="0.25">
      <c r="A19" s="74"/>
      <c r="B19" s="74" t="s">
        <v>92</v>
      </c>
      <c r="C19" s="83" t="s">
        <v>95</v>
      </c>
    </row>
    <row r="20" spans="1:3" s="60" customFormat="1" x14ac:dyDescent="0.25">
      <c r="A20" s="74"/>
      <c r="B20" s="74" t="s">
        <v>93</v>
      </c>
      <c r="C20" s="82">
        <v>1</v>
      </c>
    </row>
    <row r="21" spans="1:3" s="60" customFormat="1" x14ac:dyDescent="0.25">
      <c r="A21" s="74"/>
      <c r="B21" s="74" t="s">
        <v>94</v>
      </c>
      <c r="C21" s="82">
        <v>998</v>
      </c>
    </row>
    <row r="22" spans="1:3" s="60" customFormat="1" x14ac:dyDescent="0.25">
      <c r="C22" s="11"/>
    </row>
    <row r="23" spans="1:3" s="10" customFormat="1" x14ac:dyDescent="0.25"/>
    <row r="24" spans="1:3" x14ac:dyDescent="0.25">
      <c r="A24">
        <v>2</v>
      </c>
      <c r="B24" s="55" t="s">
        <v>72</v>
      </c>
    </row>
    <row r="25" spans="1:3" x14ac:dyDescent="0.25">
      <c r="B25" t="s">
        <v>73</v>
      </c>
      <c r="C25" s="77">
        <v>32701</v>
      </c>
    </row>
    <row r="26" spans="1:3" x14ac:dyDescent="0.25">
      <c r="B26" t="s">
        <v>74</v>
      </c>
      <c r="C26" s="80">
        <v>1</v>
      </c>
    </row>
    <row r="27" spans="1:3" x14ac:dyDescent="0.25">
      <c r="B27" t="s">
        <v>75</v>
      </c>
      <c r="C27">
        <v>998</v>
      </c>
    </row>
    <row r="28" spans="1:3" x14ac:dyDescent="0.25">
      <c r="B28" t="s">
        <v>76</v>
      </c>
      <c r="C28" s="80">
        <v>2020</v>
      </c>
    </row>
    <row r="29" spans="1:3" x14ac:dyDescent="0.25">
      <c r="B29" t="s">
        <v>9</v>
      </c>
      <c r="C29" s="11">
        <v>44076</v>
      </c>
    </row>
    <row r="30" spans="1:3" x14ac:dyDescent="0.25">
      <c r="C30" s="1"/>
    </row>
    <row r="31" spans="1:3" x14ac:dyDescent="0.25">
      <c r="C31" s="1"/>
    </row>
    <row r="32" spans="1:3" x14ac:dyDescent="0.25">
      <c r="C32" s="10"/>
    </row>
  </sheetData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>
      <selection activeCell="B14" sqref="B14"/>
    </sheetView>
  </sheetViews>
  <sheetFormatPr defaultRowHeight="15" x14ac:dyDescent="0.25"/>
  <cols>
    <col min="1" max="1" width="18.71093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4" s="58" customFormat="1" x14ac:dyDescent="0.25">
      <c r="A1" s="59" t="s">
        <v>96</v>
      </c>
    </row>
    <row r="2" spans="1:4" s="58" customFormat="1" x14ac:dyDescent="0.25"/>
    <row r="3" spans="1:4" s="58" customFormat="1" x14ac:dyDescent="0.25"/>
    <row r="4" spans="1:4" x14ac:dyDescent="0.25">
      <c r="A4" s="13" t="s">
        <v>29</v>
      </c>
      <c r="B4" s="13" t="s">
        <v>28</v>
      </c>
      <c r="C4" s="13"/>
      <c r="D4" s="13"/>
    </row>
    <row r="5" spans="1:4" x14ac:dyDescent="0.25">
      <c r="A5" s="12" t="s">
        <v>25</v>
      </c>
      <c r="B5" s="12" t="s">
        <v>0</v>
      </c>
      <c r="C5" s="12" t="s">
        <v>1</v>
      </c>
      <c r="D5" s="12" t="s">
        <v>26</v>
      </c>
    </row>
    <row r="6" spans="1:4" x14ac:dyDescent="0.25">
      <c r="A6" s="8" t="s">
        <v>97</v>
      </c>
      <c r="B6" s="62">
        <v>21346.87</v>
      </c>
      <c r="C6" s="62"/>
      <c r="D6" s="62">
        <v>21346.87</v>
      </c>
    </row>
    <row r="7" spans="1:4" x14ac:dyDescent="0.25">
      <c r="A7" s="8" t="s">
        <v>98</v>
      </c>
      <c r="B7" s="62">
        <v>87687.52</v>
      </c>
      <c r="C7" s="62"/>
      <c r="D7" s="62">
        <v>87687.52</v>
      </c>
    </row>
    <row r="8" spans="1:4" s="77" customFormat="1" x14ac:dyDescent="0.25">
      <c r="A8" s="8" t="s">
        <v>99</v>
      </c>
      <c r="B8" s="62">
        <v>56345</v>
      </c>
      <c r="C8" s="62"/>
      <c r="D8" s="62">
        <v>56345</v>
      </c>
    </row>
    <row r="9" spans="1:4" s="77" customFormat="1" x14ac:dyDescent="0.25">
      <c r="A9" s="8" t="s">
        <v>100</v>
      </c>
      <c r="B9" s="62">
        <v>42986.54</v>
      </c>
      <c r="C9" s="62"/>
      <c r="D9" s="62">
        <v>42986.54</v>
      </c>
    </row>
    <row r="10" spans="1:4" x14ac:dyDescent="0.25">
      <c r="A10" s="8" t="s">
        <v>101</v>
      </c>
      <c r="B10" s="62">
        <v>45965.42</v>
      </c>
      <c r="C10" s="62"/>
      <c r="D10" s="62">
        <v>45965.42</v>
      </c>
    </row>
    <row r="11" spans="1:4" x14ac:dyDescent="0.25">
      <c r="A11" s="8" t="s">
        <v>102</v>
      </c>
      <c r="B11" s="62">
        <v>102304.56</v>
      </c>
      <c r="C11" s="62"/>
      <c r="D11" s="62">
        <v>102304.56</v>
      </c>
    </row>
    <row r="12" spans="1:4" s="77" customFormat="1" x14ac:dyDescent="0.25">
      <c r="A12" s="8" t="s">
        <v>103</v>
      </c>
      <c r="B12" s="62">
        <v>98346.5</v>
      </c>
      <c r="C12" s="62"/>
      <c r="D12" s="62">
        <v>98346.5</v>
      </c>
    </row>
    <row r="13" spans="1:4" s="77" customFormat="1" x14ac:dyDescent="0.25">
      <c r="A13" s="8" t="s">
        <v>81</v>
      </c>
      <c r="B13" s="62">
        <v>114326.81</v>
      </c>
      <c r="C13" s="62"/>
      <c r="D13" s="62">
        <v>114326.81</v>
      </c>
    </row>
    <row r="14" spans="1:4" s="60" customFormat="1" x14ac:dyDescent="0.25">
      <c r="A14" s="8" t="s">
        <v>79</v>
      </c>
      <c r="B14" s="62">
        <v>75000</v>
      </c>
      <c r="C14" s="62"/>
      <c r="D14" s="62">
        <v>75000</v>
      </c>
    </row>
    <row r="15" spans="1:4" x14ac:dyDescent="0.25">
      <c r="A15" s="14" t="s">
        <v>26</v>
      </c>
      <c r="B15" s="63">
        <v>644309.22</v>
      </c>
      <c r="C15" s="63">
        <v>0</v>
      </c>
      <c r="D15" s="63">
        <v>644309.22</v>
      </c>
    </row>
  </sheetData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>
      <selection activeCell="F32" sqref="F32"/>
    </sheetView>
  </sheetViews>
  <sheetFormatPr defaultRowHeight="15" x14ac:dyDescent="0.25"/>
  <cols>
    <col min="1" max="1" width="19.855468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4" s="58" customFormat="1" x14ac:dyDescent="0.25">
      <c r="A1" s="60" t="s">
        <v>80</v>
      </c>
    </row>
    <row r="2" spans="1:4" s="58" customFormat="1" x14ac:dyDescent="0.25"/>
    <row r="3" spans="1:4" s="58" customFormat="1" x14ac:dyDescent="0.25"/>
    <row r="4" spans="1:4" x14ac:dyDescent="0.25">
      <c r="A4" s="13" t="s">
        <v>27</v>
      </c>
      <c r="B4" s="13" t="s">
        <v>28</v>
      </c>
      <c r="C4" s="13"/>
      <c r="D4" s="13"/>
    </row>
    <row r="5" spans="1:4" x14ac:dyDescent="0.25">
      <c r="A5" s="12" t="s">
        <v>25</v>
      </c>
      <c r="B5" s="12" t="s">
        <v>0</v>
      </c>
      <c r="C5" s="12" t="s">
        <v>1</v>
      </c>
      <c r="D5" s="12" t="s">
        <v>26</v>
      </c>
    </row>
    <row r="6" spans="1:4" x14ac:dyDescent="0.25">
      <c r="A6" s="8" t="s">
        <v>97</v>
      </c>
      <c r="B6" s="64">
        <v>11346.88</v>
      </c>
      <c r="C6" s="62"/>
      <c r="D6" s="62">
        <v>11346.88</v>
      </c>
    </row>
    <row r="7" spans="1:4" x14ac:dyDescent="0.25">
      <c r="A7" s="8" t="s">
        <v>98</v>
      </c>
      <c r="B7" s="64">
        <v>67687.520000000004</v>
      </c>
      <c r="C7" s="62"/>
      <c r="D7" s="62">
        <v>67687.520000000004</v>
      </c>
    </row>
    <row r="8" spans="1:4" s="77" customFormat="1" x14ac:dyDescent="0.25">
      <c r="A8" s="8" t="s">
        <v>99</v>
      </c>
      <c r="B8" s="62">
        <v>56345</v>
      </c>
      <c r="C8" s="62"/>
      <c r="D8" s="62">
        <v>56345</v>
      </c>
    </row>
    <row r="9" spans="1:4" s="77" customFormat="1" x14ac:dyDescent="0.25">
      <c r="A9" s="8" t="s">
        <v>100</v>
      </c>
      <c r="B9" s="62">
        <v>42986.54</v>
      </c>
      <c r="C9" s="62"/>
      <c r="D9" s="62">
        <v>42986.54</v>
      </c>
    </row>
    <row r="10" spans="1:4" x14ac:dyDescent="0.25">
      <c r="A10" s="8" t="s">
        <v>101</v>
      </c>
      <c r="B10" s="62">
        <v>45965.42</v>
      </c>
      <c r="C10" s="62"/>
      <c r="D10" s="62">
        <v>45965.42</v>
      </c>
    </row>
    <row r="11" spans="1:4" x14ac:dyDescent="0.25">
      <c r="A11" s="8" t="s">
        <v>102</v>
      </c>
      <c r="B11" s="64">
        <v>102304.6</v>
      </c>
      <c r="C11" s="62"/>
      <c r="D11" s="62">
        <v>102304.6</v>
      </c>
    </row>
    <row r="12" spans="1:4" s="77" customFormat="1" x14ac:dyDescent="0.25">
      <c r="A12" s="8" t="s">
        <v>103</v>
      </c>
      <c r="B12" s="64">
        <v>98346.5</v>
      </c>
      <c r="C12" s="62"/>
      <c r="D12" s="62">
        <v>98346.5</v>
      </c>
    </row>
    <row r="13" spans="1:4" s="77" customFormat="1" x14ac:dyDescent="0.25">
      <c r="A13" s="8" t="s">
        <v>81</v>
      </c>
      <c r="B13" s="64">
        <v>114326.81</v>
      </c>
      <c r="C13" s="62"/>
      <c r="D13" s="62">
        <v>114326.81</v>
      </c>
    </row>
    <row r="14" spans="1:4" x14ac:dyDescent="0.25">
      <c r="A14" s="14" t="s">
        <v>26</v>
      </c>
      <c r="B14" s="63">
        <v>539309.27</v>
      </c>
      <c r="C14" s="63">
        <v>0</v>
      </c>
      <c r="D14" s="63">
        <v>539309.27</v>
      </c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workbookViewId="0">
      <selection activeCell="I32" sqref="I32"/>
    </sheetView>
  </sheetViews>
  <sheetFormatPr defaultRowHeight="15" x14ac:dyDescent="0.25"/>
  <cols>
    <col min="1" max="1" width="19.85546875" bestFit="1" customWidth="1"/>
    <col min="2" max="2" width="14.140625" bestFit="1" customWidth="1"/>
    <col min="3" max="3" width="12.28515625" bestFit="1" customWidth="1"/>
  </cols>
  <sheetData>
    <row r="1" spans="1:4" x14ac:dyDescent="0.25">
      <c r="A1" s="60" t="s">
        <v>64</v>
      </c>
      <c r="B1" s="60"/>
    </row>
    <row r="2" spans="1:4" x14ac:dyDescent="0.25">
      <c r="A2" t="s">
        <v>63</v>
      </c>
    </row>
    <row r="3" spans="1:4" s="77" customFormat="1" x14ac:dyDescent="0.25"/>
    <row r="4" spans="1:4" s="77" customFormat="1" x14ac:dyDescent="0.25"/>
    <row r="5" spans="1:4" s="77" customFormat="1" x14ac:dyDescent="0.25">
      <c r="A5" s="77" t="s">
        <v>78</v>
      </c>
    </row>
    <row r="7" spans="1:4" x14ac:dyDescent="0.25">
      <c r="A7" s="13" t="s">
        <v>27</v>
      </c>
      <c r="B7" s="13" t="s">
        <v>28</v>
      </c>
      <c r="C7" s="13"/>
    </row>
    <row r="8" spans="1:4" x14ac:dyDescent="0.25">
      <c r="A8" s="12" t="s">
        <v>25</v>
      </c>
      <c r="B8" s="12">
        <v>68012000</v>
      </c>
      <c r="C8" s="12" t="s">
        <v>26</v>
      </c>
    </row>
    <row r="9" spans="1:4" x14ac:dyDescent="0.25">
      <c r="A9" s="8" t="s">
        <v>97</v>
      </c>
      <c r="B9" s="64">
        <v>-10000</v>
      </c>
      <c r="C9" s="62">
        <v>-10000</v>
      </c>
    </row>
    <row r="10" spans="1:4" x14ac:dyDescent="0.25">
      <c r="A10" s="8" t="s">
        <v>98</v>
      </c>
      <c r="B10" s="64">
        <v>-20000</v>
      </c>
      <c r="C10" s="62">
        <v>-20000</v>
      </c>
    </row>
    <row r="11" spans="1:4" x14ac:dyDescent="0.25">
      <c r="A11" s="14" t="s">
        <v>26</v>
      </c>
      <c r="B11" s="63">
        <v>-30000</v>
      </c>
      <c r="C11" s="63">
        <v>-30000</v>
      </c>
      <c r="D11" s="79"/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workbookViewId="0">
      <selection activeCell="F16" sqref="F16"/>
    </sheetView>
  </sheetViews>
  <sheetFormatPr defaultRowHeight="15" x14ac:dyDescent="0.25"/>
  <cols>
    <col min="1" max="1" width="13.28515625" customWidth="1"/>
    <col min="3" max="3" width="14.85546875" bestFit="1" customWidth="1"/>
  </cols>
  <sheetData>
    <row r="1" spans="1:3" x14ac:dyDescent="0.25">
      <c r="A1" s="77" t="s">
        <v>65</v>
      </c>
      <c r="B1" s="77"/>
    </row>
    <row r="2" spans="1:3" x14ac:dyDescent="0.25">
      <c r="A2" s="77" t="s">
        <v>67</v>
      </c>
      <c r="B2" s="77"/>
    </row>
    <row r="3" spans="1:3" s="77" customFormat="1" x14ac:dyDescent="0.25">
      <c r="A3" s="77" t="s">
        <v>66</v>
      </c>
    </row>
    <row r="4" spans="1:3" s="77" customFormat="1" x14ac:dyDescent="0.25"/>
    <row r="5" spans="1:3" s="77" customFormat="1" x14ac:dyDescent="0.25"/>
    <row r="6" spans="1:3" s="77" customFormat="1" x14ac:dyDescent="0.25">
      <c r="A6" s="77" t="s">
        <v>56</v>
      </c>
    </row>
    <row r="8" spans="1:3" x14ac:dyDescent="0.25">
      <c r="A8" s="12" t="s">
        <v>25</v>
      </c>
      <c r="B8" s="12" t="s">
        <v>8</v>
      </c>
      <c r="C8" s="12" t="s">
        <v>29</v>
      </c>
    </row>
    <row r="9" spans="1:3" x14ac:dyDescent="0.25">
      <c r="A9" s="69"/>
      <c r="B9" s="78" t="s">
        <v>55</v>
      </c>
      <c r="C9" s="62">
        <v>75000</v>
      </c>
    </row>
    <row r="10" spans="1:3" x14ac:dyDescent="0.25">
      <c r="A10" s="70" t="s">
        <v>54</v>
      </c>
      <c r="B10" s="70"/>
      <c r="C10" s="73">
        <v>75000</v>
      </c>
    </row>
    <row r="11" spans="1:3" x14ac:dyDescent="0.25">
      <c r="A11" s="71" t="s">
        <v>26</v>
      </c>
      <c r="B11" s="71"/>
      <c r="C11" s="63">
        <v>75000</v>
      </c>
    </row>
  </sheetData>
  <printOptions horizontalCentered="1"/>
  <pageMargins left="0" right="0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workbookViewId="0">
      <selection activeCell="A6" sqref="A6"/>
    </sheetView>
  </sheetViews>
  <sheetFormatPr defaultRowHeight="15" x14ac:dyDescent="0.25"/>
  <cols>
    <col min="1" max="1" width="13" customWidth="1"/>
    <col min="2" max="2" width="9.5703125" customWidth="1"/>
    <col min="3" max="3" width="14.85546875" bestFit="1" customWidth="1"/>
  </cols>
  <sheetData>
    <row r="1" spans="1:3" x14ac:dyDescent="0.25">
      <c r="A1" s="77" t="s">
        <v>68</v>
      </c>
      <c r="B1" s="77"/>
    </row>
    <row r="2" spans="1:3" x14ac:dyDescent="0.25">
      <c r="A2" s="77" t="s">
        <v>69</v>
      </c>
      <c r="B2" s="77"/>
    </row>
    <row r="3" spans="1:3" x14ac:dyDescent="0.25">
      <c r="A3" t="s">
        <v>66</v>
      </c>
    </row>
    <row r="4" spans="1:3" s="77" customFormat="1" x14ac:dyDescent="0.25"/>
    <row r="6" spans="1:3" s="77" customFormat="1" x14ac:dyDescent="0.25">
      <c r="A6" s="77" t="s">
        <v>56</v>
      </c>
    </row>
    <row r="7" spans="1:3" s="77" customFormat="1" x14ac:dyDescent="0.25"/>
    <row r="8" spans="1:3" x14ac:dyDescent="0.25">
      <c r="A8" s="12" t="s">
        <v>25</v>
      </c>
      <c r="B8" s="12" t="s">
        <v>8</v>
      </c>
      <c r="C8" s="12" t="s">
        <v>29</v>
      </c>
    </row>
    <row r="9" spans="1:3" x14ac:dyDescent="0.25">
      <c r="A9" s="69"/>
      <c r="B9" s="78" t="s">
        <v>55</v>
      </c>
      <c r="C9" s="62">
        <v>75000</v>
      </c>
    </row>
    <row r="10" spans="1:3" x14ac:dyDescent="0.25">
      <c r="A10" s="70" t="s">
        <v>54</v>
      </c>
      <c r="B10" s="70"/>
      <c r="C10" s="73">
        <v>75000</v>
      </c>
    </row>
    <row r="11" spans="1:3" x14ac:dyDescent="0.25">
      <c r="A11" s="71" t="s">
        <v>26</v>
      </c>
      <c r="B11" s="71"/>
      <c r="C11" s="63">
        <v>75000</v>
      </c>
    </row>
  </sheetData>
  <printOptions horizontalCentered="1"/>
  <pageMargins left="0" right="0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workbookViewId="0">
      <selection activeCell="B32" sqref="B32"/>
    </sheetView>
  </sheetViews>
  <sheetFormatPr defaultRowHeight="15" x14ac:dyDescent="0.25"/>
  <cols>
    <col min="1" max="1" width="17" customWidth="1"/>
    <col min="2" max="2" width="11.5703125" bestFit="1" customWidth="1"/>
    <col min="4" max="4" width="13.5703125" bestFit="1" customWidth="1"/>
  </cols>
  <sheetData>
    <row r="1" spans="1:4" x14ac:dyDescent="0.25">
      <c r="A1" s="60" t="s">
        <v>45</v>
      </c>
    </row>
    <row r="3" spans="1:4" s="77" customFormat="1" x14ac:dyDescent="0.25"/>
    <row r="4" spans="1:4" s="77" customFormat="1" x14ac:dyDescent="0.25">
      <c r="A4" s="77" t="s">
        <v>57</v>
      </c>
    </row>
    <row r="6" spans="1:4" x14ac:dyDescent="0.25">
      <c r="A6" s="65" t="s">
        <v>46</v>
      </c>
      <c r="B6" s="65"/>
      <c r="C6" s="65"/>
      <c r="D6" s="65" t="s">
        <v>13</v>
      </c>
    </row>
    <row r="7" spans="1:4" x14ac:dyDescent="0.25">
      <c r="A7" s="65" t="s">
        <v>34</v>
      </c>
      <c r="B7" s="65" t="s">
        <v>47</v>
      </c>
      <c r="C7" s="65" t="s">
        <v>17</v>
      </c>
      <c r="D7" s="65" t="s">
        <v>50</v>
      </c>
    </row>
    <row r="8" spans="1:4" x14ac:dyDescent="0.25">
      <c r="A8" s="66" t="s">
        <v>35</v>
      </c>
      <c r="B8" s="66" t="s">
        <v>48</v>
      </c>
      <c r="C8" s="66" t="s">
        <v>49</v>
      </c>
      <c r="D8" s="66" t="s">
        <v>51</v>
      </c>
    </row>
    <row r="10" spans="1:4" x14ac:dyDescent="0.25">
      <c r="A10" t="s">
        <v>52</v>
      </c>
      <c r="B10" s="67">
        <v>80000</v>
      </c>
      <c r="C10" s="72">
        <v>1.25</v>
      </c>
      <c r="D10" s="72">
        <f>B10*C10</f>
        <v>100000</v>
      </c>
    </row>
    <row r="11" spans="1:4" x14ac:dyDescent="0.25">
      <c r="B11" s="67"/>
      <c r="C11" s="62"/>
      <c r="D11" s="62"/>
    </row>
    <row r="12" spans="1:4" x14ac:dyDescent="0.25">
      <c r="B12" s="67"/>
      <c r="C12" s="62"/>
      <c r="D12" s="62"/>
    </row>
    <row r="13" spans="1:4" x14ac:dyDescent="0.25">
      <c r="B13" s="67"/>
      <c r="C13" s="62"/>
      <c r="D13" s="62"/>
    </row>
    <row r="14" spans="1:4" x14ac:dyDescent="0.25">
      <c r="B14" s="67"/>
      <c r="C14" s="62"/>
      <c r="D14" s="62"/>
    </row>
    <row r="15" spans="1:4" x14ac:dyDescent="0.25">
      <c r="B15" s="67"/>
      <c r="C15" s="62"/>
      <c r="D15" s="62"/>
    </row>
    <row r="16" spans="1:4" x14ac:dyDescent="0.25">
      <c r="B16" s="67"/>
      <c r="C16" s="62"/>
      <c r="D16" s="62"/>
    </row>
    <row r="17" spans="2:4" x14ac:dyDescent="0.25">
      <c r="B17" s="67"/>
      <c r="C17" s="62"/>
      <c r="D17" s="62"/>
    </row>
    <row r="18" spans="2:4" x14ac:dyDescent="0.25">
      <c r="B18" s="67"/>
      <c r="C18" s="62"/>
      <c r="D18" s="62"/>
    </row>
    <row r="19" spans="2:4" x14ac:dyDescent="0.25">
      <c r="B19" s="67"/>
      <c r="C19" s="62"/>
      <c r="D19" s="62"/>
    </row>
    <row r="20" spans="2:4" x14ac:dyDescent="0.25">
      <c r="B20" s="67"/>
      <c r="C20" s="62"/>
      <c r="D20" s="62"/>
    </row>
    <row r="21" spans="2:4" x14ac:dyDescent="0.25">
      <c r="B21" s="67"/>
      <c r="C21" s="62"/>
      <c r="D21" s="62"/>
    </row>
    <row r="22" spans="2:4" x14ac:dyDescent="0.25">
      <c r="B22" s="67"/>
      <c r="C22" s="62"/>
      <c r="D22" s="62"/>
    </row>
    <row r="23" spans="2:4" x14ac:dyDescent="0.25">
      <c r="B23" s="67"/>
      <c r="C23" s="62"/>
      <c r="D23" s="62"/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Recon Sheet</vt:lpstr>
      <vt:lpstr>Recon Items</vt:lpstr>
      <vt:lpstr>Recon Sources</vt:lpstr>
      <vt:lpstr>TN_GL63</vt:lpstr>
      <vt:lpstr>TN_GR06_SEFA_EXP</vt:lpstr>
      <vt:lpstr>Support-Recon Item (1)</vt:lpstr>
      <vt:lpstr>Support-Recon Item (2)</vt:lpstr>
      <vt:lpstr>Support-Recon Item (4)</vt:lpstr>
      <vt:lpstr>Support-Recon Item (5)</vt:lpstr>
      <vt:lpstr>'Recon Items'!Print_Area</vt:lpstr>
      <vt:lpstr>'Recon Sheet'!Print_Area</vt:lpstr>
      <vt:lpstr>'Recon Sources'!Print_Area</vt:lpstr>
      <vt:lpstr>'Support-Recon Item (1)'!Print_Area</vt:lpstr>
      <vt:lpstr>'Support-Recon Item (2)'!Print_Area</vt:lpstr>
      <vt:lpstr>'Support-Recon Item (4)'!Print_Area</vt:lpstr>
      <vt:lpstr>'Support-Recon Item (5)'!Print_Area</vt:lpstr>
      <vt:lpstr>TN_GL63!Print_Area</vt:lpstr>
      <vt:lpstr>TN_GR06_SEFA_EXP!Print_Area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E. Wilson</dc:creator>
  <cp:lastModifiedBy>Christina C. Humphrey</cp:lastModifiedBy>
  <cp:lastPrinted>2016-06-14T19:51:43Z</cp:lastPrinted>
  <dcterms:created xsi:type="dcterms:W3CDTF">2014-05-28T17:06:41Z</dcterms:created>
  <dcterms:modified xsi:type="dcterms:W3CDTF">2020-08-05T13:55:48Z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