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055"/>
  </bookViews>
  <sheets>
    <sheet name="Table 1" sheetId="1" r:id="rId1"/>
    <sheet name="Table 2" sheetId="2" r:id="rId2"/>
  </sheets>
  <definedNames>
    <definedName name="_xlnm.Print_Area" localSheetId="0">'Table 1'!$A$1:$O$53</definedName>
    <definedName name="_xlnm.Print_Area" localSheetId="1">'Table 2'!$A$1:$O$53</definedName>
  </definedNames>
  <calcPr calcId="145621" iterate="1" iterateCount="1" calcOnSave="0"/>
</workbook>
</file>

<file path=xl/calcChain.xml><?xml version="1.0" encoding="utf-8"?>
<calcChain xmlns="http://schemas.openxmlformats.org/spreadsheetml/2006/main">
  <c r="C16" i="1" l="1"/>
  <c r="E16" i="1"/>
  <c r="C16" i="2"/>
  <c r="E16" i="2"/>
  <c r="K50" i="2"/>
  <c r="I48" i="2"/>
  <c r="M48" i="2"/>
  <c r="I47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A23" i="2"/>
  <c r="K16" i="2"/>
  <c r="C36" i="2"/>
  <c r="M13" i="2"/>
  <c r="O13" i="2" s="1"/>
  <c r="M12" i="2"/>
  <c r="O12" i="2" s="1"/>
  <c r="M11" i="2"/>
  <c r="O11" i="2" s="1"/>
  <c r="M26" i="2"/>
  <c r="K26" i="2"/>
  <c r="C26" i="2"/>
  <c r="K50" i="1"/>
  <c r="C50" i="1"/>
  <c r="I48" i="1"/>
  <c r="M48" i="1"/>
  <c r="I47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O34" i="1"/>
  <c r="M34" i="1"/>
  <c r="O33" i="1"/>
  <c r="M33" i="1"/>
  <c r="O32" i="1"/>
  <c r="M32" i="1"/>
  <c r="O31" i="1"/>
  <c r="M31" i="1"/>
  <c r="O30" i="1"/>
  <c r="M30" i="1"/>
  <c r="O29" i="1"/>
  <c r="M29" i="1"/>
  <c r="A22" i="1"/>
  <c r="K16" i="1"/>
  <c r="E36" i="1"/>
  <c r="C36" i="1"/>
  <c r="O13" i="1"/>
  <c r="M13" i="1"/>
  <c r="O12" i="1"/>
  <c r="M12" i="1"/>
  <c r="O11" i="1"/>
  <c r="M11" i="1"/>
  <c r="M26" i="1"/>
  <c r="K26" i="1"/>
  <c r="C26" i="1"/>
  <c r="M14" i="2" l="1"/>
  <c r="O14" i="2" s="1"/>
  <c r="G14" i="2"/>
  <c r="M36" i="2"/>
  <c r="O36" i="2" s="1"/>
  <c r="I14" i="2"/>
  <c r="C50" i="2"/>
  <c r="G10" i="2"/>
  <c r="M10" i="2"/>
  <c r="G11" i="2"/>
  <c r="I11" i="2" s="1"/>
  <c r="G12" i="2"/>
  <c r="I12" i="2" s="1"/>
  <c r="G13" i="2"/>
  <c r="I13" i="2" s="1"/>
  <c r="G29" i="2"/>
  <c r="M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G48" i="2"/>
  <c r="E50" i="2"/>
  <c r="I10" i="2"/>
  <c r="M36" i="1"/>
  <c r="O36" i="1" s="1"/>
  <c r="G36" i="1"/>
  <c r="I36" i="1" s="1"/>
  <c r="E50" i="1"/>
  <c r="M14" i="1"/>
  <c r="O14" i="1" s="1"/>
  <c r="G14" i="1"/>
  <c r="I14" i="1" s="1"/>
  <c r="M50" i="1"/>
  <c r="O50" i="1" s="1"/>
  <c r="G10" i="1"/>
  <c r="M10" i="1"/>
  <c r="G11" i="1"/>
  <c r="I11" i="1" s="1"/>
  <c r="G12" i="1"/>
  <c r="I12" i="1" s="1"/>
  <c r="G13" i="1"/>
  <c r="I13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G48" i="1"/>
  <c r="O29" i="2" l="1"/>
  <c r="M50" i="2"/>
  <c r="O50" i="2" s="1"/>
  <c r="G16" i="2"/>
  <c r="I16" i="2" s="1"/>
  <c r="E36" i="2"/>
  <c r="M16" i="2"/>
  <c r="O16" i="2" s="1"/>
  <c r="O10" i="2"/>
  <c r="I29" i="2"/>
  <c r="G16" i="1"/>
  <c r="I16" i="1" s="1"/>
  <c r="G50" i="1"/>
  <c r="I50" i="1" s="1"/>
  <c r="M16" i="1"/>
  <c r="O16" i="1" s="1"/>
  <c r="O10" i="1"/>
  <c r="I29" i="1"/>
  <c r="I10" i="1"/>
  <c r="G36" i="2" l="1"/>
  <c r="G50" i="2" s="1"/>
  <c r="I50" i="2" s="1"/>
  <c r="I36" i="2" l="1"/>
</calcChain>
</file>

<file path=xl/sharedStrings.xml><?xml version="1.0" encoding="utf-8"?>
<sst xmlns="http://schemas.openxmlformats.org/spreadsheetml/2006/main" count="105" uniqueCount="44">
  <si>
    <t>Table 1</t>
  </si>
  <si>
    <t>Revenue Collections by Fund</t>
  </si>
  <si>
    <t>June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</si>
  <si>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</si>
  <si>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</si>
  <si>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</si>
  <si>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</si>
  <si>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</si>
  <si>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</si>
  <si>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</si>
  <si>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</si>
  <si>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</si>
  <si>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</si>
  <si>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</si>
  <si>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</si>
  <si>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</si>
  <si>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</si>
  <si>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</si>
  <si>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</si>
  <si>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</si>
  <si>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</si>
  <si>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</si>
  <si>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</si>
  <si>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</si>
  <si>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</si>
  <si>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</si>
  <si>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</si>
  <si>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</si>
  <si>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</si>
  <si>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</si>
  <si>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</si>
  <si>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</si>
  <si>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</si>
  <si>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</si>
  <si>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</si>
  <si>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</si>
  <si>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</si>
  <si>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</si>
  <si>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Table 2</t>
  </si>
  <si>
    <t>Year-to-Date</t>
  </si>
  <si>
    <t>August - June</t>
  </si>
  <si>
    <t>2014-2015</t>
  </si>
  <si>
    <t>2014 - 2015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</si>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</sst>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Protection="1"/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10" fontId="2" fillId="0" borderId="0" xfId="2" applyNumberFormat="1" applyFont="1"/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1" xfId="0" applyNumberFormat="1" applyFont="1" applyBorder="1" applyProtection="1">
      <protection locked="0"/>
    </xf>
    <xf numFmtId="10" fontId="2" fillId="0" borderId="1" xfId="2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 applyProtection="1">
      <protection locked="0"/>
    </xf>
    <xf numFmtId="10" fontId="2" fillId="0" borderId="0" xfId="2" applyNumberFormat="1" applyFont="1" applyBorder="1"/>
    <xf numFmtId="0" fontId="1" fillId="0" borderId="0" xfId="0" applyFont="1" applyBorder="1" applyProtection="1"/>
    <xf numFmtId="5" fontId="1" fillId="0" borderId="2" xfId="0" applyNumberFormat="1" applyFont="1" applyBorder="1" applyProtection="1">
      <protection locked="0"/>
    </xf>
    <xf numFmtId="0" fontId="2" fillId="0" borderId="0" xfId="0" applyFont="1" applyBorder="1"/>
    <xf numFmtId="10" fontId="1" fillId="0" borderId="2" xfId="2" applyNumberFormat="1" applyFont="1" applyBorder="1"/>
    <xf numFmtId="0" fontId="3" fillId="0" borderId="0" xfId="0" applyFont="1"/>
    <xf numFmtId="6" fontId="0" fillId="0" borderId="0" xfId="0" applyNumberFormat="1"/>
    <xf numFmtId="6" fontId="2" fillId="0" borderId="0" xfId="0" applyNumberFormat="1" applyFont="1"/>
    <xf numFmtId="38" fontId="0" fillId="0" borderId="0" xfId="0" applyNumberFormat="1"/>
    <xf numFmtId="164" fontId="2" fillId="0" borderId="0" xfId="1" applyNumberFormat="1" applyFont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2" fillId="0" borderId="0" xfId="0" applyNumberFormat="1" applyFont="1" applyBorder="1"/>
    <xf numFmtId="10" fontId="2" fillId="0" borderId="0" xfId="2" applyNumberFormat="1" applyFont="1" applyAlignment="1"/>
    <xf numFmtId="37" fontId="0" fillId="0" borderId="1" xfId="0" applyNumberFormat="1" applyBorder="1"/>
    <xf numFmtId="164" fontId="2" fillId="0" borderId="0" xfId="1" applyNumberFormat="1" applyFont="1" applyBorder="1"/>
    <xf numFmtId="10" fontId="2" fillId="0" borderId="1" xfId="2" applyNumberFormat="1" applyFont="1" applyBorder="1" applyAlignment="1"/>
    <xf numFmtId="10" fontId="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1" fillId="0" borderId="2" xfId="0" applyNumberFormat="1" applyFont="1" applyBorder="1"/>
    <xf numFmtId="5" fontId="1" fillId="0" borderId="2" xfId="0" applyNumberFormat="1" applyFont="1" applyBorder="1"/>
    <xf numFmtId="6" fontId="1" fillId="0" borderId="0" xfId="0" applyNumberFormat="1" applyFont="1" applyBorder="1"/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A6" sqref="A6"/>
    </sheetView>
  </sheetViews>
  <sheetFormatPr defaultRowHeight="15" x14ac:dyDescent="0.2"/>
  <cols>
    <col min="1" max="1" width="23.77734375" style="1" customWidth="1"/>
    <col min="2" max="2" width="0.88671875" style="1" customWidth="1"/>
    <col min="3" max="3" width="14.6640625" style="1" customWidth="1"/>
    <col min="4" max="4" width="0.88671875" style="1" customWidth="1"/>
    <col min="5" max="5" width="14" style="1" bestFit="1" customWidth="1"/>
    <col min="6" max="6" width="0.88671875" style="1" customWidth="1"/>
    <col min="7" max="7" width="14.5546875" style="1" bestFit="1" customWidth="1"/>
    <col min="8" max="8" width="0.88671875" style="1" customWidth="1"/>
    <col min="9" max="9" width="9.5546875" style="1" bestFit="1" customWidth="1"/>
    <col min="10" max="10" width="1.77734375" style="1" customWidth="1"/>
    <col min="11" max="11" width="13.88671875" style="1" customWidth="1"/>
    <col min="12" max="12" width="0.88671875" style="1" customWidth="1"/>
    <col min="13" max="13" width="14.5546875" style="1" bestFit="1" customWidth="1"/>
    <col min="14" max="14" width="0.88671875" style="1" customWidth="1"/>
    <col min="15" max="15" width="10.88671875" style="1" customWidth="1"/>
    <col min="16" max="16384" width="8.88671875" style="1"/>
  </cols>
  <sheetData>
    <row r="1" spans="1:15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5.75" x14ac:dyDescent="0.25">
      <c r="A4" s="42" t="s">
        <v>41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7" spans="1:15" ht="15.75" x14ac:dyDescent="0.25">
      <c r="A7" s="3"/>
      <c r="B7" s="3"/>
      <c r="C7" s="43">
        <v>2015</v>
      </c>
      <c r="D7" s="43"/>
      <c r="E7" s="43"/>
      <c r="F7" s="43"/>
      <c r="G7" s="43"/>
      <c r="H7" s="43"/>
      <c r="I7" s="43"/>
      <c r="J7" s="3"/>
      <c r="K7" s="4">
        <v>2014</v>
      </c>
      <c r="L7" s="5"/>
      <c r="M7" s="43">
        <v>2015</v>
      </c>
      <c r="N7" s="43"/>
      <c r="O7" s="43"/>
    </row>
    <row r="8" spans="1:15" ht="15.75" x14ac:dyDescent="0.25">
      <c r="A8" s="6" t="s">
        <v>3</v>
      </c>
      <c r="B8" s="3"/>
      <c r="C8" s="6" t="s">
        <v>4</v>
      </c>
      <c r="D8" s="3"/>
      <c r="E8" s="6" t="s">
        <v>5</v>
      </c>
      <c r="F8" s="3"/>
      <c r="G8" s="6" t="s">
        <v>6</v>
      </c>
      <c r="H8" s="4"/>
      <c r="I8" s="6" t="s">
        <v>7</v>
      </c>
      <c r="J8" s="3"/>
      <c r="K8" s="6" t="s">
        <v>4</v>
      </c>
      <c r="L8" s="3"/>
      <c r="M8" s="6" t="s">
        <v>6</v>
      </c>
      <c r="N8" s="3"/>
      <c r="O8" s="6" t="s">
        <v>7</v>
      </c>
    </row>
    <row r="10" spans="1:15" ht="15.75" customHeight="1" x14ac:dyDescent="0.2">
      <c r="A10" s="7" t="s">
        <v>8</v>
      </c>
      <c r="C10" s="8">
        <v>1096803000</v>
      </c>
      <c r="E10" s="8">
        <v>1044536000</v>
      </c>
      <c r="G10" s="9">
        <f>+C10-E10</f>
        <v>52267000</v>
      </c>
      <c r="I10" s="10">
        <f>IF(E10=0,0,G10/E10)</f>
        <v>5.0038485988036792E-2</v>
      </c>
      <c r="K10" s="9">
        <v>1012510000</v>
      </c>
      <c r="M10" s="9">
        <f>+C10-K10</f>
        <v>84293000</v>
      </c>
      <c r="O10" s="10">
        <f>+M10/K10</f>
        <v>8.3251523441743788E-2</v>
      </c>
    </row>
    <row r="11" spans="1:15" ht="15.75" customHeight="1" x14ac:dyDescent="0.2">
      <c r="A11" s="7" t="s">
        <v>9</v>
      </c>
      <c r="C11" s="11">
        <v>62369000</v>
      </c>
      <c r="E11" s="11">
        <v>61524000</v>
      </c>
      <c r="G11" s="11">
        <f>+C11-E11</f>
        <v>845000</v>
      </c>
      <c r="I11" s="10">
        <f>IF(E11=0,0,G11/E11)</f>
        <v>1.3734477602236526E-2</v>
      </c>
      <c r="K11" s="11">
        <v>58014000</v>
      </c>
      <c r="M11" s="12">
        <f>+C11-K11</f>
        <v>4355000</v>
      </c>
      <c r="O11" s="10">
        <f>+M11/K11</f>
        <v>7.5068087013479501E-2</v>
      </c>
    </row>
    <row r="12" spans="1:15" ht="15.75" customHeight="1" x14ac:dyDescent="0.2">
      <c r="A12" s="7" t="s">
        <v>10</v>
      </c>
      <c r="C12" s="11">
        <v>31564000</v>
      </c>
      <c r="E12" s="11">
        <v>31309000</v>
      </c>
      <c r="G12" s="11">
        <f>+C12-E12</f>
        <v>255000</v>
      </c>
      <c r="I12" s="10">
        <f>IF(E12=0,0,G12/E12)</f>
        <v>8.1446229518668759E-3</v>
      </c>
      <c r="K12" s="11">
        <v>34401000</v>
      </c>
      <c r="M12" s="12">
        <f>+C12-K12</f>
        <v>-2837000</v>
      </c>
      <c r="O12" s="10">
        <f>+M12/K12</f>
        <v>-8.2468532891485716E-2</v>
      </c>
    </row>
    <row r="13" spans="1:15" ht="15.75" customHeight="1" x14ac:dyDescent="0.2">
      <c r="A13" s="7" t="s">
        <v>11</v>
      </c>
      <c r="C13" s="11">
        <v>72716000</v>
      </c>
      <c r="E13" s="11">
        <v>69573000</v>
      </c>
      <c r="G13" s="11">
        <f>+C13-E13</f>
        <v>3143000</v>
      </c>
      <c r="I13" s="10">
        <f>IF(E13=0,0,G13/E13)</f>
        <v>4.517557098299628E-2</v>
      </c>
      <c r="K13" s="11">
        <v>73095000</v>
      </c>
      <c r="M13" s="12">
        <f>+C13-K13</f>
        <v>-379000</v>
      </c>
      <c r="O13" s="10">
        <f>+M13/K13</f>
        <v>-5.1850331760038308E-3</v>
      </c>
    </row>
    <row r="14" spans="1:15" ht="15.75" customHeight="1" x14ac:dyDescent="0.2">
      <c r="A14" s="7" t="s">
        <v>12</v>
      </c>
      <c r="C14" s="13">
        <v>3584000</v>
      </c>
      <c r="E14" s="13">
        <v>3584000</v>
      </c>
      <c r="G14" s="13">
        <f>+C14-E14</f>
        <v>0</v>
      </c>
      <c r="I14" s="14">
        <f>IF(E14=0,0,G14/E14)</f>
        <v>0</v>
      </c>
      <c r="K14" s="13">
        <v>2900000</v>
      </c>
      <c r="M14" s="15">
        <f>+C14-K14</f>
        <v>684000</v>
      </c>
      <c r="O14" s="14">
        <f>+M14/K14</f>
        <v>0.23586206896551723</v>
      </c>
    </row>
    <row r="15" spans="1:15" ht="15.75" customHeight="1" x14ac:dyDescent="0.2">
      <c r="A15" s="7"/>
      <c r="C15" s="16"/>
      <c r="E15" s="16"/>
      <c r="G15" s="16"/>
      <c r="I15" s="17"/>
      <c r="K15" s="16"/>
      <c r="M15" s="12"/>
      <c r="O15" s="10"/>
    </row>
    <row r="16" spans="1:15" ht="15.75" customHeight="1" thickBot="1" x14ac:dyDescent="0.3">
      <c r="A16" s="18" t="s">
        <v>13</v>
      </c>
      <c r="C16" s="19">
        <f>SUM(C10:C14)</f>
        <v>1267036000</v>
      </c>
      <c r="D16" s="20"/>
      <c r="E16" s="19">
        <f>SUM(E10:E14)</f>
        <v>1210526000</v>
      </c>
      <c r="F16" s="20"/>
      <c r="G16" s="19">
        <f>SUM(G10:G14)</f>
        <v>56510000</v>
      </c>
      <c r="H16" s="20"/>
      <c r="I16" s="21">
        <f>IF(E16=0,0,G16/E16)</f>
        <v>4.6682186091005065E-2</v>
      </c>
      <c r="J16" s="20"/>
      <c r="K16" s="19">
        <f>SUM(K10:K14)</f>
        <v>1180920000</v>
      </c>
      <c r="L16" s="20"/>
      <c r="M16" s="19">
        <f>SUM(M10:M14)</f>
        <v>86116000</v>
      </c>
      <c r="N16" s="20"/>
      <c r="O16" s="21">
        <f>+M16/K16</f>
        <v>7.2922805947905026E-2</v>
      </c>
    </row>
    <row r="17" spans="1:15" ht="15.75" thickTop="1" x14ac:dyDescent="0.2"/>
    <row r="21" spans="1:15" ht="15.75" x14ac:dyDescent="0.25">
      <c r="A21" s="42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5.75" x14ac:dyDescent="0.25">
      <c r="A22" s="42" t="str">
        <f>A3</f>
        <v>June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5.75" x14ac:dyDescent="0.25">
      <c r="A23" s="42" t="s">
        <v>41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 x14ac:dyDescent="0.25">
      <c r="A26" s="3"/>
      <c r="B26" s="3"/>
      <c r="C26" s="43">
        <f>C7</f>
        <v>2015</v>
      </c>
      <c r="D26" s="43"/>
      <c r="E26" s="43"/>
      <c r="F26" s="43"/>
      <c r="G26" s="43"/>
      <c r="H26" s="43"/>
      <c r="I26" s="43"/>
      <c r="J26" s="3"/>
      <c r="K26" s="4">
        <f>K7</f>
        <v>2014</v>
      </c>
      <c r="L26" s="5"/>
      <c r="M26" s="43">
        <f>M7</f>
        <v>2015</v>
      </c>
      <c r="N26" s="43"/>
      <c r="O26" s="43"/>
    </row>
    <row r="27" spans="1:15" ht="15.75" x14ac:dyDescent="0.25">
      <c r="A27" s="6" t="s">
        <v>15</v>
      </c>
      <c r="B27" s="3"/>
      <c r="C27" s="6" t="s">
        <v>4</v>
      </c>
      <c r="D27" s="3"/>
      <c r="E27" s="6" t="s">
        <v>5</v>
      </c>
      <c r="F27" s="3"/>
      <c r="G27" s="6" t="s">
        <v>6</v>
      </c>
      <c r="H27" s="4"/>
      <c r="I27" s="6" t="s">
        <v>7</v>
      </c>
      <c r="J27" s="3"/>
      <c r="K27" s="6" t="s">
        <v>4</v>
      </c>
      <c r="L27" s="3"/>
      <c r="M27" s="6" t="s">
        <v>6</v>
      </c>
      <c r="N27" s="3"/>
      <c r="O27" s="6" t="s">
        <v>7</v>
      </c>
    </row>
    <row r="29" spans="1:15" x14ac:dyDescent="0.2">
      <c r="A29" s="22" t="s">
        <v>16</v>
      </c>
      <c r="C29" s="23">
        <v>356209000</v>
      </c>
      <c r="E29" s="24">
        <v>328500000</v>
      </c>
      <c r="G29" s="9">
        <f t="shared" ref="G29:G48" si="0">+C29-E29</f>
        <v>27709000</v>
      </c>
      <c r="H29" s="9"/>
      <c r="I29" s="10">
        <f t="shared" ref="I29:I46" si="1">IF(E29=0,0,G29/E29)</f>
        <v>8.435007610350076E-2</v>
      </c>
      <c r="K29" s="24">
        <v>329108000</v>
      </c>
      <c r="M29" s="9">
        <f t="shared" ref="M29:M48" si="2">+C29-K29</f>
        <v>27101000</v>
      </c>
      <c r="O29" s="10">
        <f t="shared" ref="O29:O47" si="3">+M29/K29</f>
        <v>8.2346828396757291E-2</v>
      </c>
    </row>
    <row r="30" spans="1:15" x14ac:dyDescent="0.2">
      <c r="A30" s="22" t="s">
        <v>17</v>
      </c>
      <c r="C30" s="25">
        <v>2463000</v>
      </c>
      <c r="E30" s="12">
        <v>2226000</v>
      </c>
      <c r="G30" s="26">
        <f t="shared" si="0"/>
        <v>237000</v>
      </c>
      <c r="H30" s="26"/>
      <c r="I30" s="10">
        <f t="shared" si="1"/>
        <v>0.10646900269541779</v>
      </c>
      <c r="K30" s="12">
        <v>2124000</v>
      </c>
      <c r="M30" s="12">
        <f t="shared" si="2"/>
        <v>339000</v>
      </c>
      <c r="O30" s="10">
        <f t="shared" si="3"/>
        <v>0.1596045197740113</v>
      </c>
    </row>
    <row r="31" spans="1:15" x14ac:dyDescent="0.2">
      <c r="A31" s="22" t="s">
        <v>18</v>
      </c>
      <c r="C31" s="25">
        <v>3203000</v>
      </c>
      <c r="E31" s="27">
        <v>6237000</v>
      </c>
      <c r="G31" s="26">
        <f t="shared" si="0"/>
        <v>-3034000</v>
      </c>
      <c r="H31" s="26"/>
      <c r="I31" s="10">
        <f t="shared" si="1"/>
        <v>-0.48645181978515312</v>
      </c>
      <c r="K31" s="27">
        <v>6783000</v>
      </c>
      <c r="M31" s="12">
        <f t="shared" si="2"/>
        <v>-3580000</v>
      </c>
      <c r="O31" s="10">
        <f t="shared" si="3"/>
        <v>-0.52779006339377854</v>
      </c>
    </row>
    <row r="32" spans="1:15" x14ac:dyDescent="0.2">
      <c r="A32" s="22" t="s">
        <v>19</v>
      </c>
      <c r="C32" s="25">
        <v>56932000</v>
      </c>
      <c r="E32" s="27">
        <v>55630000</v>
      </c>
      <c r="G32" s="26">
        <f t="shared" si="0"/>
        <v>1302000</v>
      </c>
      <c r="H32" s="26"/>
      <c r="I32" s="10">
        <f t="shared" si="1"/>
        <v>2.3404637785367607E-2</v>
      </c>
      <c r="K32" s="27">
        <v>57020000</v>
      </c>
      <c r="M32" s="12">
        <f t="shared" si="2"/>
        <v>-88000</v>
      </c>
      <c r="O32" s="10">
        <f t="shared" si="3"/>
        <v>-1.5433181339880744E-3</v>
      </c>
    </row>
    <row r="33" spans="1:15" x14ac:dyDescent="0.2">
      <c r="A33" s="22" t="s">
        <v>20</v>
      </c>
      <c r="C33" s="25">
        <v>5756000</v>
      </c>
      <c r="E33" s="27">
        <v>5710000</v>
      </c>
      <c r="G33" s="26">
        <f t="shared" si="0"/>
        <v>46000</v>
      </c>
      <c r="H33" s="26"/>
      <c r="I33" s="10">
        <f t="shared" si="1"/>
        <v>8.0560420315236424E-3</v>
      </c>
      <c r="K33" s="27">
        <v>5789000</v>
      </c>
      <c r="M33" s="12">
        <f t="shared" si="2"/>
        <v>-33000</v>
      </c>
      <c r="O33" s="10">
        <f t="shared" si="3"/>
        <v>-5.7004664017965105E-3</v>
      </c>
    </row>
    <row r="34" spans="1:15" x14ac:dyDescent="0.2">
      <c r="A34" s="22" t="s">
        <v>21</v>
      </c>
      <c r="C34" s="25">
        <v>22842000</v>
      </c>
      <c r="E34" s="27">
        <v>23538000</v>
      </c>
      <c r="G34" s="26">
        <f t="shared" si="0"/>
        <v>-696000</v>
      </c>
      <c r="H34" s="26"/>
      <c r="I34" s="10">
        <f t="shared" si="1"/>
        <v>-2.9569207239357635E-2</v>
      </c>
      <c r="K34" s="27">
        <v>19168000</v>
      </c>
      <c r="M34" s="12">
        <f t="shared" si="2"/>
        <v>3674000</v>
      </c>
      <c r="O34" s="10">
        <f t="shared" si="3"/>
        <v>0.19167362270450752</v>
      </c>
    </row>
    <row r="35" spans="1:15" x14ac:dyDescent="0.2">
      <c r="A35" s="22" t="s">
        <v>22</v>
      </c>
      <c r="C35" s="25">
        <v>1601000</v>
      </c>
      <c r="E35" s="27">
        <v>1765000</v>
      </c>
      <c r="G35" s="26">
        <f t="shared" si="0"/>
        <v>-164000</v>
      </c>
      <c r="H35" s="26"/>
      <c r="I35" s="10">
        <f t="shared" si="1"/>
        <v>-9.2917847025495756E-2</v>
      </c>
      <c r="K35" s="27">
        <v>1673000</v>
      </c>
      <c r="M35" s="12">
        <f t="shared" si="2"/>
        <v>-72000</v>
      </c>
      <c r="O35" s="10">
        <f t="shared" si="3"/>
        <v>-4.3036461446503291E-2</v>
      </c>
    </row>
    <row r="36" spans="1:15" x14ac:dyDescent="0.2">
      <c r="A36" s="22" t="s">
        <v>23</v>
      </c>
      <c r="C36" s="27">
        <f>C16-SUM(C29:C35,C37:C48)</f>
        <v>22358000</v>
      </c>
      <c r="E36" s="27">
        <f>E16-SUM(E29:E35,E37:E48)</f>
        <v>21939000</v>
      </c>
      <c r="G36" s="26">
        <f t="shared" si="0"/>
        <v>419000</v>
      </c>
      <c r="H36" s="26"/>
      <c r="I36" s="10">
        <f t="shared" si="1"/>
        <v>1.9098409225580017E-2</v>
      </c>
      <c r="K36" s="27">
        <v>16897000</v>
      </c>
      <c r="M36" s="12">
        <f t="shared" si="2"/>
        <v>5461000</v>
      </c>
      <c r="O36" s="10">
        <f t="shared" si="3"/>
        <v>0.32319346629579215</v>
      </c>
    </row>
    <row r="37" spans="1:15" x14ac:dyDescent="0.2">
      <c r="A37" s="22" t="s">
        <v>24</v>
      </c>
      <c r="C37" s="25">
        <v>1116000</v>
      </c>
      <c r="E37" s="27">
        <v>1090000</v>
      </c>
      <c r="G37" s="26">
        <f t="shared" si="0"/>
        <v>26000</v>
      </c>
      <c r="H37" s="26"/>
      <c r="I37" s="10">
        <f t="shared" si="1"/>
        <v>2.3853211009174313E-2</v>
      </c>
      <c r="K37" s="27">
        <v>563000</v>
      </c>
      <c r="M37" s="12">
        <f t="shared" si="2"/>
        <v>553000</v>
      </c>
      <c r="O37" s="10">
        <f t="shared" si="3"/>
        <v>0.98223801065719363</v>
      </c>
    </row>
    <row r="38" spans="1:15" x14ac:dyDescent="0.2">
      <c r="A38" s="22" t="s">
        <v>25</v>
      </c>
      <c r="C38" s="25">
        <v>8214000</v>
      </c>
      <c r="E38" s="27">
        <v>6908000</v>
      </c>
      <c r="G38" s="26">
        <f t="shared" si="0"/>
        <v>1306000</v>
      </c>
      <c r="H38" s="26"/>
      <c r="I38" s="10">
        <f t="shared" si="1"/>
        <v>0.18905616676317313</v>
      </c>
      <c r="K38" s="27">
        <v>7645000</v>
      </c>
      <c r="M38" s="12">
        <f t="shared" si="2"/>
        <v>569000</v>
      </c>
      <c r="O38" s="10">
        <f t="shared" si="3"/>
        <v>7.4427730542838452E-2</v>
      </c>
    </row>
    <row r="39" spans="1:15" x14ac:dyDescent="0.2">
      <c r="A39" s="22" t="s">
        <v>26</v>
      </c>
      <c r="C39" s="25">
        <v>7953000</v>
      </c>
      <c r="E39" s="27">
        <v>4657000</v>
      </c>
      <c r="G39" s="26">
        <f t="shared" si="0"/>
        <v>3296000</v>
      </c>
      <c r="H39" s="26"/>
      <c r="I39" s="10">
        <f t="shared" si="1"/>
        <v>0.70775177152673396</v>
      </c>
      <c r="K39" s="27">
        <v>3669000</v>
      </c>
      <c r="M39" s="12">
        <f t="shared" si="2"/>
        <v>4284000</v>
      </c>
      <c r="O39" s="10">
        <f t="shared" si="3"/>
        <v>1.1676206050695013</v>
      </c>
    </row>
    <row r="40" spans="1:15" x14ac:dyDescent="0.2">
      <c r="A40" s="22" t="s">
        <v>27</v>
      </c>
      <c r="C40" s="25">
        <v>55124000</v>
      </c>
      <c r="E40" s="27">
        <v>63159000</v>
      </c>
      <c r="G40" s="26">
        <f t="shared" si="0"/>
        <v>-8035000</v>
      </c>
      <c r="H40" s="26"/>
      <c r="I40" s="10">
        <f t="shared" si="1"/>
        <v>-0.1272186070077107</v>
      </c>
      <c r="K40" s="27">
        <v>54175000</v>
      </c>
      <c r="M40" s="12">
        <f t="shared" si="2"/>
        <v>949000</v>
      </c>
      <c r="O40" s="10">
        <f t="shared" si="3"/>
        <v>1.7517305029995385E-2</v>
      </c>
    </row>
    <row r="41" spans="1:15" x14ac:dyDescent="0.2">
      <c r="A41" s="22" t="s">
        <v>28</v>
      </c>
      <c r="C41" s="26">
        <v>-1910000</v>
      </c>
      <c r="E41" s="12">
        <v>22000</v>
      </c>
      <c r="G41" s="26">
        <f t="shared" si="0"/>
        <v>-1932000</v>
      </c>
      <c r="H41" s="26"/>
      <c r="I41" s="10">
        <f>IF(E41=0,0,G41/E41)</f>
        <v>-87.818181818181813</v>
      </c>
      <c r="K41" s="12">
        <v>18000</v>
      </c>
      <c r="M41" s="12">
        <f t="shared" si="2"/>
        <v>-1928000</v>
      </c>
      <c r="O41" s="10">
        <f>+M41/K41</f>
        <v>-107.11111111111111</v>
      </c>
    </row>
    <row r="42" spans="1:15" x14ac:dyDescent="0.2">
      <c r="A42" s="22" t="s">
        <v>29</v>
      </c>
      <c r="C42" s="25">
        <v>28623000</v>
      </c>
      <c r="E42" s="27">
        <v>27200000</v>
      </c>
      <c r="G42" s="26">
        <f t="shared" si="0"/>
        <v>1423000</v>
      </c>
      <c r="H42" s="26"/>
      <c r="I42" s="10">
        <f t="shared" si="1"/>
        <v>5.2316176470588234E-2</v>
      </c>
      <c r="K42" s="27">
        <v>27076000</v>
      </c>
      <c r="M42" s="12">
        <f t="shared" si="2"/>
        <v>1547000</v>
      </c>
      <c r="O42" s="10">
        <f t="shared" si="3"/>
        <v>5.7135470527404343E-2</v>
      </c>
    </row>
    <row r="43" spans="1:15" x14ac:dyDescent="0.2">
      <c r="A43" s="22" t="s">
        <v>30</v>
      </c>
      <c r="C43" s="25">
        <v>5164000</v>
      </c>
      <c r="E43" s="27">
        <v>5241000</v>
      </c>
      <c r="G43" s="26">
        <f t="shared" si="0"/>
        <v>-77000</v>
      </c>
      <c r="H43" s="26"/>
      <c r="I43" s="10">
        <f t="shared" si="1"/>
        <v>-1.4691852699866437E-2</v>
      </c>
      <c r="K43" s="27">
        <v>4933000</v>
      </c>
      <c r="M43" s="12">
        <f t="shared" si="2"/>
        <v>231000</v>
      </c>
      <c r="O43" s="10">
        <f t="shared" si="3"/>
        <v>4.6827488343807011E-2</v>
      </c>
    </row>
    <row r="44" spans="1:15" x14ac:dyDescent="0.2">
      <c r="A44" s="22" t="s">
        <v>31</v>
      </c>
      <c r="C44" s="25">
        <v>677591000</v>
      </c>
      <c r="E44" s="27">
        <v>642678000</v>
      </c>
      <c r="G44" s="26">
        <f t="shared" si="0"/>
        <v>34913000</v>
      </c>
      <c r="H44" s="26"/>
      <c r="I44" s="10">
        <f t="shared" si="1"/>
        <v>5.4324249468629703E-2</v>
      </c>
      <c r="K44" s="27">
        <v>629643000</v>
      </c>
      <c r="M44" s="12">
        <f t="shared" si="2"/>
        <v>47948000</v>
      </c>
      <c r="O44" s="10">
        <f t="shared" si="3"/>
        <v>7.6151088791585067E-2</v>
      </c>
    </row>
    <row r="45" spans="1:15" x14ac:dyDescent="0.2">
      <c r="A45" s="22" t="s">
        <v>32</v>
      </c>
      <c r="C45" s="25">
        <v>13526000</v>
      </c>
      <c r="E45" s="27">
        <v>13816000</v>
      </c>
      <c r="G45" s="26">
        <f t="shared" si="0"/>
        <v>-290000</v>
      </c>
      <c r="H45" s="26"/>
      <c r="I45" s="10">
        <f t="shared" si="1"/>
        <v>-2.0990156340474811E-2</v>
      </c>
      <c r="K45" s="27">
        <v>14338000</v>
      </c>
      <c r="L45" s="28"/>
      <c r="M45" s="12">
        <f t="shared" si="2"/>
        <v>-812000</v>
      </c>
      <c r="O45" s="10">
        <f t="shared" si="3"/>
        <v>-5.6632724229320683E-2</v>
      </c>
    </row>
    <row r="46" spans="1:15" x14ac:dyDescent="0.2">
      <c r="A46" s="22" t="s">
        <v>33</v>
      </c>
      <c r="C46" s="25">
        <v>142000</v>
      </c>
      <c r="E46" s="27">
        <v>210000</v>
      </c>
      <c r="G46" s="26">
        <f t="shared" si="0"/>
        <v>-68000</v>
      </c>
      <c r="H46" s="26"/>
      <c r="I46" s="10">
        <f t="shared" si="1"/>
        <v>-0.32380952380952382</v>
      </c>
      <c r="K46" s="27">
        <v>184000</v>
      </c>
      <c r="M46" s="12">
        <f t="shared" si="2"/>
        <v>-42000</v>
      </c>
      <c r="O46" s="10">
        <f t="shared" si="3"/>
        <v>-0.22826086956521738</v>
      </c>
    </row>
    <row r="47" spans="1:15" x14ac:dyDescent="0.2">
      <c r="A47" s="29" t="s">
        <v>34</v>
      </c>
      <c r="B47" s="20"/>
      <c r="C47" s="30">
        <v>129000</v>
      </c>
      <c r="D47" s="20"/>
      <c r="E47" s="31">
        <v>0</v>
      </c>
      <c r="F47" s="20"/>
      <c r="G47" s="26">
        <f t="shared" si="0"/>
        <v>129000</v>
      </c>
      <c r="H47" s="26"/>
      <c r="I47" s="32" t="str">
        <f>IF(E47=0,"        NA",G47/E47)</f>
        <v xml:space="preserve">        NA</v>
      </c>
      <c r="J47" s="20"/>
      <c r="K47" s="31">
        <v>113000</v>
      </c>
      <c r="L47" s="20"/>
      <c r="M47" s="12">
        <f t="shared" si="2"/>
        <v>16000</v>
      </c>
      <c r="N47" s="20"/>
      <c r="O47" s="17">
        <f t="shared" si="3"/>
        <v>0.1415929203539823</v>
      </c>
    </row>
    <row r="48" spans="1:15" x14ac:dyDescent="0.2">
      <c r="A48" s="29" t="s">
        <v>35</v>
      </c>
      <c r="B48" s="20"/>
      <c r="C48" s="33">
        <v>0</v>
      </c>
      <c r="D48" s="20"/>
      <c r="E48" s="15">
        <v>0</v>
      </c>
      <c r="F48" s="20"/>
      <c r="G48" s="15">
        <f t="shared" si="0"/>
        <v>0</v>
      </c>
      <c r="H48" s="34"/>
      <c r="I48" s="35" t="str">
        <f>IF(E48=0,"        NA",G48/E48)</f>
        <v xml:space="preserve">        NA</v>
      </c>
      <c r="J48" s="20"/>
      <c r="K48" s="15">
        <v>1000</v>
      </c>
      <c r="L48" s="20"/>
      <c r="M48" s="15">
        <f t="shared" si="2"/>
        <v>-1000</v>
      </c>
      <c r="N48" s="20"/>
      <c r="O48" s="36" t="s">
        <v>36</v>
      </c>
    </row>
    <row r="49" spans="1:15" x14ac:dyDescent="0.2">
      <c r="A49" s="22"/>
      <c r="B49" s="20"/>
      <c r="D49" s="20"/>
      <c r="F49" s="20"/>
      <c r="H49" s="20"/>
      <c r="J49" s="20"/>
      <c r="L49" s="20"/>
      <c r="N49" s="20"/>
      <c r="O49" s="10"/>
    </row>
    <row r="50" spans="1:15" ht="16.5" thickBot="1" x14ac:dyDescent="0.3">
      <c r="A50" s="37" t="s">
        <v>37</v>
      </c>
      <c r="B50" s="20"/>
      <c r="C50" s="38">
        <f>C16</f>
        <v>1267036000</v>
      </c>
      <c r="D50" s="3"/>
      <c r="E50" s="38">
        <f>SUM(E29:E48)</f>
        <v>1210526000</v>
      </c>
      <c r="F50" s="3"/>
      <c r="G50" s="39">
        <f>SUM(G29:G48)</f>
        <v>56510000</v>
      </c>
      <c r="H50" s="40"/>
      <c r="I50" s="21">
        <f>IF(E50=0,0,G50/E50)</f>
        <v>4.6682186091005065E-2</v>
      </c>
      <c r="J50" s="3"/>
      <c r="K50" s="38">
        <f>SUM(K29:K48)</f>
        <v>1180920000</v>
      </c>
      <c r="L50" s="3"/>
      <c r="M50" s="39">
        <f>SUM(M29:M48)</f>
        <v>86116000</v>
      </c>
      <c r="N50" s="3"/>
      <c r="O50" s="21">
        <f>+M50/K50</f>
        <v>7.2922805947905026E-2</v>
      </c>
    </row>
    <row r="51" spans="1:15" ht="15.75" thickTop="1" x14ac:dyDescent="0.2">
      <c r="B51" s="20"/>
      <c r="F51" s="20"/>
      <c r="H51" s="20"/>
      <c r="J51" s="20"/>
      <c r="L51" s="20"/>
      <c r="N51" s="20"/>
    </row>
    <row r="52" spans="1:15" x14ac:dyDescent="0.2">
      <c r="B52" s="20"/>
      <c r="C52" s="41"/>
      <c r="E52" s="41"/>
      <c r="G52" s="41"/>
      <c r="K52" s="41"/>
      <c r="M52" s="41"/>
    </row>
    <row r="58" spans="1:15" x14ac:dyDescent="0.2">
      <c r="A58" s="22"/>
    </row>
  </sheetData>
  <mergeCells count="11">
    <mergeCell ref="A21:O21"/>
    <mergeCell ref="A22:O22"/>
    <mergeCell ref="A23:O23"/>
    <mergeCell ref="C26:I26"/>
    <mergeCell ref="M26:O26"/>
    <mergeCell ref="A1:O1"/>
    <mergeCell ref="A2:O2"/>
    <mergeCell ref="A3:O3"/>
    <mergeCell ref="A4:O4"/>
    <mergeCell ref="C7:I7"/>
    <mergeCell ref="M7:O7"/>
  </mergeCells>
  <printOptions horizontalCentered="1"/>
  <pageMargins left="0.5" right="0.5" top="0.75" bottom="1" header="0.5" footer="0.5"/>
  <pageSetup scale="65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A6" sqref="A6"/>
    </sheetView>
  </sheetViews>
  <sheetFormatPr defaultRowHeight="15" x14ac:dyDescent="0.2"/>
  <cols>
    <col min="1" max="1" width="23.77734375" style="1" customWidth="1"/>
    <col min="2" max="2" width="0.88671875" style="1" customWidth="1"/>
    <col min="3" max="3" width="15.21875" style="1" customWidth="1"/>
    <col min="4" max="4" width="0.88671875" style="1" customWidth="1"/>
    <col min="5" max="5" width="15" style="1" bestFit="1" customWidth="1"/>
    <col min="6" max="6" width="0.88671875" style="1" customWidth="1"/>
    <col min="7" max="7" width="13.77734375" style="1" customWidth="1"/>
    <col min="8" max="8" width="0.88671875" style="1" customWidth="1"/>
    <col min="9" max="9" width="8.88671875" style="1"/>
    <col min="10" max="10" width="3.77734375" style="1" customWidth="1"/>
    <col min="11" max="11" width="15.109375" style="1" customWidth="1"/>
    <col min="12" max="12" width="0.88671875" style="1" customWidth="1"/>
    <col min="13" max="13" width="15.5546875" style="1" bestFit="1" customWidth="1"/>
    <col min="14" max="14" width="0.88671875" style="1" customWidth="1"/>
    <col min="15" max="16384" width="8.88671875" style="1"/>
  </cols>
  <sheetData>
    <row r="1" spans="1:15" ht="15.75" x14ac:dyDescent="0.25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5.75" x14ac:dyDescent="0.25">
      <c r="A4" s="42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x14ac:dyDescent="0.25">
      <c r="A5" s="42" t="s">
        <v>41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15" ht="15.75" x14ac:dyDescent="0.25">
      <c r="A7" s="3"/>
      <c r="B7" s="3"/>
      <c r="C7" s="43" t="s">
        <v>42</v>
      </c>
      <c r="D7" s="43"/>
      <c r="E7" s="43"/>
      <c r="F7" s="43"/>
      <c r="G7" s="43"/>
      <c r="H7" s="43"/>
      <c r="I7" s="43"/>
      <c r="J7" s="3"/>
      <c r="K7" s="4" t="s">
        <v>43</v>
      </c>
      <c r="L7" s="5"/>
      <c r="M7" s="43" t="s">
        <v>41</v>
      </c>
      <c r="N7" s="43"/>
      <c r="O7" s="43"/>
    </row>
    <row r="8" spans="1:15" ht="15.75" x14ac:dyDescent="0.25">
      <c r="A8" s="6" t="s">
        <v>3</v>
      </c>
      <c r="B8" s="3"/>
      <c r="C8" s="6" t="s">
        <v>4</v>
      </c>
      <c r="D8" s="3"/>
      <c r="E8" s="6" t="s">
        <v>5</v>
      </c>
      <c r="F8" s="3"/>
      <c r="G8" s="6" t="s">
        <v>6</v>
      </c>
      <c r="H8" s="4"/>
      <c r="I8" s="6" t="s">
        <v>7</v>
      </c>
      <c r="J8" s="3"/>
      <c r="K8" s="6" t="s">
        <v>4</v>
      </c>
      <c r="L8" s="3"/>
      <c r="M8" s="6" t="s">
        <v>6</v>
      </c>
      <c r="N8" s="3"/>
      <c r="O8" s="6" t="s">
        <v>7</v>
      </c>
    </row>
    <row r="10" spans="1:15" ht="15.75" customHeight="1" x14ac:dyDescent="0.2">
      <c r="A10" s="7" t="s">
        <v>8</v>
      </c>
      <c r="C10" s="8">
        <v>9829283000</v>
      </c>
      <c r="E10" s="8">
        <v>9326851000</v>
      </c>
      <c r="G10" s="9">
        <f>+C10-E10</f>
        <v>502432000</v>
      </c>
      <c r="I10" s="10">
        <f>IF(E10=0,0,G10/E10)</f>
        <v>5.3869414232091836E-2</v>
      </c>
      <c r="K10" s="9">
        <v>8986949000</v>
      </c>
      <c r="M10" s="9">
        <f>+C10-K10</f>
        <v>842334000</v>
      </c>
      <c r="O10" s="10">
        <f>+M10/K10</f>
        <v>9.3728583527067977E-2</v>
      </c>
    </row>
    <row r="11" spans="1:15" ht="15.75" customHeight="1" x14ac:dyDescent="0.2">
      <c r="A11" s="7" t="s">
        <v>9</v>
      </c>
      <c r="C11" s="11">
        <v>646599000</v>
      </c>
      <c r="E11" s="11">
        <v>645559000</v>
      </c>
      <c r="G11" s="11">
        <f>+C11-E11</f>
        <v>1040000</v>
      </c>
      <c r="I11" s="10">
        <f>IF(E11=0,0,G11/E11)</f>
        <v>1.6110068947997008E-3</v>
      </c>
      <c r="K11" s="11">
        <v>623935000</v>
      </c>
      <c r="M11" s="12">
        <f>+C11-K11</f>
        <v>22664000</v>
      </c>
      <c r="O11" s="10">
        <f>+M11/K11</f>
        <v>3.6324296601408804E-2</v>
      </c>
    </row>
    <row r="12" spans="1:15" ht="15.75" customHeight="1" x14ac:dyDescent="0.2">
      <c r="A12" s="7" t="s">
        <v>10</v>
      </c>
      <c r="C12" s="11">
        <v>343892000</v>
      </c>
      <c r="E12" s="11">
        <v>342551000</v>
      </c>
      <c r="G12" s="11">
        <f>+C12-E12</f>
        <v>1341000</v>
      </c>
      <c r="I12" s="10">
        <f>IF(E12=0,0,G12/E12)</f>
        <v>3.9147455415397998E-3</v>
      </c>
      <c r="K12" s="11">
        <v>377135000</v>
      </c>
      <c r="M12" s="12">
        <f>+C12-K12</f>
        <v>-33243000</v>
      </c>
      <c r="O12" s="10">
        <f>+M12/K12</f>
        <v>-8.8146154560038187E-2</v>
      </c>
    </row>
    <row r="13" spans="1:15" ht="15.75" customHeight="1" x14ac:dyDescent="0.2">
      <c r="A13" s="7" t="s">
        <v>11</v>
      </c>
      <c r="C13" s="11">
        <v>885108000</v>
      </c>
      <c r="E13" s="11">
        <v>838632000</v>
      </c>
      <c r="G13" s="11">
        <f>+C13-E13</f>
        <v>46476000</v>
      </c>
      <c r="I13" s="10">
        <f>IF(E13=0,0,G13/E13)</f>
        <v>5.5418824943479383E-2</v>
      </c>
      <c r="K13" s="11">
        <v>832166000</v>
      </c>
      <c r="M13" s="12">
        <f>+C13-K13</f>
        <v>52942000</v>
      </c>
      <c r="O13" s="10">
        <f>+M13/K13</f>
        <v>6.3619518221124147E-2</v>
      </c>
    </row>
    <row r="14" spans="1:15" ht="15.75" customHeight="1" x14ac:dyDescent="0.2">
      <c r="A14" s="7" t="s">
        <v>12</v>
      </c>
      <c r="C14" s="13">
        <v>39416000</v>
      </c>
      <c r="E14" s="13">
        <v>39417000</v>
      </c>
      <c r="G14" s="13">
        <f>+C14-E14</f>
        <v>-1000</v>
      </c>
      <c r="I14" s="14">
        <f>IF(E14=0,0,G14/E14)</f>
        <v>-2.5369764314889513E-5</v>
      </c>
      <c r="K14" s="13">
        <v>31900000</v>
      </c>
      <c r="M14" s="15">
        <f>+C14-K14</f>
        <v>7516000</v>
      </c>
      <c r="O14" s="14">
        <f>+M14/K14</f>
        <v>0.23561128526645769</v>
      </c>
    </row>
    <row r="15" spans="1:15" ht="15.75" customHeight="1" x14ac:dyDescent="0.2">
      <c r="A15" s="7"/>
      <c r="C15" s="16"/>
      <c r="E15" s="16"/>
      <c r="G15" s="16"/>
      <c r="I15" s="17"/>
      <c r="K15" s="16"/>
      <c r="M15" s="12"/>
      <c r="O15" s="10"/>
    </row>
    <row r="16" spans="1:15" ht="15.75" customHeight="1" thickBot="1" x14ac:dyDescent="0.3">
      <c r="A16" s="18" t="s">
        <v>13</v>
      </c>
      <c r="C16" s="19">
        <f>SUM(C10:C14)</f>
        <v>11744298000</v>
      </c>
      <c r="D16" s="20"/>
      <c r="E16" s="19">
        <f>SUM(E10:E14)</f>
        <v>11193010000</v>
      </c>
      <c r="F16" s="20"/>
      <c r="G16" s="19">
        <f>SUM(G10:G14)</f>
        <v>551288000</v>
      </c>
      <c r="H16" s="20"/>
      <c r="I16" s="21">
        <f>IF(E16=0,0,G16/E16)</f>
        <v>4.9252881932563268E-2</v>
      </c>
      <c r="J16" s="20"/>
      <c r="K16" s="19">
        <f>SUM(K10:K14)</f>
        <v>10852085000</v>
      </c>
      <c r="L16" s="20"/>
      <c r="M16" s="19">
        <f>SUM(M10:M14)</f>
        <v>892213000</v>
      </c>
      <c r="N16" s="20"/>
      <c r="O16" s="21">
        <f>+M16/K16</f>
        <v>8.2215813827481082E-2</v>
      </c>
    </row>
    <row r="17" spans="1:15" ht="15.75" thickTop="1" x14ac:dyDescent="0.2"/>
    <row r="21" spans="1:15" ht="15.75" x14ac:dyDescent="0.25">
      <c r="A21" s="42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5.75" x14ac:dyDescent="0.25">
      <c r="A22" s="42" t="s">
        <v>39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5.75" x14ac:dyDescent="0.25">
      <c r="A23" s="42" t="str">
        <f>A4</f>
        <v>August - June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15.75" x14ac:dyDescent="0.25">
      <c r="A24" s="42" t="s">
        <v>41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 x14ac:dyDescent="0.25">
      <c r="A26" s="3"/>
      <c r="B26" s="3"/>
      <c r="C26" s="43" t="str">
        <f>C7</f>
        <v>2014 - 2015</v>
      </c>
      <c r="D26" s="43"/>
      <c r="E26" s="43"/>
      <c r="F26" s="43"/>
      <c r="G26" s="43"/>
      <c r="H26" s="43"/>
      <c r="I26" s="43"/>
      <c r="J26" s="3"/>
      <c r="K26" s="4" t="str">
        <f>K7</f>
        <v>2013-2014</v>
      </c>
      <c r="L26" s="5"/>
      <c r="M26" s="43" t="str">
        <f>M7</f>
        <v>2014-2015</v>
      </c>
      <c r="N26" s="43"/>
      <c r="O26" s="43"/>
    </row>
    <row r="27" spans="1:15" ht="15.75" x14ac:dyDescent="0.25">
      <c r="A27" s="6" t="s">
        <v>15</v>
      </c>
      <c r="B27" s="3"/>
      <c r="C27" s="6" t="s">
        <v>4</v>
      </c>
      <c r="D27" s="3"/>
      <c r="E27" s="6" t="s">
        <v>5</v>
      </c>
      <c r="F27" s="3"/>
      <c r="G27" s="6" t="s">
        <v>6</v>
      </c>
      <c r="H27" s="4"/>
      <c r="I27" s="6" t="s">
        <v>7</v>
      </c>
      <c r="J27" s="3"/>
      <c r="K27" s="6" t="s">
        <v>4</v>
      </c>
      <c r="L27" s="3"/>
      <c r="M27" s="6" t="s">
        <v>6</v>
      </c>
      <c r="N27" s="3"/>
      <c r="O27" s="6" t="s">
        <v>7</v>
      </c>
    </row>
    <row r="29" spans="1:15" x14ac:dyDescent="0.2">
      <c r="A29" s="22" t="s">
        <v>16</v>
      </c>
      <c r="C29" s="23">
        <v>2123054000</v>
      </c>
      <c r="E29" s="24">
        <v>1833800000</v>
      </c>
      <c r="G29" s="9">
        <f t="shared" ref="G29:G48" si="0">+C29-E29</f>
        <v>289254000</v>
      </c>
      <c r="H29" s="9"/>
      <c r="I29" s="10">
        <f t="shared" ref="I29:I46" si="1">IF(E29=0,0,G29/E29)</f>
        <v>0.15773475842512816</v>
      </c>
      <c r="K29" s="24">
        <v>1786920000</v>
      </c>
      <c r="M29" s="9">
        <f t="shared" ref="M29:M48" si="2">+C29-K29</f>
        <v>336134000</v>
      </c>
      <c r="O29" s="10">
        <f t="shared" ref="O29:O47" si="3">+M29/K29</f>
        <v>0.1881080294585096</v>
      </c>
    </row>
    <row r="30" spans="1:15" x14ac:dyDescent="0.2">
      <c r="A30" s="22" t="s">
        <v>17</v>
      </c>
      <c r="C30" s="25">
        <v>300882000</v>
      </c>
      <c r="E30" s="12">
        <v>262679000</v>
      </c>
      <c r="G30" s="26">
        <f t="shared" si="0"/>
        <v>38203000</v>
      </c>
      <c r="H30" s="26"/>
      <c r="I30" s="10">
        <f t="shared" si="1"/>
        <v>0.14543606455026858</v>
      </c>
      <c r="K30" s="12">
        <v>237822000</v>
      </c>
      <c r="M30" s="12">
        <f t="shared" si="2"/>
        <v>63060000</v>
      </c>
      <c r="O30" s="10">
        <f t="shared" si="3"/>
        <v>0.26515629336226254</v>
      </c>
    </row>
    <row r="31" spans="1:15" x14ac:dyDescent="0.2">
      <c r="A31" s="22" t="s">
        <v>18</v>
      </c>
      <c r="C31" s="25">
        <v>74682000</v>
      </c>
      <c r="E31" s="27">
        <v>64038000</v>
      </c>
      <c r="G31" s="26">
        <f t="shared" si="0"/>
        <v>10644000</v>
      </c>
      <c r="H31" s="26"/>
      <c r="I31" s="10">
        <f t="shared" si="1"/>
        <v>0.16621381054998594</v>
      </c>
      <c r="K31" s="27">
        <v>97324000</v>
      </c>
      <c r="M31" s="12">
        <f t="shared" si="2"/>
        <v>-22642000</v>
      </c>
      <c r="O31" s="10">
        <f t="shared" si="3"/>
        <v>-0.23264559615305577</v>
      </c>
    </row>
    <row r="32" spans="1:15" x14ac:dyDescent="0.2">
      <c r="A32" s="22" t="s">
        <v>19</v>
      </c>
      <c r="C32" s="25">
        <v>572381000</v>
      </c>
      <c r="E32" s="27">
        <v>559939000</v>
      </c>
      <c r="G32" s="26">
        <f t="shared" si="0"/>
        <v>12442000</v>
      </c>
      <c r="H32" s="26"/>
      <c r="I32" s="10">
        <f t="shared" si="1"/>
        <v>2.2220277565949149E-2</v>
      </c>
      <c r="K32" s="27">
        <v>562287000</v>
      </c>
      <c r="M32" s="12">
        <f t="shared" si="2"/>
        <v>10094000</v>
      </c>
      <c r="O32" s="10">
        <f t="shared" si="3"/>
        <v>1.7951686594212563E-2</v>
      </c>
    </row>
    <row r="33" spans="1:15" x14ac:dyDescent="0.2">
      <c r="A33" s="22" t="s">
        <v>20</v>
      </c>
      <c r="C33" s="25">
        <v>58876000</v>
      </c>
      <c r="E33" s="27">
        <v>58121000</v>
      </c>
      <c r="G33" s="26">
        <f t="shared" si="0"/>
        <v>755000</v>
      </c>
      <c r="H33" s="26"/>
      <c r="I33" s="10">
        <f t="shared" si="1"/>
        <v>1.2990141257032743E-2</v>
      </c>
      <c r="K33" s="27">
        <v>57689000</v>
      </c>
      <c r="M33" s="12">
        <f t="shared" si="2"/>
        <v>1187000</v>
      </c>
      <c r="O33" s="10">
        <f t="shared" si="3"/>
        <v>2.0575846348523982E-2</v>
      </c>
    </row>
    <row r="34" spans="1:15" x14ac:dyDescent="0.2">
      <c r="A34" s="22" t="s">
        <v>21</v>
      </c>
      <c r="C34" s="25">
        <v>238633000</v>
      </c>
      <c r="E34" s="27">
        <v>244561000</v>
      </c>
      <c r="G34" s="26">
        <f t="shared" si="0"/>
        <v>-5928000</v>
      </c>
      <c r="H34" s="26"/>
      <c r="I34" s="10">
        <f t="shared" si="1"/>
        <v>-2.423935132748067E-2</v>
      </c>
      <c r="K34" s="27">
        <v>235116000</v>
      </c>
      <c r="M34" s="12">
        <f t="shared" si="2"/>
        <v>3517000</v>
      </c>
      <c r="O34" s="10">
        <f t="shared" si="3"/>
        <v>1.4958573640245667E-2</v>
      </c>
    </row>
    <row r="35" spans="1:15" x14ac:dyDescent="0.2">
      <c r="A35" s="22" t="s">
        <v>22</v>
      </c>
      <c r="C35" s="25">
        <v>16223000</v>
      </c>
      <c r="E35" s="27">
        <v>16796000</v>
      </c>
      <c r="G35" s="26">
        <f t="shared" si="0"/>
        <v>-573000</v>
      </c>
      <c r="H35" s="26"/>
      <c r="I35" s="10">
        <f t="shared" si="1"/>
        <v>-3.4115265539414144E-2</v>
      </c>
      <c r="K35" s="27">
        <v>16091000</v>
      </c>
      <c r="M35" s="12">
        <f t="shared" si="2"/>
        <v>132000</v>
      </c>
      <c r="O35" s="10">
        <f t="shared" si="3"/>
        <v>8.2033434839351195E-3</v>
      </c>
    </row>
    <row r="36" spans="1:15" x14ac:dyDescent="0.2">
      <c r="A36" s="22" t="s">
        <v>23</v>
      </c>
      <c r="C36" s="27">
        <f>C16-SUM(C29:C35,C37:C48)</f>
        <v>240054000</v>
      </c>
      <c r="E36" s="27">
        <f>E50-SUM(E29:E35,E37:E48)</f>
        <v>241884000</v>
      </c>
      <c r="G36" s="26">
        <f t="shared" si="0"/>
        <v>-1830000</v>
      </c>
      <c r="H36" s="26"/>
      <c r="I36" s="10">
        <f t="shared" si="1"/>
        <v>-7.5656099617998707E-3</v>
      </c>
      <c r="K36" s="27">
        <v>232557000</v>
      </c>
      <c r="M36" s="12">
        <f t="shared" si="2"/>
        <v>7497000</v>
      </c>
      <c r="O36" s="10">
        <f t="shared" si="3"/>
        <v>3.223725796256402E-2</v>
      </c>
    </row>
    <row r="37" spans="1:15" x14ac:dyDescent="0.2">
      <c r="A37" s="22" t="s">
        <v>24</v>
      </c>
      <c r="C37" s="25">
        <v>10979000</v>
      </c>
      <c r="E37" s="27">
        <v>11145000</v>
      </c>
      <c r="G37" s="26">
        <f t="shared" si="0"/>
        <v>-166000</v>
      </c>
      <c r="H37" s="26"/>
      <c r="I37" s="10">
        <f t="shared" si="1"/>
        <v>-1.4894571556751907E-2</v>
      </c>
      <c r="K37" s="27">
        <v>10433000</v>
      </c>
      <c r="M37" s="12">
        <f t="shared" si="2"/>
        <v>546000</v>
      </c>
      <c r="O37" s="10">
        <f t="shared" si="3"/>
        <v>5.2333940381481835E-2</v>
      </c>
    </row>
    <row r="38" spans="1:15" x14ac:dyDescent="0.2">
      <c r="A38" s="22" t="s">
        <v>25</v>
      </c>
      <c r="C38" s="25">
        <v>78374000</v>
      </c>
      <c r="E38" s="27">
        <v>69714000</v>
      </c>
      <c r="G38" s="26">
        <f t="shared" si="0"/>
        <v>8660000</v>
      </c>
      <c r="H38" s="26"/>
      <c r="I38" s="10">
        <f t="shared" si="1"/>
        <v>0.12422182058123189</v>
      </c>
      <c r="K38" s="27">
        <v>69723000</v>
      </c>
      <c r="M38" s="12">
        <f t="shared" si="2"/>
        <v>8651000</v>
      </c>
      <c r="O38" s="10">
        <f t="shared" si="3"/>
        <v>0.12407670352681324</v>
      </c>
    </row>
    <row r="39" spans="1:15" x14ac:dyDescent="0.2">
      <c r="A39" s="22" t="s">
        <v>26</v>
      </c>
      <c r="C39" s="25">
        <v>144836000</v>
      </c>
      <c r="E39" s="27">
        <v>146387000</v>
      </c>
      <c r="G39" s="26">
        <f t="shared" si="0"/>
        <v>-1551000</v>
      </c>
      <c r="H39" s="26"/>
      <c r="I39" s="10">
        <f t="shared" si="1"/>
        <v>-1.0595203125960639E-2</v>
      </c>
      <c r="K39" s="27">
        <v>125754000</v>
      </c>
      <c r="M39" s="12">
        <f t="shared" si="2"/>
        <v>19082000</v>
      </c>
      <c r="O39" s="10">
        <f t="shared" si="3"/>
        <v>0.15174070009701482</v>
      </c>
    </row>
    <row r="40" spans="1:15" x14ac:dyDescent="0.2">
      <c r="A40" s="22" t="s">
        <v>27</v>
      </c>
      <c r="C40" s="25">
        <v>326568000</v>
      </c>
      <c r="E40" s="27">
        <v>324744000</v>
      </c>
      <c r="G40" s="26">
        <f t="shared" si="0"/>
        <v>1824000</v>
      </c>
      <c r="H40" s="26"/>
      <c r="I40" s="10">
        <f t="shared" si="1"/>
        <v>5.6167319488581776E-3</v>
      </c>
      <c r="K40" s="27">
        <v>283496000</v>
      </c>
      <c r="M40" s="12">
        <f t="shared" si="2"/>
        <v>43072000</v>
      </c>
      <c r="O40" s="10">
        <f t="shared" si="3"/>
        <v>0.15193159691847505</v>
      </c>
    </row>
    <row r="41" spans="1:15" x14ac:dyDescent="0.2">
      <c r="A41" s="22" t="s">
        <v>28</v>
      </c>
      <c r="C41" s="25">
        <v>11592000</v>
      </c>
      <c r="E41" s="12">
        <v>14659000</v>
      </c>
      <c r="G41" s="26">
        <f t="shared" si="0"/>
        <v>-3067000</v>
      </c>
      <c r="H41" s="26"/>
      <c r="I41" s="10">
        <f t="shared" si="1"/>
        <v>-0.20922300293335153</v>
      </c>
      <c r="K41" s="12">
        <v>12254000</v>
      </c>
      <c r="M41" s="12">
        <f t="shared" si="2"/>
        <v>-662000</v>
      </c>
      <c r="O41" s="10">
        <f t="shared" si="3"/>
        <v>-5.4023176105761385E-2</v>
      </c>
    </row>
    <row r="42" spans="1:15" x14ac:dyDescent="0.2">
      <c r="A42" s="22" t="s">
        <v>29</v>
      </c>
      <c r="C42" s="25">
        <v>318431000</v>
      </c>
      <c r="E42" s="27">
        <v>304900000</v>
      </c>
      <c r="G42" s="26">
        <f t="shared" si="0"/>
        <v>13531000</v>
      </c>
      <c r="H42" s="26"/>
      <c r="I42" s="10">
        <f t="shared" si="1"/>
        <v>4.4378484749098064E-2</v>
      </c>
      <c r="K42" s="27">
        <v>305029000</v>
      </c>
      <c r="M42" s="12">
        <f t="shared" si="2"/>
        <v>13402000</v>
      </c>
      <c r="O42" s="10">
        <f t="shared" si="3"/>
        <v>4.3936806008609018E-2</v>
      </c>
    </row>
    <row r="43" spans="1:15" x14ac:dyDescent="0.2">
      <c r="A43" s="22" t="s">
        <v>30</v>
      </c>
      <c r="C43" s="25">
        <v>52668000</v>
      </c>
      <c r="E43" s="27">
        <v>52042000</v>
      </c>
      <c r="G43" s="26">
        <f t="shared" si="0"/>
        <v>626000</v>
      </c>
      <c r="H43" s="26"/>
      <c r="I43" s="10">
        <f t="shared" si="1"/>
        <v>1.2028746012835786E-2</v>
      </c>
      <c r="K43" s="27">
        <v>50773000</v>
      </c>
      <c r="M43" s="12">
        <f t="shared" si="2"/>
        <v>1895000</v>
      </c>
      <c r="O43" s="10">
        <f t="shared" si="3"/>
        <v>3.7322986626750439E-2</v>
      </c>
    </row>
    <row r="44" spans="1:15" x14ac:dyDescent="0.2">
      <c r="A44" s="22" t="s">
        <v>31</v>
      </c>
      <c r="C44" s="25">
        <v>7023157000</v>
      </c>
      <c r="E44" s="27">
        <v>6837757000</v>
      </c>
      <c r="G44" s="26">
        <f t="shared" si="0"/>
        <v>185400000</v>
      </c>
      <c r="H44" s="26"/>
      <c r="I44" s="10">
        <f t="shared" si="1"/>
        <v>2.7114154539273624E-2</v>
      </c>
      <c r="K44" s="27">
        <v>6619192000</v>
      </c>
      <c r="M44" s="12">
        <f t="shared" si="2"/>
        <v>403965000</v>
      </c>
      <c r="O44" s="10">
        <f t="shared" si="3"/>
        <v>6.1029352223050788E-2</v>
      </c>
    </row>
    <row r="45" spans="1:15" x14ac:dyDescent="0.2">
      <c r="A45" s="22" t="s">
        <v>32</v>
      </c>
      <c r="C45" s="25">
        <v>150666000</v>
      </c>
      <c r="E45" s="27">
        <v>147362000</v>
      </c>
      <c r="G45" s="26">
        <f t="shared" si="0"/>
        <v>3304000</v>
      </c>
      <c r="H45" s="26"/>
      <c r="I45" s="10">
        <f t="shared" si="1"/>
        <v>2.2420976913994108E-2</v>
      </c>
      <c r="K45" s="27">
        <v>147041000</v>
      </c>
      <c r="L45" s="28"/>
      <c r="M45" s="12">
        <f t="shared" si="2"/>
        <v>3625000</v>
      </c>
      <c r="O45" s="10">
        <f t="shared" si="3"/>
        <v>2.4652987942138587E-2</v>
      </c>
    </row>
    <row r="46" spans="1:15" x14ac:dyDescent="0.2">
      <c r="A46" s="22" t="s">
        <v>33</v>
      </c>
      <c r="C46" s="25">
        <v>2010000</v>
      </c>
      <c r="E46" s="27">
        <v>2482000</v>
      </c>
      <c r="G46" s="26">
        <f t="shared" si="0"/>
        <v>-472000</v>
      </c>
      <c r="H46" s="26"/>
      <c r="I46" s="10">
        <f t="shared" si="1"/>
        <v>-0.19016921837228043</v>
      </c>
      <c r="K46" s="27">
        <v>2295000</v>
      </c>
      <c r="M46" s="12">
        <f t="shared" si="2"/>
        <v>-285000</v>
      </c>
      <c r="O46" s="10">
        <f t="shared" si="3"/>
        <v>-0.12418300653594772</v>
      </c>
    </row>
    <row r="47" spans="1:15" x14ac:dyDescent="0.2">
      <c r="A47" s="29" t="s">
        <v>34</v>
      </c>
      <c r="B47" s="20"/>
      <c r="C47" s="30">
        <v>231000</v>
      </c>
      <c r="D47" s="20"/>
      <c r="E47" s="31">
        <v>0</v>
      </c>
      <c r="F47" s="20"/>
      <c r="G47" s="26">
        <f t="shared" si="0"/>
        <v>231000</v>
      </c>
      <c r="H47" s="26"/>
      <c r="I47" s="32" t="str">
        <f>IF(E47=0,"        NA",G47/E47)</f>
        <v xml:space="preserve">        NA</v>
      </c>
      <c r="J47" s="20"/>
      <c r="K47" s="31">
        <v>268000</v>
      </c>
      <c r="L47" s="20"/>
      <c r="M47" s="12">
        <f t="shared" si="2"/>
        <v>-37000</v>
      </c>
      <c r="N47" s="20"/>
      <c r="O47" s="17">
        <f t="shared" si="3"/>
        <v>-0.13805970149253732</v>
      </c>
    </row>
    <row r="48" spans="1:15" x14ac:dyDescent="0.2">
      <c r="A48" s="29" t="s">
        <v>35</v>
      </c>
      <c r="B48" s="20"/>
      <c r="C48" s="33">
        <v>1000</v>
      </c>
      <c r="D48" s="20"/>
      <c r="E48" s="15">
        <v>0</v>
      </c>
      <c r="F48" s="20"/>
      <c r="G48" s="15">
        <f t="shared" si="0"/>
        <v>1000</v>
      </c>
      <c r="H48" s="34"/>
      <c r="I48" s="35" t="str">
        <f>IF(E48=0,"        NA",G48/E48)</f>
        <v xml:space="preserve">        NA</v>
      </c>
      <c r="J48" s="20"/>
      <c r="K48" s="15">
        <v>21000</v>
      </c>
      <c r="L48" s="20"/>
      <c r="M48" s="15">
        <f t="shared" si="2"/>
        <v>-20000</v>
      </c>
      <c r="N48" s="20"/>
      <c r="O48" s="36" t="s">
        <v>36</v>
      </c>
    </row>
    <row r="49" spans="1:15" x14ac:dyDescent="0.2">
      <c r="A49" s="22"/>
      <c r="B49" s="20"/>
      <c r="D49" s="20"/>
      <c r="F49" s="20"/>
      <c r="H49" s="20"/>
      <c r="J49" s="20"/>
      <c r="L49" s="20"/>
      <c r="N49" s="20"/>
      <c r="O49" s="10"/>
    </row>
    <row r="50" spans="1:15" ht="16.5" thickBot="1" x14ac:dyDescent="0.3">
      <c r="A50" s="37" t="s">
        <v>37</v>
      </c>
      <c r="B50" s="20"/>
      <c r="C50" s="38">
        <f>SUM(C29:C48)</f>
        <v>11744298000</v>
      </c>
      <c r="D50" s="3"/>
      <c r="E50" s="38">
        <f>E16</f>
        <v>11193010000</v>
      </c>
      <c r="F50" s="3"/>
      <c r="G50" s="39">
        <f>SUM(G29:G48)</f>
        <v>551288000</v>
      </c>
      <c r="H50" s="40"/>
      <c r="I50" s="21">
        <f>IF(E50=0,0,G50/E50)</f>
        <v>4.9252881932563268E-2</v>
      </c>
      <c r="J50" s="3"/>
      <c r="K50" s="38">
        <f>SUM(K29:K48)</f>
        <v>10852085000</v>
      </c>
      <c r="L50" s="3"/>
      <c r="M50" s="39">
        <f>SUM(M29:M48)</f>
        <v>892213000</v>
      </c>
      <c r="N50" s="3"/>
      <c r="O50" s="21">
        <f>+M50/K50</f>
        <v>8.2215813827481082E-2</v>
      </c>
    </row>
    <row r="51" spans="1:15" ht="15.75" thickTop="1" x14ac:dyDescent="0.2">
      <c r="B51" s="20"/>
      <c r="F51" s="20"/>
      <c r="H51" s="20"/>
      <c r="J51" s="20"/>
      <c r="L51" s="20"/>
      <c r="N51" s="20"/>
    </row>
    <row r="52" spans="1:15" x14ac:dyDescent="0.2">
      <c r="B52" s="20"/>
      <c r="C52" s="41"/>
      <c r="E52" s="41"/>
      <c r="G52" s="41"/>
      <c r="K52" s="41"/>
      <c r="M52" s="41"/>
    </row>
    <row r="58" spans="1:15" x14ac:dyDescent="0.2">
      <c r="A58" s="22"/>
    </row>
  </sheetData>
  <mergeCells count="13">
    <mergeCell ref="A21:O21"/>
    <mergeCell ref="A22:O22"/>
    <mergeCell ref="A23:O23"/>
    <mergeCell ref="A24:O24"/>
    <mergeCell ref="C26:I26"/>
    <mergeCell ref="M26:O26"/>
    <mergeCell ref="C7:I7"/>
    <mergeCell ref="M7:O7"/>
    <mergeCell ref="A1:O1"/>
    <mergeCell ref="A2:O2"/>
    <mergeCell ref="A3:O3"/>
    <mergeCell ref="A4:O4"/>
    <mergeCell ref="A5:O5"/>
  </mergeCells>
  <printOptions horizontalCentered="1"/>
  <pageMargins left="0.5" right="0.5" top="0.75" bottom="1" header="0.5" footer="0.5"/>
  <pageSetup scale="63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Windows User</cp:lastModifiedBy>
  <cp:lastPrinted>2015-07-09T19:03:10Z</cp:lastPrinted>
  <dcterms:created xsi:type="dcterms:W3CDTF">2015-07-09T19:01:14Z</dcterms:created>
  <dcterms:modified xsi:type="dcterms:W3CDTF">2015-07-14T16:53:22Z</dcterms:modified>
</cp:coreProperties>
</file>