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WPC\WPC_Share\Web Requests\WEB-Natural Resources\Content Editing\2020_0828_sqt-workbook-update\"/>
    </mc:Choice>
  </mc:AlternateContent>
  <xr:revisionPtr revIDLastSave="0" documentId="8_{90828740-6AB4-4E05-AF57-438775673E6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Field Form" sheetId="1" r:id="rId1"/>
    <sheet name="BEHI" sheetId="3" r:id="rId2"/>
    <sheet name="Riparian Veg" sheetId="2" r:id="rId3"/>
  </sheets>
  <externalReferences>
    <externalReference r:id="rId4"/>
  </externalReferences>
  <definedNames>
    <definedName name="BedMaterial">'[1]Pull Down Notes'!$B$13:$B$15</definedName>
    <definedName name="Flow.Type">'[1]Pull Down Notes'!$B$17:$B$20</definedName>
    <definedName name="Level">'[1]Pull Down Notes'!$B$55:$B$58</definedName>
    <definedName name="_xlnm.Print_Area" localSheetId="0">'Field Form'!$A$1:$J$188</definedName>
    <definedName name="Region">'[1]Pull Down Notes'!$B$60:$B$71</definedName>
    <definedName name="RiverBasins">'[1]Pull Down Notes'!$B$83:$B$89</definedName>
    <definedName name="WaterTypes">'[1]Pull Down Notes'!$B$91:$B$94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1" i="1" l="1"/>
  <c r="L51" i="1"/>
  <c r="O40" i="1"/>
  <c r="P40" i="1"/>
  <c r="N41" i="1"/>
  <c r="N51" i="1" l="1"/>
  <c r="Q40" i="1"/>
  <c r="J141" i="1"/>
  <c r="J140" i="1"/>
  <c r="O42" i="1" l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41" i="1"/>
  <c r="L46" i="1"/>
  <c r="L47" i="1"/>
  <c r="L48" i="1"/>
  <c r="L49" i="1"/>
  <c r="L50" i="1"/>
  <c r="M46" i="1"/>
  <c r="M47" i="1"/>
  <c r="M48" i="1"/>
  <c r="M49" i="1"/>
  <c r="M50" i="1"/>
  <c r="M45" i="1"/>
  <c r="Q51" i="1" l="1"/>
  <c r="Q48" i="1"/>
  <c r="Q43" i="1"/>
  <c r="Q49" i="1"/>
  <c r="Q44" i="1"/>
  <c r="Q50" i="1"/>
  <c r="Q47" i="1"/>
  <c r="N46" i="1"/>
  <c r="N49" i="1"/>
  <c r="N50" i="1"/>
  <c r="Q45" i="1"/>
  <c r="Q42" i="1"/>
  <c r="N48" i="1"/>
  <c r="Q46" i="1"/>
  <c r="N47" i="1"/>
  <c r="C17" i="1"/>
  <c r="C18" i="1" s="1"/>
  <c r="E133" i="1" l="1"/>
  <c r="C80" i="1" l="1"/>
  <c r="C48" i="1"/>
  <c r="L42" i="1" l="1"/>
  <c r="M42" i="1"/>
  <c r="L43" i="1"/>
  <c r="M43" i="1"/>
  <c r="L44" i="1"/>
  <c r="M44" i="1"/>
  <c r="L45" i="1"/>
  <c r="L41" i="1"/>
  <c r="N45" i="1" l="1"/>
  <c r="N44" i="1"/>
  <c r="N42" i="1"/>
  <c r="N43" i="1"/>
  <c r="D110" i="1" l="1"/>
  <c r="F110" i="1" l="1"/>
  <c r="G110" i="1"/>
  <c r="I110" i="1"/>
  <c r="J110" i="1"/>
  <c r="E110" i="1"/>
  <c r="C110" i="1"/>
  <c r="D111" i="1" s="1"/>
  <c r="J111" i="1" l="1"/>
  <c r="G111" i="1"/>
  <c r="F111" i="1"/>
  <c r="H110" i="1"/>
  <c r="I111" i="1" s="1"/>
  <c r="E111" i="1"/>
  <c r="H111" i="1" l="1"/>
  <c r="C79" i="1" l="1"/>
  <c r="E134" i="1" l="1"/>
  <c r="E97" i="1" l="1"/>
  <c r="E96" i="1"/>
  <c r="G96" i="1" l="1"/>
  <c r="C147" i="1"/>
  <c r="C84" i="1" l="1"/>
  <c r="C82" i="1"/>
  <c r="C83" i="1" l="1"/>
  <c r="P41" i="1" l="1"/>
  <c r="Q41" i="1" l="1"/>
  <c r="D79" i="1"/>
  <c r="E79" i="1"/>
  <c r="F79" i="1"/>
  <c r="G79" i="1"/>
  <c r="H79" i="1"/>
  <c r="I79" i="1"/>
  <c r="J79" i="1"/>
  <c r="M41" i="1"/>
  <c r="E87" i="1" l="1"/>
  <c r="E92" i="1" s="1"/>
  <c r="E41" i="1"/>
  <c r="E40" i="1" s="1"/>
  <c r="C49" i="1" s="1"/>
  <c r="J68" i="1" l="1"/>
  <c r="E114" i="1"/>
  <c r="E84" i="1"/>
  <c r="D84" i="1"/>
  <c r="F114" i="1"/>
  <c r="G114" i="1"/>
  <c r="H114" i="1"/>
  <c r="I114" i="1"/>
  <c r="J114" i="1"/>
  <c r="E112" i="1"/>
  <c r="F112" i="1"/>
  <c r="G112" i="1"/>
  <c r="H112" i="1"/>
  <c r="I112" i="1"/>
  <c r="J112" i="1"/>
  <c r="D112" i="1"/>
  <c r="F80" i="1"/>
  <c r="I116" i="1" l="1"/>
  <c r="D114" i="1"/>
  <c r="C114" i="1"/>
  <c r="F84" i="1"/>
  <c r="C81" i="1"/>
  <c r="J84" i="1"/>
  <c r="G84" i="1"/>
  <c r="H84" i="1"/>
  <c r="I84" i="1"/>
  <c r="D82" i="1"/>
  <c r="D83" i="1" s="1"/>
  <c r="E82" i="1"/>
  <c r="E83" i="1" s="1"/>
  <c r="F82" i="1"/>
  <c r="F83" i="1" s="1"/>
  <c r="G82" i="1"/>
  <c r="G83" i="1" s="1"/>
  <c r="H82" i="1"/>
  <c r="H83" i="1" s="1"/>
  <c r="I82" i="1"/>
  <c r="I83" i="1" s="1"/>
  <c r="J82" i="1"/>
  <c r="J83" i="1" s="1"/>
  <c r="D80" i="1"/>
  <c r="D81" i="1" s="1"/>
  <c r="E80" i="1"/>
  <c r="E81" i="1" s="1"/>
  <c r="F81" i="1"/>
  <c r="G80" i="1"/>
  <c r="G81" i="1" s="1"/>
  <c r="H80" i="1"/>
  <c r="H81" i="1" s="1"/>
  <c r="I80" i="1"/>
  <c r="I81" i="1" s="1"/>
  <c r="J80" i="1"/>
  <c r="J81" i="1" s="1"/>
  <c r="E90" i="1" l="1"/>
  <c r="E91" i="1"/>
  <c r="C116" i="1"/>
  <c r="E88" i="1" l="1"/>
</calcChain>
</file>

<file path=xl/sharedStrings.xml><?xml version="1.0" encoding="utf-8"?>
<sst xmlns="http://schemas.openxmlformats.org/spreadsheetml/2006/main" count="252" uniqueCount="199">
  <si>
    <t>R1</t>
  </si>
  <si>
    <t>R2</t>
  </si>
  <si>
    <t>R3</t>
  </si>
  <si>
    <t>R4</t>
  </si>
  <si>
    <t>R5</t>
  </si>
  <si>
    <t>R6</t>
  </si>
  <si>
    <t>Weighted BHR</t>
  </si>
  <si>
    <t>P1</t>
  </si>
  <si>
    <t>P2</t>
  </si>
  <si>
    <t>P3</t>
  </si>
  <si>
    <t>P4</t>
  </si>
  <si>
    <t>P5</t>
  </si>
  <si>
    <t>P6</t>
  </si>
  <si>
    <t>Station</t>
  </si>
  <si>
    <t>R7</t>
  </si>
  <si>
    <t>R8</t>
  </si>
  <si>
    <t>P7</t>
  </si>
  <si>
    <t>P8</t>
  </si>
  <si>
    <t>Project Name:</t>
  </si>
  <si>
    <t>Reach ID:</t>
  </si>
  <si>
    <t>Field Value</t>
  </si>
  <si>
    <t>Desktop Value</t>
  </si>
  <si>
    <t>Calculation</t>
  </si>
  <si>
    <t>Shading Key</t>
  </si>
  <si>
    <t>Drainage Area (sq. mi.):</t>
  </si>
  <si>
    <t>I.</t>
  </si>
  <si>
    <t>A.</t>
  </si>
  <si>
    <t>B.</t>
  </si>
  <si>
    <t>C.</t>
  </si>
  <si>
    <t>D.</t>
  </si>
  <si>
    <t>E.</t>
  </si>
  <si>
    <t>Bankfull Width (ft)</t>
  </si>
  <si>
    <t>Bankfull Mean Depth (ft) 
= Average of depth measurements</t>
  </si>
  <si>
    <t>Bankfull Area (sq. ft.)
Width * Mean Depth</t>
  </si>
  <si>
    <t>F.</t>
  </si>
  <si>
    <t>G.</t>
  </si>
  <si>
    <t>Regional Curve Bankfull Width (ft)</t>
  </si>
  <si>
    <t>III.</t>
  </si>
  <si>
    <t>IV.</t>
  </si>
  <si>
    <t>Bank Height &amp; Riffle Data</t>
  </si>
  <si>
    <t>Low Bank Height (ft)</t>
  </si>
  <si>
    <t>BHR * Riffle Length (ft)</t>
  </si>
  <si>
    <t>X</t>
  </si>
  <si>
    <t>P-P Spacing (ft)</t>
  </si>
  <si>
    <t>Pool Spacing Ratio
Pool Spacing / BKF Width</t>
  </si>
  <si>
    <t>Pool Depth (ft)
Measured from Bankfull</t>
  </si>
  <si>
    <t>Large Woody Debris</t>
  </si>
  <si>
    <t>V.</t>
  </si>
  <si>
    <t>VI.</t>
  </si>
  <si>
    <t>VII.</t>
  </si>
  <si>
    <t>Number of Pieces per 100m</t>
  </si>
  <si>
    <t>VIII.</t>
  </si>
  <si>
    <t>Bank Data</t>
  </si>
  <si>
    <t>BEHI/NBS Score</t>
  </si>
  <si>
    <t>Bank Length (ft)</t>
  </si>
  <si>
    <t>Total Eroding Bank Length (ft)</t>
  </si>
  <si>
    <t>Total Bank Length (ft)</t>
  </si>
  <si>
    <t>Dominant BEHI/NBS Score</t>
  </si>
  <si>
    <t>Depth</t>
  </si>
  <si>
    <t>Stream Reach Length (ft):</t>
  </si>
  <si>
    <t>Bankfull Max Depth (ft)</t>
  </si>
  <si>
    <t>Cross Section Measurements
Depth measured from bankfull</t>
  </si>
  <si>
    <t>Reach Walk</t>
  </si>
  <si>
    <t xml:space="preserve">II. </t>
  </si>
  <si>
    <t>Riffle Data (Floodplain Connectivity &amp; Bed Form Diversity)</t>
  </si>
  <si>
    <t>Percent Riffle (%)</t>
  </si>
  <si>
    <t>Entrenchment Ratio (ER)</t>
  </si>
  <si>
    <t>ER * Riffle Length (ft)</t>
  </si>
  <si>
    <t>Weighted ER</t>
  </si>
  <si>
    <t>Pool Data (Bed Form Diversity)</t>
  </si>
  <si>
    <t>Bankfull Mean Depth (ft)</t>
  </si>
  <si>
    <t>Maximum WDR</t>
  </si>
  <si>
    <t>Average Pool Depth Ratio</t>
  </si>
  <si>
    <t>H.</t>
  </si>
  <si>
    <t>Curve Used</t>
  </si>
  <si>
    <t>20*Bankfull Width</t>
  </si>
  <si>
    <t xml:space="preserve">Regional Curve Bankfull Mean Depth (ft) </t>
  </si>
  <si>
    <t>Regional Curve Bankfull Area (sq. ft.)</t>
  </si>
  <si>
    <t>IX.</t>
  </si>
  <si>
    <t>Median Pool Spacing Ratio</t>
  </si>
  <si>
    <t>W</t>
  </si>
  <si>
    <t>Average D</t>
  </si>
  <si>
    <t>Area</t>
  </si>
  <si>
    <t>-</t>
  </si>
  <si>
    <t>X.</t>
  </si>
  <si>
    <t>Sinuosity</t>
  </si>
  <si>
    <t>Valley Length (ft)</t>
  </si>
  <si>
    <t>Stream Length (ft)</t>
  </si>
  <si>
    <t>Valley Type:</t>
  </si>
  <si>
    <t>Begin Station (Distance along tape)</t>
  </si>
  <si>
    <t>End Station (Distance along tape)</t>
  </si>
  <si>
    <t>Bankfull Verification and Stable Riffle Cross Section</t>
  </si>
  <si>
    <t xml:space="preserve">Slope </t>
  </si>
  <si>
    <t xml:space="preserve">Begin </t>
  </si>
  <si>
    <t>End</t>
  </si>
  <si>
    <t>Difference</t>
  </si>
  <si>
    <t>Station along tape (ft)</t>
  </si>
  <si>
    <t>Stadia Rod Reading (ft)</t>
  </si>
  <si>
    <t>Slope (ft/ft)</t>
  </si>
  <si>
    <t>Drop-down values</t>
  </si>
  <si>
    <t>Channel Material Estimate</t>
  </si>
  <si>
    <t>XI.</t>
  </si>
  <si>
    <t>Channel Evolution</t>
  </si>
  <si>
    <t>Rosgen Channel Type Succession</t>
  </si>
  <si>
    <t>Simon Channel Evolution Model (Stage)</t>
  </si>
  <si>
    <t>Rosgen Channel Type</t>
  </si>
  <si>
    <t>Stream Evolution Model</t>
  </si>
  <si>
    <t>Stream Type Classification</t>
  </si>
  <si>
    <t>Riffle Data (Continued)</t>
  </si>
  <si>
    <t>Width Depth Ratio (ft/ft)</t>
  </si>
  <si>
    <t>Entrenchment Ratio (ft/ft)</t>
  </si>
  <si>
    <t>Drop-down</t>
  </si>
  <si>
    <t>G</t>
  </si>
  <si>
    <t>Geomorphic Pool?</t>
  </si>
  <si>
    <t xml:space="preserve">J. </t>
  </si>
  <si>
    <t>K.</t>
  </si>
  <si>
    <t>L.</t>
  </si>
  <si>
    <t>Stream Type</t>
  </si>
  <si>
    <t>Width Depth Ratio (WDR)</t>
  </si>
  <si>
    <t>Flood Prone Width (ft)</t>
  </si>
  <si>
    <t>Stream Type (Rosgen, 1996)</t>
  </si>
  <si>
    <t>Station 
At maximum pool depth</t>
  </si>
  <si>
    <t>Bed Material:</t>
  </si>
  <si>
    <t>Station ID</t>
  </si>
  <si>
    <t>Bank Length (Ft)</t>
  </si>
  <si>
    <t>Study Bank Height (ft)</t>
  </si>
  <si>
    <t>BKF Height (ft)</t>
  </si>
  <si>
    <t>Root Depth (ft)</t>
  </si>
  <si>
    <t>Root Density (%)</t>
  </si>
  <si>
    <t>Bank Angle (degrees)</t>
  </si>
  <si>
    <t>Surface Protection (%)</t>
  </si>
  <si>
    <t>Bank Material Adjustment</t>
  </si>
  <si>
    <t>Stratification Adjustment</t>
  </si>
  <si>
    <t>BEHI Total/ Category</t>
  </si>
  <si>
    <t>NBS Ranking</t>
  </si>
  <si>
    <t>Notes</t>
  </si>
  <si>
    <t>Bank Erosion Hazard Index (BEHI)</t>
  </si>
  <si>
    <t>Plot ID</t>
  </si>
  <si>
    <t>Saplings DBH (cm)</t>
  </si>
  <si>
    <t>0 - 1</t>
  </si>
  <si>
    <t>1 - 2.5</t>
  </si>
  <si>
    <t>Trees DBH (cm)</t>
  </si>
  <si>
    <t>2.5 - 5</t>
  </si>
  <si>
    <t>5 - 10</t>
  </si>
  <si>
    <t>10 - 15</t>
  </si>
  <si>
    <t>20 - 25</t>
  </si>
  <si>
    <t>25 - 30</t>
  </si>
  <si>
    <t>30 - 35</t>
  </si>
  <si>
    <t>35 - 40</t>
  </si>
  <si>
    <t>Length of Armoring on banks (ft)</t>
  </si>
  <si>
    <t>Total (ft)</t>
  </si>
  <si>
    <t>Percent Armoring (%)</t>
  </si>
  <si>
    <t>Native Cover</t>
  </si>
  <si>
    <t>Herbaceous Strata</t>
  </si>
  <si>
    <t>Shrub Strata</t>
  </si>
  <si>
    <t>Latitude:
Long:</t>
  </si>
  <si>
    <t xml:space="preserve">Notes: </t>
  </si>
  <si>
    <t>Strata</t>
  </si>
  <si>
    <t>Height Range (m)</t>
  </si>
  <si>
    <t>Description</t>
  </si>
  <si>
    <t>Shrub</t>
  </si>
  <si>
    <t>Herb</t>
  </si>
  <si>
    <t>Upstream Latitude:</t>
  </si>
  <si>
    <t xml:space="preserve">Upstream Longitude: </t>
  </si>
  <si>
    <t>Downstream Latitude:</t>
  </si>
  <si>
    <t xml:space="preserve">Downstream Longitude: </t>
  </si>
  <si>
    <t>Ecoregion:</t>
  </si>
  <si>
    <t>Flow Type:</t>
  </si>
  <si>
    <t>Reach Information and Stratification</t>
  </si>
  <si>
    <t>Describe the bankfull indicator</t>
  </si>
  <si>
    <t>Difference between BKF stage and WS (ft)</t>
  </si>
  <si>
    <t xml:space="preserve">Rosgen, D.L., 1996. Applied River Morphology, Wildland Hydrology Books, Pagosa Springs, Colorado. </t>
  </si>
  <si>
    <t>Riparian Vegetation</t>
  </si>
  <si>
    <t>Buffer Width</t>
  </si>
  <si>
    <t>Buffer Width Measurements (ft)</t>
  </si>
  <si>
    <t>Avg.</t>
  </si>
  <si>
    <t>Left (looking downstream)</t>
  </si>
  <si>
    <t>Right (looking downstream)</t>
  </si>
  <si>
    <t>XII.</t>
  </si>
  <si>
    <t>Bank Height Ratio (BHR)
Low Bank H / BKF Max D</t>
  </si>
  <si>
    <t>WDR
BKF Width / BKF Mean D</t>
  </si>
  <si>
    <t>Flood Prone Width (FPW; ft)</t>
  </si>
  <si>
    <t>Total Riffle Length (ft)</t>
  </si>
  <si>
    <t>Assessment Segment</t>
  </si>
  <si>
    <t>Assessment Segment Length
At least 20 x the Bankfull Width</t>
  </si>
  <si>
    <t>Lateral Migration</t>
  </si>
  <si>
    <t>Percent Streambank Erosion (%)
Total Eroding Bank Length/ Total Bank Length</t>
  </si>
  <si>
    <t>≥40</t>
  </si>
  <si>
    <t>Pool Depth Ratio
Pool depth/BKF mean D</t>
  </si>
  <si>
    <r>
      <t xml:space="preserve">Difference between BKF stage and WS (ft) 
</t>
    </r>
    <r>
      <rPr>
        <i/>
        <sz val="9"/>
        <color theme="1"/>
        <rFont val="Open Sans"/>
        <family val="2"/>
      </rPr>
      <t xml:space="preserve">Average or consensus value from reach walk. </t>
    </r>
  </si>
  <si>
    <r>
      <t xml:space="preserve">Riffle Length (ft)
</t>
    </r>
    <r>
      <rPr>
        <i/>
        <sz val="9"/>
        <color theme="1"/>
        <rFont val="Open Sans"/>
        <family val="2"/>
      </rPr>
      <t>Including Run</t>
    </r>
  </si>
  <si>
    <r>
      <t xml:space="preserve">Figure 7-48, Watershed Assessment of River Stability and Sediment Supply (WARSSS), </t>
    </r>
    <r>
      <rPr>
        <sz val="9"/>
        <color theme="1"/>
        <rFont val="Open Sans"/>
        <family val="2"/>
      </rPr>
      <t>by David L. Rosgen, Wildland Hydrology, 2009, p. 7-175.</t>
    </r>
  </si>
  <si>
    <r>
      <t>B. Cluer, C. Thorne. “A Stream Evolution Model Integrating Habitat and Ecosystem Benefits.”</t>
    </r>
    <r>
      <rPr>
        <i/>
        <sz val="9"/>
        <color rgb="FF000000"/>
        <rFont val="Open Sans"/>
        <family val="2"/>
      </rPr>
      <t xml:space="preserve"> River Research and Applications.</t>
    </r>
    <r>
      <rPr>
        <sz val="9"/>
        <color rgb="FF000000"/>
        <rFont val="Open Sans"/>
        <family val="2"/>
      </rPr>
      <t>2013.</t>
    </r>
  </si>
  <si>
    <t>Note: Latitude and Longitude should be recorded for the point of origin (double circle) fro each plot in decimal degrees</t>
  </si>
  <si>
    <t>Shrubs only, no tree saplings</t>
  </si>
  <si>
    <t>Can also include shrubs within height class</t>
  </si>
  <si>
    <t>0-1</t>
  </si>
  <si>
    <t>1 to 5</t>
  </si>
  <si>
    <t>15 - 20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</si>
</sst>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2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i/>
      <sz val="9"/>
      <color theme="1"/>
      <name val="Open Sans"/>
      <family val="2"/>
    </font>
    <font>
      <b/>
      <sz val="11"/>
      <color theme="1"/>
      <name val="Open Sans"/>
      <family val="2"/>
    </font>
    <font>
      <u/>
      <sz val="11"/>
      <color theme="1"/>
      <name val="Open Sans"/>
      <family val="2"/>
    </font>
    <font>
      <sz val="9"/>
      <color rgb="FF000000"/>
      <name val="Open Sans"/>
      <family val="2"/>
    </font>
    <font>
      <i/>
      <sz val="9"/>
      <color rgb="FF000000"/>
      <name val="Open Sans"/>
      <family val="2"/>
    </font>
    <font>
      <sz val="10.5"/>
      <color theme="1"/>
      <name val="Open Sans"/>
      <family val="2"/>
    </font>
    <font>
      <b/>
      <sz val="10.5"/>
      <color theme="1"/>
      <name val="Open Sans"/>
      <family val="2"/>
    </font>
    <font>
      <b/>
      <u/>
      <sz val="10.5"/>
      <color theme="1"/>
      <name val="Open Sans"/>
      <family val="2"/>
    </font>
    <font>
      <sz val="14"/>
      <color theme="1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lightGray"/>
    </fill>
    <fill>
      <patternFill patternType="lightGray">
        <bgColor theme="0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3" borderId="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/>
    </xf>
    <xf numFmtId="0" fontId="8" fillId="0" borderId="0" xfId="0" applyFont="1"/>
    <xf numFmtId="0" fontId="4" fillId="0" borderId="9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/>
    <xf numFmtId="0" fontId="11" fillId="0" borderId="0" xfId="0" applyFont="1"/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vertical="center"/>
    </xf>
    <xf numFmtId="0" fontId="4" fillId="0" borderId="0" xfId="0" applyFont="1"/>
    <xf numFmtId="17" fontId="5" fillId="0" borderId="33" xfId="0" quotePrefix="1" applyNumberFormat="1" applyFont="1" applyBorder="1" applyAlignment="1">
      <alignment horizontal="center" wrapText="1"/>
    </xf>
    <xf numFmtId="0" fontId="5" fillId="0" borderId="33" xfId="0" quotePrefix="1" applyFont="1" applyBorder="1" applyAlignment="1">
      <alignment horizontal="center" wrapText="1"/>
    </xf>
    <xf numFmtId="17" fontId="5" fillId="0" borderId="33" xfId="0" quotePrefix="1" applyNumberFormat="1" applyFont="1" applyBorder="1" applyAlignment="1">
      <alignment horizontal="center"/>
    </xf>
    <xf numFmtId="0" fontId="5" fillId="0" borderId="33" xfId="0" quotePrefix="1" applyFont="1" applyBorder="1" applyAlignment="1">
      <alignment horizontal="center"/>
    </xf>
    <xf numFmtId="16" fontId="5" fillId="0" borderId="33" xfId="0" quotePrefix="1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0" xfId="0" applyFont="1" applyBorder="1"/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/>
    <xf numFmtId="0" fontId="4" fillId="0" borderId="32" xfId="0" applyFont="1" applyBorder="1" applyAlignment="1"/>
    <xf numFmtId="0" fontId="4" fillId="0" borderId="35" xfId="0" applyFont="1" applyBorder="1" applyAlignment="1"/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top"/>
    </xf>
    <xf numFmtId="0" fontId="4" fillId="0" borderId="34" xfId="0" applyFont="1" applyBorder="1" applyAlignment="1"/>
    <xf numFmtId="0" fontId="5" fillId="0" borderId="2" xfId="0" applyFont="1" applyBorder="1"/>
    <xf numFmtId="0" fontId="4" fillId="0" borderId="2" xfId="0" applyFont="1" applyBorder="1"/>
    <xf numFmtId="0" fontId="4" fillId="0" borderId="26" xfId="0" applyFont="1" applyBorder="1" applyAlignment="1"/>
    <xf numFmtId="0" fontId="4" fillId="0" borderId="36" xfId="0" applyFont="1" applyBorder="1"/>
    <xf numFmtId="0" fontId="5" fillId="0" borderId="0" xfId="0" applyFont="1"/>
    <xf numFmtId="0" fontId="4" fillId="0" borderId="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14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9" fontId="4" fillId="3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5" fillId="0" borderId="2" xfId="0" applyFont="1" applyBorder="1" applyAlignment="1"/>
    <xf numFmtId="16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tmp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165</xdr:row>
      <xdr:rowOff>22860</xdr:rowOff>
    </xdr:from>
    <xdr:to>
      <xdr:col>8</xdr:col>
      <xdr:colOff>494801</xdr:colOff>
      <xdr:row>185</xdr:row>
      <xdr:rowOff>73027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790ACB-6BE0-41E7-BE21-985F0762BE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2" r="1262"/>
        <a:stretch/>
      </xdr:blipFill>
      <xdr:spPr>
        <a:xfrm>
          <a:off x="38101" y="44447460"/>
          <a:ext cx="5714500" cy="401256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381000</xdr:colOff>
      <xdr:row>88</xdr:row>
      <xdr:rowOff>76200</xdr:rowOff>
    </xdr:from>
    <xdr:to>
      <xdr:col>3</xdr:col>
      <xdr:colOff>304800</xdr:colOff>
      <xdr:row>88</xdr:row>
      <xdr:rowOff>381000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0DA00E-3807-45DE-A46A-2C459198A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4348460"/>
          <a:ext cx="21717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68580</xdr:colOff>
      <xdr:row>149</xdr:row>
      <xdr:rowOff>30480</xdr:rowOff>
    </xdr:from>
    <xdr:to>
      <xdr:col>9</xdr:col>
      <xdr:colOff>266700</xdr:colOff>
      <xdr:row>168</xdr:row>
      <xdr:rowOff>24129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C40EE6E-66D1-4C96-BE10-262D943F12B4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260" y="41361360"/>
          <a:ext cx="2827020" cy="390524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83820</xdr:colOff>
      <xdr:row>57</xdr:row>
      <xdr:rowOff>83820</xdr:rowOff>
    </xdr:from>
    <xdr:to>
      <xdr:col>9</xdr:col>
      <xdr:colOff>487680</xdr:colOff>
      <xdr:row>64</xdr:row>
      <xdr:rowOff>175260</xdr:rowOff>
    </xdr:to>
    <xdr:pic>
      <xdr:nvPicPr>
        <xdr:cNvPr id="5" name="Picture 4" descr="Screen Clipping">
          <a:extLst>
            <a:ext uri="{FF2B5EF4-FFF2-40B4-BE49-F238E27FC236}">
              <a16:creationId xmlns:a16="http://schemas.microsoft.com/office/drawing/2014/main" id="{7481AE92-4F26-4778-BD99-8C960164F69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14904720"/>
          <a:ext cx="6187440" cy="2011680"/>
        </a:xfrm>
        <a:prstGeom prst="rect">
          <a:avLst/>
        </a:prstGeom>
        <a:noFill/>
        <a:ln w="9525" cmpd="sng">
          <a:solidFill>
            <a:srgbClr val="000000"/>
          </a:solidFill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480060</xdr:colOff>
      <xdr:row>51</xdr:row>
      <xdr:rowOff>205740</xdr:rowOff>
    </xdr:from>
    <xdr:to>
      <xdr:col>9</xdr:col>
      <xdr:colOff>268174</xdr:colOff>
      <xdr:row>56</xdr:row>
      <xdr:rowOff>125489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896CF2C-0C7B-483C-A512-0CBF84EA9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" y="13312140"/>
          <a:ext cx="5205934" cy="1291349"/>
        </a:xfrm>
        <a:prstGeom prst="rect">
          <a:avLst/>
        </a:prstGeom>
      </xdr:spPr>
    </xdr:pic>
    <xdr:clientData/>
  </xdr:twoCellAnchor>
  <xdr:twoCellAnchor>
    <xdr:from>
      <xdr:col>4</xdr:col>
      <xdr:colOff>30480</xdr:colOff>
      <xdr:row>58</xdr:row>
      <xdr:rowOff>0</xdr:rowOff>
    </xdr:from>
    <xdr:to>
      <xdr:col>8</xdr:col>
      <xdr:colOff>106680</xdr:colOff>
      <xdr:row>58</xdr:row>
      <xdr:rowOff>259080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EA4F0EB-7980-473C-8217-F6A8CE1749A9}"/>
            </a:ext>
          </a:extLst>
        </xdr:cNvPr>
        <xdr:cNvSpPr txBox="1"/>
      </xdr:nvSpPr>
      <xdr:spPr>
        <a:xfrm>
          <a:off x="3070860" y="15095220"/>
          <a:ext cx="2270760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Measuring</a:t>
          </a:r>
          <a:r>
            <a:rPr lang="en-US" sz="1100" baseline="0"/>
            <a:t> Flood Prone Width (FPW)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54552</xdr:rowOff>
    </xdr:from>
    <xdr:to>
      <xdr:col>8</xdr:col>
      <xdr:colOff>38099</xdr:colOff>
      <xdr:row>20</xdr:row>
      <xdr:rowOff>114142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217102"/>
          <a:ext cx="5572124" cy="783490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</xdr:colOff>
      <xdr:row>4</xdr:row>
      <xdr:rowOff>0</xdr:rowOff>
    </xdr:from>
    <xdr:to>
      <xdr:col>20</xdr:col>
      <xdr:colOff>323415</xdr:colOff>
      <xdr:row>9</xdr:row>
      <xdr:rowOff>266381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01275" y="1123950"/>
          <a:ext cx="3485715" cy="2552381"/>
        </a:xfrm>
        <a:prstGeom prst="rect">
          <a:avLst/>
        </a:prstGeom>
      </xdr:spPr>
    </xdr:pic>
    <xdr:clientData/>
  </xdr:twoCellAnchor>
  <xdr:twoCellAnchor editAs="oneCell">
    <xdr:from>
      <xdr:col>23</xdr:col>
      <xdr:colOff>28575</xdr:colOff>
      <xdr:row>3</xdr:row>
      <xdr:rowOff>409575</xdr:rowOff>
    </xdr:from>
    <xdr:to>
      <xdr:col>28</xdr:col>
      <xdr:colOff>323415</xdr:colOff>
      <xdr:row>9</xdr:row>
      <xdr:rowOff>218756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06675" y="1076325"/>
          <a:ext cx="3485715" cy="2552381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</xdr:colOff>
      <xdr:row>10</xdr:row>
      <xdr:rowOff>0</xdr:rowOff>
    </xdr:from>
    <xdr:to>
      <xdr:col>20</xdr:col>
      <xdr:colOff>304365</xdr:colOff>
      <xdr:row>22</xdr:row>
      <xdr:rowOff>152081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2225" y="3867150"/>
          <a:ext cx="3485715" cy="2552381"/>
        </a:xfrm>
        <a:prstGeom prst="rect">
          <a:avLst/>
        </a:prstGeom>
      </xdr:spPr>
    </xdr:pic>
    <xdr:clientData/>
  </xdr:twoCellAnchor>
  <xdr:twoCellAnchor editAs="oneCell">
    <xdr:from>
      <xdr:col>23</xdr:col>
      <xdr:colOff>9525</xdr:colOff>
      <xdr:row>10</xdr:row>
      <xdr:rowOff>9525</xdr:rowOff>
    </xdr:from>
    <xdr:to>
      <xdr:col>28</xdr:col>
      <xdr:colOff>304365</xdr:colOff>
      <xdr:row>22</xdr:row>
      <xdr:rowOff>161606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87625" y="3876675"/>
          <a:ext cx="3485715" cy="2552381"/>
        </a:xfrm>
        <a:prstGeom prst="rect">
          <a:avLst/>
        </a:prstGeom>
      </xdr:spPr>
    </xdr:pic>
    <xdr:clientData/>
  </xdr:twoCellAnchor>
  <xdr:twoCellAnchor editAs="oneCell">
    <xdr:from>
      <xdr:col>10</xdr:col>
      <xdr:colOff>167014</xdr:colOff>
      <xdr:row>11</xdr:row>
      <xdr:rowOff>124492</xdr:rowOff>
    </xdr:from>
    <xdr:to>
      <xdr:col>13</xdr:col>
      <xdr:colOff>47625</xdr:colOff>
      <xdr:row>22</xdr:row>
      <xdr:rowOff>129209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034539" y="4448842"/>
          <a:ext cx="1880861" cy="1947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EPR%20Folder\WY\SQT\WY%20Quantification%20Tool%20v0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ssessment"/>
      <sheetName val="Catchment Assessment"/>
      <sheetName val="Parameter Selection Guide"/>
      <sheetName val="Quantification Tool"/>
      <sheetName val="Performance Standards"/>
      <sheetName val="Monitoring Data"/>
      <sheetName val="Data Summary"/>
      <sheetName val="Pull Down 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4">
          <cell r="B14" t="str">
            <v>Sand</v>
          </cell>
        </row>
        <row r="15">
          <cell r="B15" t="str">
            <v>Gravel</v>
          </cell>
        </row>
        <row r="18">
          <cell r="B18" t="str">
            <v>Perennial</v>
          </cell>
        </row>
        <row r="19">
          <cell r="B19" t="str">
            <v>Ephemeral</v>
          </cell>
        </row>
        <row r="20">
          <cell r="B20" t="str">
            <v>Intermittent</v>
          </cell>
        </row>
        <row r="56">
          <cell r="B56" t="str">
            <v>Level 3 - Geomorphology</v>
          </cell>
        </row>
        <row r="57">
          <cell r="B57" t="str">
            <v>Level 4 - Physicochemical</v>
          </cell>
        </row>
        <row r="58">
          <cell r="B58" t="str">
            <v>Level 5 - Biology</v>
          </cell>
        </row>
        <row r="61">
          <cell r="B61" t="str">
            <v>SE Plains</v>
          </cell>
        </row>
        <row r="62">
          <cell r="B62" t="str">
            <v>NE Plains</v>
          </cell>
        </row>
        <row r="63">
          <cell r="B63" t="str">
            <v>Southern Foothills &amp; Laramie Range</v>
          </cell>
        </row>
        <row r="64">
          <cell r="B64" t="str">
            <v>Southern Rockies</v>
          </cell>
        </row>
        <row r="65">
          <cell r="B65" t="str">
            <v>Black Hills</v>
          </cell>
        </row>
        <row r="66">
          <cell r="B66" t="str">
            <v>High Valleys</v>
          </cell>
        </row>
        <row r="67">
          <cell r="B67" t="str">
            <v>Sedimentary Mountains</v>
          </cell>
        </row>
        <row r="68">
          <cell r="B68" t="str">
            <v>Granitic Mountains</v>
          </cell>
        </row>
        <row r="69">
          <cell r="B69" t="str">
            <v>Volcanic Mountains &amp; Valleys</v>
          </cell>
        </row>
        <row r="70">
          <cell r="B70" t="str">
            <v>Bighorn Basin Foothills</v>
          </cell>
        </row>
        <row r="71">
          <cell r="B71" t="str">
            <v>Wyoming Basin</v>
          </cell>
        </row>
        <row r="84">
          <cell r="B84" t="str">
            <v>Bear River</v>
          </cell>
        </row>
        <row r="85">
          <cell r="B85" t="str">
            <v>Green River</v>
          </cell>
        </row>
        <row r="86">
          <cell r="B86" t="str">
            <v>NE Missouri Basin</v>
          </cell>
        </row>
        <row r="87">
          <cell r="B87" t="str">
            <v>Platte River</v>
          </cell>
        </row>
        <row r="88">
          <cell r="B88" t="str">
            <v>Snake/ Salt River</v>
          </cell>
        </row>
        <row r="89">
          <cell r="B89" t="str">
            <v>Yellowstone River</v>
          </cell>
        </row>
        <row r="92">
          <cell r="B92" t="str">
            <v>Coldwater</v>
          </cell>
        </row>
        <row r="93">
          <cell r="B93" t="str">
            <v>Coolwater</v>
          </cell>
        </row>
        <row r="94">
          <cell r="B94" t="str">
            <v>Warmwater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8"/>
  <sheetViews>
    <sheetView tabSelected="1" view="pageLayout" topLeftCell="A150" zoomScale="120" zoomScaleNormal="100" zoomScaleSheetLayoutView="100" zoomScalePageLayoutView="120" workbookViewId="0">
      <selection activeCell="C150" sqref="C150"/>
    </sheetView>
  </sheetViews>
  <sheetFormatPr defaultColWidth="8.88671875" defaultRowHeight="15.6" x14ac:dyDescent="0.3"/>
  <cols>
    <col min="1" max="1" width="5.88671875" style="1" customWidth="1"/>
    <col min="2" max="2" width="23.5546875" style="1" customWidth="1"/>
    <col min="3" max="10" width="7.33203125" style="1" customWidth="1"/>
    <col min="11" max="12" width="8.88671875" style="1"/>
    <col min="13" max="13" width="10.33203125" style="1" customWidth="1"/>
    <col min="14" max="15" width="8.88671875" style="1"/>
    <col min="16" max="16" width="9.88671875" style="1" customWidth="1"/>
    <col min="17" max="16384" width="8.88671875" style="1"/>
  </cols>
  <sheetData>
    <row r="1" spans="1:10" ht="17.399999999999999" customHeight="1" x14ac:dyDescent="0.3"/>
    <row r="2" spans="1:10" ht="17.399999999999999" customHeight="1" thickBot="1" x14ac:dyDescent="0.35">
      <c r="A2" s="2" t="s">
        <v>25</v>
      </c>
      <c r="B2" s="122" t="s">
        <v>168</v>
      </c>
      <c r="C2" s="122"/>
      <c r="D2" s="122"/>
      <c r="E2" s="122"/>
      <c r="F2" s="122"/>
      <c r="G2" s="122"/>
      <c r="H2" s="122"/>
      <c r="I2" s="122"/>
      <c r="J2" s="122"/>
    </row>
    <row r="3" spans="1:10" ht="15" customHeight="1" thickTop="1" x14ac:dyDescent="0.3">
      <c r="B3" s="3" t="s">
        <v>18</v>
      </c>
      <c r="C3" s="164"/>
      <c r="D3" s="164"/>
      <c r="E3" s="164"/>
      <c r="F3" s="4"/>
      <c r="G3" s="4"/>
      <c r="H3" s="4"/>
      <c r="I3" s="160" t="s">
        <v>23</v>
      </c>
      <c r="J3" s="160"/>
    </row>
    <row r="4" spans="1:10" ht="14.4" customHeight="1" x14ac:dyDescent="0.3">
      <c r="B4" s="3" t="s">
        <v>19</v>
      </c>
      <c r="C4" s="164"/>
      <c r="D4" s="164"/>
      <c r="E4" s="164"/>
      <c r="F4" s="4"/>
      <c r="G4" s="4"/>
      <c r="H4" s="4"/>
      <c r="I4" s="172" t="s">
        <v>21</v>
      </c>
      <c r="J4" s="173"/>
    </row>
    <row r="5" spans="1:10" ht="14.4" customHeight="1" x14ac:dyDescent="0.3">
      <c r="B5" s="3" t="s">
        <v>162</v>
      </c>
      <c r="C5" s="165"/>
      <c r="D5" s="166"/>
      <c r="E5" s="167"/>
      <c r="F5" s="4"/>
      <c r="G5" s="4"/>
      <c r="H5" s="4"/>
      <c r="I5" s="116" t="s">
        <v>20</v>
      </c>
      <c r="J5" s="118"/>
    </row>
    <row r="6" spans="1:10" ht="14.4" customHeight="1" x14ac:dyDescent="0.3">
      <c r="B6" s="3" t="s">
        <v>163</v>
      </c>
      <c r="C6" s="165"/>
      <c r="D6" s="166"/>
      <c r="E6" s="167"/>
      <c r="F6" s="4"/>
      <c r="G6" s="4"/>
      <c r="H6" s="4"/>
      <c r="I6" s="113" t="s">
        <v>22</v>
      </c>
      <c r="J6" s="115"/>
    </row>
    <row r="7" spans="1:10" ht="14.4" customHeight="1" x14ac:dyDescent="0.3">
      <c r="B7" s="3" t="s">
        <v>164</v>
      </c>
      <c r="C7" s="168"/>
      <c r="D7" s="168"/>
      <c r="E7" s="168"/>
      <c r="F7" s="4"/>
      <c r="G7" s="4"/>
      <c r="H7" s="4"/>
      <c r="I7" s="4"/>
      <c r="J7" s="4"/>
    </row>
    <row r="8" spans="1:10" ht="14.4" customHeight="1" x14ac:dyDescent="0.3">
      <c r="B8" s="3" t="s">
        <v>165</v>
      </c>
      <c r="C8" s="168"/>
      <c r="D8" s="168"/>
      <c r="E8" s="168"/>
      <c r="F8" s="4"/>
      <c r="G8" s="4"/>
      <c r="H8" s="4"/>
      <c r="I8" s="4"/>
      <c r="J8" s="4"/>
    </row>
    <row r="9" spans="1:10" ht="14.4" customHeight="1" x14ac:dyDescent="0.3">
      <c r="B9" s="5" t="s">
        <v>166</v>
      </c>
      <c r="C9" s="174"/>
      <c r="D9" s="174"/>
      <c r="E9" s="174"/>
      <c r="F9" s="4"/>
      <c r="G9" s="4"/>
      <c r="H9" s="4"/>
      <c r="I9" s="4"/>
      <c r="J9" s="4"/>
    </row>
    <row r="10" spans="1:10" ht="14.4" customHeight="1" x14ac:dyDescent="0.3">
      <c r="B10" s="3" t="s">
        <v>24</v>
      </c>
      <c r="C10" s="148"/>
      <c r="D10" s="148"/>
      <c r="E10" s="148"/>
      <c r="F10" s="4"/>
      <c r="G10" s="4"/>
      <c r="H10" s="4"/>
      <c r="I10" s="4"/>
      <c r="J10" s="4"/>
    </row>
    <row r="11" spans="1:10" ht="14.4" customHeight="1" x14ac:dyDescent="0.3">
      <c r="B11" s="3" t="s">
        <v>59</v>
      </c>
      <c r="C11" s="137"/>
      <c r="D11" s="137"/>
      <c r="E11" s="137"/>
      <c r="F11" s="4"/>
      <c r="G11" s="4"/>
      <c r="H11" s="4"/>
      <c r="I11" s="4"/>
      <c r="J11" s="4"/>
    </row>
    <row r="12" spans="1:10" ht="14.25" customHeight="1" x14ac:dyDescent="0.3">
      <c r="B12" s="3" t="s">
        <v>167</v>
      </c>
      <c r="C12" s="169"/>
      <c r="D12" s="170"/>
      <c r="E12" s="171"/>
      <c r="F12" s="4"/>
      <c r="G12" s="4"/>
      <c r="H12" s="4"/>
      <c r="I12" s="4"/>
      <c r="J12" s="4"/>
    </row>
    <row r="13" spans="1:10" ht="16.5" customHeight="1" x14ac:dyDescent="0.3">
      <c r="B13" s="3" t="s">
        <v>88</v>
      </c>
      <c r="C13" s="164"/>
      <c r="D13" s="164"/>
      <c r="E13" s="164"/>
      <c r="F13" s="4"/>
      <c r="G13" s="4"/>
      <c r="H13" s="4"/>
      <c r="I13" s="4"/>
      <c r="J13" s="4"/>
    </row>
    <row r="14" spans="1:10" ht="3" customHeight="1" x14ac:dyDescent="0.3">
      <c r="B14" s="6"/>
      <c r="C14" s="6"/>
      <c r="D14" s="7"/>
    </row>
    <row r="15" spans="1:10" ht="25.95" customHeight="1" thickBot="1" x14ac:dyDescent="0.35">
      <c r="A15" s="8" t="s">
        <v>63</v>
      </c>
      <c r="B15" s="104" t="s">
        <v>62</v>
      </c>
      <c r="C15" s="104"/>
      <c r="D15" s="104"/>
      <c r="E15" s="104"/>
      <c r="F15" s="104"/>
      <c r="G15" s="104"/>
      <c r="H15" s="104"/>
      <c r="I15" s="104"/>
      <c r="J15" s="104"/>
    </row>
    <row r="16" spans="1:10" ht="25.95" customHeight="1" thickTop="1" x14ac:dyDescent="0.3">
      <c r="A16" s="149" t="s">
        <v>26</v>
      </c>
      <c r="B16" s="150" t="s">
        <v>149</v>
      </c>
      <c r="C16" s="151"/>
      <c r="D16" s="152"/>
      <c r="E16" s="9"/>
      <c r="F16" s="9"/>
      <c r="G16" s="9"/>
      <c r="H16" s="9"/>
      <c r="I16" s="9"/>
      <c r="J16" s="9"/>
    </row>
    <row r="17" spans="1:10" ht="21.6" customHeight="1" x14ac:dyDescent="0.3">
      <c r="A17" s="149"/>
      <c r="B17" s="10" t="s">
        <v>150</v>
      </c>
      <c r="C17" s="129" t="str">
        <f>IF(E16="","",SUM(E16:J17))</f>
        <v/>
      </c>
      <c r="D17" s="129"/>
      <c r="E17" s="9"/>
      <c r="F17" s="9"/>
      <c r="G17" s="9"/>
      <c r="H17" s="9"/>
      <c r="I17" s="9"/>
      <c r="J17" s="9"/>
    </row>
    <row r="18" spans="1:10" ht="21.6" customHeight="1" x14ac:dyDescent="0.3">
      <c r="A18" s="149"/>
      <c r="B18" s="11" t="s">
        <v>151</v>
      </c>
      <c r="C18" s="153" t="str">
        <f>IFERROR(C17/(2*C12),"")</f>
        <v/>
      </c>
      <c r="D18" s="153"/>
      <c r="E18" s="12"/>
      <c r="F18" s="12"/>
      <c r="G18" s="12"/>
      <c r="H18" s="12"/>
      <c r="I18" s="12"/>
      <c r="J18" s="12"/>
    </row>
    <row r="19" spans="1:10" ht="3" customHeight="1" x14ac:dyDescent="0.3">
      <c r="A19" s="7"/>
      <c r="B19" s="13"/>
      <c r="C19" s="13"/>
      <c r="D19" s="13"/>
      <c r="E19" s="14"/>
      <c r="F19" s="14"/>
      <c r="G19" s="15"/>
      <c r="H19" s="15"/>
      <c r="I19" s="15"/>
      <c r="J19" s="15"/>
    </row>
    <row r="20" spans="1:10" ht="26.4" x14ac:dyDescent="0.3">
      <c r="A20" s="16" t="s">
        <v>27</v>
      </c>
      <c r="B20" s="17" t="s">
        <v>170</v>
      </c>
      <c r="C20" s="141" t="s">
        <v>169</v>
      </c>
      <c r="D20" s="142"/>
      <c r="E20" s="142"/>
      <c r="F20" s="142"/>
      <c r="G20" s="142"/>
      <c r="H20" s="142"/>
      <c r="I20" s="142"/>
      <c r="J20" s="143"/>
    </row>
    <row r="21" spans="1:10" ht="21.6" customHeight="1" x14ac:dyDescent="0.3">
      <c r="A21" s="18"/>
      <c r="B21" s="19"/>
      <c r="C21" s="144"/>
      <c r="D21" s="145"/>
      <c r="E21" s="145"/>
      <c r="F21" s="145"/>
      <c r="G21" s="145"/>
      <c r="H21" s="145"/>
      <c r="I21" s="145"/>
      <c r="J21" s="146"/>
    </row>
    <row r="22" spans="1:10" ht="21.6" customHeight="1" x14ac:dyDescent="0.3">
      <c r="A22" s="18"/>
      <c r="B22" s="19"/>
      <c r="C22" s="144"/>
      <c r="D22" s="145"/>
      <c r="E22" s="145"/>
      <c r="F22" s="145"/>
      <c r="G22" s="145"/>
      <c r="H22" s="145"/>
      <c r="I22" s="145"/>
      <c r="J22" s="146"/>
    </row>
    <row r="23" spans="1:10" ht="21.6" customHeight="1" x14ac:dyDescent="0.3">
      <c r="A23" s="18"/>
      <c r="B23" s="19"/>
      <c r="C23" s="144"/>
      <c r="D23" s="145"/>
      <c r="E23" s="145"/>
      <c r="F23" s="145"/>
      <c r="G23" s="145"/>
      <c r="H23" s="145"/>
      <c r="I23" s="145"/>
      <c r="J23" s="146"/>
    </row>
    <row r="24" spans="1:10" ht="21.6" customHeight="1" x14ac:dyDescent="0.3">
      <c r="A24" s="18"/>
      <c r="B24" s="19"/>
      <c r="C24" s="144"/>
      <c r="D24" s="145"/>
      <c r="E24" s="145"/>
      <c r="F24" s="145"/>
      <c r="G24" s="145"/>
      <c r="H24" s="145"/>
      <c r="I24" s="145"/>
      <c r="J24" s="146"/>
    </row>
    <row r="25" spans="1:10" ht="21.6" customHeight="1" x14ac:dyDescent="0.3">
      <c r="A25" s="18"/>
      <c r="B25" s="19"/>
      <c r="C25" s="144"/>
      <c r="D25" s="145"/>
      <c r="E25" s="145"/>
      <c r="F25" s="145"/>
      <c r="G25" s="145"/>
      <c r="H25" s="145"/>
      <c r="I25" s="145"/>
      <c r="J25" s="146"/>
    </row>
    <row r="26" spans="1:10" ht="21.6" customHeight="1" x14ac:dyDescent="0.3">
      <c r="A26" s="18"/>
      <c r="B26" s="19"/>
      <c r="C26" s="144"/>
      <c r="D26" s="145"/>
      <c r="E26" s="145"/>
      <c r="F26" s="145"/>
      <c r="G26" s="145"/>
      <c r="H26" s="145"/>
      <c r="I26" s="145"/>
      <c r="J26" s="146"/>
    </row>
    <row r="27" spans="1:10" ht="21.6" customHeight="1" x14ac:dyDescent="0.3">
      <c r="A27" s="18"/>
      <c r="B27" s="19"/>
      <c r="C27" s="144"/>
      <c r="D27" s="145"/>
      <c r="E27" s="145"/>
      <c r="F27" s="145"/>
      <c r="G27" s="145"/>
      <c r="H27" s="145"/>
      <c r="I27" s="145"/>
      <c r="J27" s="146"/>
    </row>
    <row r="28" spans="1:10" ht="21.6" customHeight="1" x14ac:dyDescent="0.3">
      <c r="A28" s="18"/>
      <c r="B28" s="19"/>
      <c r="C28" s="144"/>
      <c r="D28" s="145"/>
      <c r="E28" s="145"/>
      <c r="F28" s="145"/>
      <c r="G28" s="145"/>
      <c r="H28" s="145"/>
      <c r="I28" s="145"/>
      <c r="J28" s="146"/>
    </row>
    <row r="29" spans="1:10" ht="21.6" customHeight="1" x14ac:dyDescent="0.3">
      <c r="A29" s="18"/>
      <c r="B29" s="19"/>
      <c r="C29" s="144"/>
      <c r="D29" s="145"/>
      <c r="E29" s="145"/>
      <c r="F29" s="145"/>
      <c r="G29" s="145"/>
      <c r="H29" s="145"/>
      <c r="I29" s="145"/>
      <c r="J29" s="146"/>
    </row>
    <row r="30" spans="1:10" ht="21.6" customHeight="1" x14ac:dyDescent="0.3">
      <c r="A30" s="18"/>
      <c r="B30" s="19"/>
      <c r="C30" s="144"/>
      <c r="D30" s="145"/>
      <c r="E30" s="145"/>
      <c r="F30" s="145"/>
      <c r="G30" s="145"/>
      <c r="H30" s="145"/>
      <c r="I30" s="145"/>
      <c r="J30" s="146"/>
    </row>
    <row r="31" spans="1:10" ht="21.6" customHeight="1" x14ac:dyDescent="0.3">
      <c r="A31" s="18"/>
      <c r="B31" s="19"/>
      <c r="C31" s="144"/>
      <c r="D31" s="145"/>
      <c r="E31" s="145"/>
      <c r="F31" s="145"/>
      <c r="G31" s="145"/>
      <c r="H31" s="145"/>
      <c r="I31" s="145"/>
      <c r="J31" s="146"/>
    </row>
    <row r="32" spans="1:10" ht="21.6" customHeight="1" x14ac:dyDescent="0.3">
      <c r="A32" s="18"/>
      <c r="B32" s="19"/>
      <c r="C32" s="144"/>
      <c r="D32" s="145"/>
      <c r="E32" s="145"/>
      <c r="F32" s="145"/>
      <c r="G32" s="145"/>
      <c r="H32" s="145"/>
      <c r="I32" s="145"/>
      <c r="J32" s="146"/>
    </row>
    <row r="33" spans="1:17" ht="21.6" customHeight="1" x14ac:dyDescent="0.3">
      <c r="A33" s="18"/>
      <c r="B33" s="19"/>
      <c r="C33" s="144"/>
      <c r="D33" s="145"/>
      <c r="E33" s="145"/>
      <c r="F33" s="145"/>
      <c r="G33" s="145"/>
      <c r="H33" s="145"/>
      <c r="I33" s="145"/>
      <c r="J33" s="146"/>
    </row>
    <row r="34" spans="1:17" ht="21.6" customHeight="1" x14ac:dyDescent="0.3">
      <c r="A34" s="18"/>
      <c r="B34" s="19"/>
      <c r="C34" s="144"/>
      <c r="D34" s="145"/>
      <c r="E34" s="145"/>
      <c r="F34" s="145"/>
      <c r="G34" s="145"/>
      <c r="H34" s="145"/>
      <c r="I34" s="145"/>
      <c r="J34" s="146"/>
    </row>
    <row r="35" spans="1:17" ht="21.6" customHeight="1" x14ac:dyDescent="0.3">
      <c r="A35" s="18"/>
      <c r="B35" s="19"/>
      <c r="C35" s="144"/>
      <c r="D35" s="145"/>
      <c r="E35" s="145"/>
      <c r="F35" s="145"/>
      <c r="G35" s="145"/>
      <c r="H35" s="145"/>
      <c r="I35" s="145"/>
      <c r="J35" s="146"/>
    </row>
    <row r="36" spans="1:17" ht="21.6" customHeight="1" x14ac:dyDescent="0.3">
      <c r="A36" s="18"/>
      <c r="B36" s="103"/>
      <c r="C36" s="147"/>
      <c r="D36" s="147"/>
      <c r="E36" s="147"/>
      <c r="F36" s="147"/>
      <c r="G36" s="147"/>
      <c r="H36" s="147"/>
      <c r="I36" s="147"/>
      <c r="J36" s="147"/>
    </row>
    <row r="37" spans="1:17" ht="26.4" customHeight="1" thickBot="1" x14ac:dyDescent="0.45">
      <c r="A37" s="20" t="s">
        <v>37</v>
      </c>
      <c r="B37" s="158" t="s">
        <v>91</v>
      </c>
      <c r="C37" s="158"/>
      <c r="D37" s="158"/>
      <c r="E37" s="158"/>
      <c r="F37" s="158"/>
      <c r="G37" s="158"/>
      <c r="H37" s="158"/>
      <c r="I37" s="158"/>
      <c r="J37" s="158"/>
    </row>
    <row r="38" spans="1:17" ht="31.2" customHeight="1" thickTop="1" x14ac:dyDescent="0.3">
      <c r="A38" s="1" t="s">
        <v>26</v>
      </c>
      <c r="B38" s="159" t="s">
        <v>189</v>
      </c>
      <c r="C38" s="159"/>
      <c r="D38" s="159"/>
      <c r="E38" s="21"/>
      <c r="F38" s="4"/>
      <c r="G38" s="161" t="s">
        <v>61</v>
      </c>
      <c r="H38" s="162"/>
      <c r="I38" s="162"/>
      <c r="J38" s="163"/>
    </row>
    <row r="39" spans="1:17" ht="26.25" customHeight="1" thickBot="1" x14ac:dyDescent="0.35">
      <c r="A39" s="1" t="s">
        <v>27</v>
      </c>
      <c r="B39" s="106" t="s">
        <v>31</v>
      </c>
      <c r="C39" s="106"/>
      <c r="D39" s="106"/>
      <c r="E39" s="21"/>
      <c r="F39" s="4"/>
      <c r="G39" s="22" t="s">
        <v>13</v>
      </c>
      <c r="H39" s="23" t="s">
        <v>58</v>
      </c>
      <c r="I39" s="24" t="s">
        <v>13</v>
      </c>
      <c r="J39" s="25" t="s">
        <v>58</v>
      </c>
      <c r="L39" s="26" t="s">
        <v>80</v>
      </c>
      <c r="M39" s="26" t="s">
        <v>81</v>
      </c>
      <c r="N39" s="26" t="s">
        <v>82</v>
      </c>
      <c r="O39" s="26" t="s">
        <v>80</v>
      </c>
      <c r="P39" s="26" t="s">
        <v>81</v>
      </c>
      <c r="Q39" s="26" t="s">
        <v>82</v>
      </c>
    </row>
    <row r="40" spans="1:17" ht="28.2" customHeight="1" x14ac:dyDescent="0.3">
      <c r="A40" s="1" t="s">
        <v>28</v>
      </c>
      <c r="B40" s="159" t="s">
        <v>32</v>
      </c>
      <c r="C40" s="159"/>
      <c r="D40" s="159"/>
      <c r="E40" s="27" t="str">
        <f>IFERROR(E41/E39,"")</f>
        <v/>
      </c>
      <c r="F40" s="4"/>
      <c r="G40" s="28"/>
      <c r="H40" s="29"/>
      <c r="I40" s="30"/>
      <c r="J40" s="31"/>
      <c r="L40" s="32" t="s">
        <v>83</v>
      </c>
      <c r="M40" s="32" t="s">
        <v>83</v>
      </c>
      <c r="N40" s="32" t="s">
        <v>83</v>
      </c>
      <c r="O40" s="33" t="str">
        <f>IF(I40="","",I40-G51)</f>
        <v/>
      </c>
      <c r="P40" s="33" t="str">
        <f>IF(J40="","",ABS(AVERAGE(H51,J40)))</f>
        <v/>
      </c>
      <c r="Q40" s="33" t="str">
        <f>IFERROR(O40*P40,"")</f>
        <v/>
      </c>
    </row>
    <row r="41" spans="1:17" ht="28.95" customHeight="1" x14ac:dyDescent="0.3">
      <c r="A41" s="1" t="s">
        <v>29</v>
      </c>
      <c r="B41" s="159" t="s">
        <v>33</v>
      </c>
      <c r="C41" s="159"/>
      <c r="D41" s="159"/>
      <c r="E41" s="27" t="str">
        <f>IF(SUM(N41:N65,Q40:Q65)&lt;=0,"",ROUND(SUM(N41:N65,Q40:Q65),1))</f>
        <v/>
      </c>
      <c r="F41" s="4"/>
      <c r="G41" s="21"/>
      <c r="H41" s="34"/>
      <c r="I41" s="35"/>
      <c r="J41" s="36"/>
      <c r="L41" s="33" t="str">
        <f>IF(G41="","",G41-G40)</f>
        <v/>
      </c>
      <c r="M41" s="33" t="str">
        <f>IF(H41="","",ABS(AVERAGE(H40:H41)))</f>
        <v/>
      </c>
      <c r="N41" s="33" t="str">
        <f>IFERROR(L41*M41,"")</f>
        <v/>
      </c>
      <c r="O41" s="33" t="str">
        <f>IF(I41="","",I41-I40)</f>
        <v/>
      </c>
      <c r="P41" s="33" t="str">
        <f>IF(J41="","",ABS(AVERAGE(J40:J41)))</f>
        <v/>
      </c>
      <c r="Q41" s="33" t="str">
        <f>IFERROR(O41*P41,"")</f>
        <v/>
      </c>
    </row>
    <row r="42" spans="1:17" ht="21.6" customHeight="1" x14ac:dyDescent="0.3">
      <c r="A42" s="1" t="s">
        <v>30</v>
      </c>
      <c r="B42" s="106" t="s">
        <v>36</v>
      </c>
      <c r="C42" s="106"/>
      <c r="D42" s="106"/>
      <c r="E42" s="37"/>
      <c r="F42" s="4"/>
      <c r="G42" s="21"/>
      <c r="H42" s="34"/>
      <c r="I42" s="38"/>
      <c r="J42" s="36"/>
      <c r="L42" s="33" t="str">
        <f t="shared" ref="L42:L50" si="0">IF(G42="","",G42-G41)</f>
        <v/>
      </c>
      <c r="M42" s="33" t="str">
        <f t="shared" ref="M42:M44" si="1">IF(H42="","",ABS(AVERAGE(H41:H42)))</f>
        <v/>
      </c>
      <c r="N42" s="33" t="str">
        <f t="shared" ref="N42:N45" si="2">IFERROR(L42*M42,"")</f>
        <v/>
      </c>
      <c r="O42" s="33" t="str">
        <f t="shared" ref="O42:O51" si="3">IF(I42="","",I42-I41)</f>
        <v/>
      </c>
      <c r="P42" s="33" t="str">
        <f t="shared" ref="P42:P51" si="4">IF(J42="","",ABS(AVERAGE(J41:J42)))</f>
        <v/>
      </c>
      <c r="Q42" s="33" t="str">
        <f t="shared" ref="Q42:Q51" si="5">IFERROR(O42*P42,"")</f>
        <v/>
      </c>
    </row>
    <row r="43" spans="1:17" ht="21.6" customHeight="1" x14ac:dyDescent="0.3">
      <c r="A43" s="1" t="s">
        <v>34</v>
      </c>
      <c r="B43" s="159" t="s">
        <v>76</v>
      </c>
      <c r="C43" s="159"/>
      <c r="D43" s="159"/>
      <c r="E43" s="39"/>
      <c r="F43" s="4"/>
      <c r="G43" s="21"/>
      <c r="H43" s="34"/>
      <c r="I43" s="38"/>
      <c r="J43" s="36"/>
      <c r="L43" s="33" t="str">
        <f t="shared" si="0"/>
        <v/>
      </c>
      <c r="M43" s="33" t="str">
        <f t="shared" si="1"/>
        <v/>
      </c>
      <c r="N43" s="33" t="str">
        <f t="shared" si="2"/>
        <v/>
      </c>
      <c r="O43" s="33" t="str">
        <f t="shared" si="3"/>
        <v/>
      </c>
      <c r="P43" s="33" t="str">
        <f t="shared" si="4"/>
        <v/>
      </c>
      <c r="Q43" s="33" t="str">
        <f t="shared" si="5"/>
        <v/>
      </c>
    </row>
    <row r="44" spans="1:17" ht="21.6" customHeight="1" x14ac:dyDescent="0.3">
      <c r="A44" s="1" t="s">
        <v>35</v>
      </c>
      <c r="B44" s="159" t="s">
        <v>77</v>
      </c>
      <c r="C44" s="159"/>
      <c r="D44" s="159"/>
      <c r="E44" s="37"/>
      <c r="F44" s="4"/>
      <c r="G44" s="28"/>
      <c r="H44" s="29"/>
      <c r="I44" s="30"/>
      <c r="J44" s="31"/>
      <c r="L44" s="33" t="str">
        <f t="shared" si="0"/>
        <v/>
      </c>
      <c r="M44" s="33" t="str">
        <f t="shared" si="1"/>
        <v/>
      </c>
      <c r="N44" s="33" t="str">
        <f t="shared" si="2"/>
        <v/>
      </c>
      <c r="O44" s="33" t="str">
        <f t="shared" si="3"/>
        <v/>
      </c>
      <c r="P44" s="33" t="str">
        <f t="shared" si="4"/>
        <v/>
      </c>
      <c r="Q44" s="33" t="str">
        <f t="shared" si="5"/>
        <v/>
      </c>
    </row>
    <row r="45" spans="1:17" ht="21.6" customHeight="1" x14ac:dyDescent="0.3">
      <c r="A45" s="1" t="s">
        <v>73</v>
      </c>
      <c r="B45" s="10" t="s">
        <v>74</v>
      </c>
      <c r="C45" s="116"/>
      <c r="D45" s="117"/>
      <c r="E45" s="118"/>
      <c r="F45" s="4"/>
      <c r="G45" s="28"/>
      <c r="H45" s="29"/>
      <c r="I45" s="30"/>
      <c r="J45" s="31"/>
      <c r="L45" s="33" t="str">
        <f t="shared" si="0"/>
        <v/>
      </c>
      <c r="M45" s="33" t="str">
        <f>IF(H45="","",ABS(AVERAGE(H44:H45)))</f>
        <v/>
      </c>
      <c r="N45" s="33" t="str">
        <f t="shared" si="2"/>
        <v/>
      </c>
      <c r="O45" s="33" t="str">
        <f t="shared" si="3"/>
        <v/>
      </c>
      <c r="P45" s="33" t="str">
        <f t="shared" si="4"/>
        <v/>
      </c>
      <c r="Q45" s="33" t="str">
        <f t="shared" si="5"/>
        <v/>
      </c>
    </row>
    <row r="46" spans="1:17" ht="21.6" customHeight="1" x14ac:dyDescent="0.3">
      <c r="B46" s="4"/>
      <c r="C46" s="4"/>
      <c r="D46" s="4"/>
      <c r="E46" s="4"/>
      <c r="F46" s="4"/>
      <c r="G46" s="28"/>
      <c r="H46" s="29"/>
      <c r="I46" s="30"/>
      <c r="J46" s="31"/>
      <c r="L46" s="33" t="str">
        <f t="shared" si="0"/>
        <v/>
      </c>
      <c r="M46" s="33" t="str">
        <f t="shared" ref="M46:M50" si="6">IF(H46="","",ABS(AVERAGE(H45:H46)))</f>
        <v/>
      </c>
      <c r="N46" s="33" t="str">
        <f t="shared" ref="N46:N50" si="7">IFERROR(L46*M46,"")</f>
        <v/>
      </c>
      <c r="O46" s="33" t="str">
        <f t="shared" si="3"/>
        <v/>
      </c>
      <c r="P46" s="33" t="str">
        <f t="shared" si="4"/>
        <v/>
      </c>
      <c r="Q46" s="33" t="str">
        <f t="shared" si="5"/>
        <v/>
      </c>
    </row>
    <row r="47" spans="1:17" ht="21.6" customHeight="1" x14ac:dyDescent="0.3">
      <c r="A47" s="1" t="s">
        <v>25</v>
      </c>
      <c r="B47" s="3" t="s">
        <v>181</v>
      </c>
      <c r="C47" s="154"/>
      <c r="D47" s="154"/>
      <c r="E47" s="154"/>
      <c r="F47" s="4"/>
      <c r="G47" s="28"/>
      <c r="H47" s="29"/>
      <c r="I47" s="30"/>
      <c r="J47" s="31"/>
      <c r="L47" s="33" t="str">
        <f t="shared" si="0"/>
        <v/>
      </c>
      <c r="M47" s="33" t="str">
        <f t="shared" si="6"/>
        <v/>
      </c>
      <c r="N47" s="33" t="str">
        <f t="shared" si="7"/>
        <v/>
      </c>
      <c r="O47" s="33" t="str">
        <f t="shared" si="3"/>
        <v/>
      </c>
      <c r="P47" s="33" t="str">
        <f t="shared" si="4"/>
        <v/>
      </c>
      <c r="Q47" s="33" t="str">
        <f t="shared" si="5"/>
        <v/>
      </c>
    </row>
    <row r="48" spans="1:17" ht="21.6" customHeight="1" x14ac:dyDescent="0.3">
      <c r="A48" s="1" t="s">
        <v>114</v>
      </c>
      <c r="B48" s="10" t="s">
        <v>66</v>
      </c>
      <c r="C48" s="110" t="str">
        <f>IF(C47="","",ROUND(C47/E39,1))</f>
        <v/>
      </c>
      <c r="D48" s="111"/>
      <c r="E48" s="112"/>
      <c r="F48" s="4"/>
      <c r="G48" s="28"/>
      <c r="H48" s="29"/>
      <c r="I48" s="30"/>
      <c r="J48" s="31"/>
      <c r="L48" s="33" t="str">
        <f t="shared" si="0"/>
        <v/>
      </c>
      <c r="M48" s="33" t="str">
        <f t="shared" si="6"/>
        <v/>
      </c>
      <c r="N48" s="33" t="str">
        <f t="shared" si="7"/>
        <v/>
      </c>
      <c r="O48" s="33" t="str">
        <f t="shared" si="3"/>
        <v/>
      </c>
      <c r="P48" s="33" t="str">
        <f t="shared" si="4"/>
        <v/>
      </c>
      <c r="Q48" s="33" t="str">
        <f t="shared" si="5"/>
        <v/>
      </c>
    </row>
    <row r="49" spans="1:17" ht="21.6" customHeight="1" x14ac:dyDescent="0.3">
      <c r="A49" s="1" t="s">
        <v>115</v>
      </c>
      <c r="B49" s="3" t="s">
        <v>118</v>
      </c>
      <c r="C49" s="113" t="str">
        <f>IF(E39="","",ROUND(E39/E40,1))</f>
        <v/>
      </c>
      <c r="D49" s="114"/>
      <c r="E49" s="115"/>
      <c r="F49" s="4"/>
      <c r="G49" s="28"/>
      <c r="H49" s="29"/>
      <c r="I49" s="30"/>
      <c r="J49" s="31"/>
      <c r="L49" s="33" t="str">
        <f t="shared" si="0"/>
        <v/>
      </c>
      <c r="M49" s="33" t="str">
        <f t="shared" si="6"/>
        <v/>
      </c>
      <c r="N49" s="33" t="str">
        <f t="shared" si="7"/>
        <v/>
      </c>
      <c r="O49" s="33" t="str">
        <f t="shared" si="3"/>
        <v/>
      </c>
      <c r="P49" s="33" t="str">
        <f t="shared" si="4"/>
        <v/>
      </c>
      <c r="Q49" s="33" t="str">
        <f t="shared" si="5"/>
        <v/>
      </c>
    </row>
    <row r="50" spans="1:17" ht="21.6" customHeight="1" x14ac:dyDescent="0.3">
      <c r="A50" s="1" t="s">
        <v>116</v>
      </c>
      <c r="B50" s="3" t="s">
        <v>117</v>
      </c>
      <c r="C50" s="116"/>
      <c r="D50" s="117"/>
      <c r="E50" s="118"/>
      <c r="F50" s="4"/>
      <c r="G50" s="28"/>
      <c r="H50" s="29"/>
      <c r="I50" s="30"/>
      <c r="J50" s="31"/>
      <c r="L50" s="33" t="str">
        <f t="shared" si="0"/>
        <v/>
      </c>
      <c r="M50" s="33" t="str">
        <f t="shared" si="6"/>
        <v/>
      </c>
      <c r="N50" s="33" t="str">
        <f t="shared" si="7"/>
        <v/>
      </c>
      <c r="O50" s="33" t="str">
        <f t="shared" si="3"/>
        <v/>
      </c>
      <c r="P50" s="33" t="str">
        <f t="shared" si="4"/>
        <v/>
      </c>
      <c r="Q50" s="33" t="str">
        <f t="shared" si="5"/>
        <v/>
      </c>
    </row>
    <row r="51" spans="1:17" ht="21.6" customHeight="1" x14ac:dyDescent="0.3">
      <c r="B51" s="6"/>
      <c r="C51" s="40"/>
      <c r="D51" s="40"/>
      <c r="E51" s="40"/>
      <c r="G51" s="41"/>
      <c r="H51" s="42"/>
      <c r="I51" s="43"/>
      <c r="J51" s="44"/>
      <c r="L51" s="33" t="str">
        <f>IF(G51="","",G51-G50)</f>
        <v/>
      </c>
      <c r="M51" s="33" t="str">
        <f>IF(H51="","",ABS(AVERAGE(H50:H51)))</f>
        <v/>
      </c>
      <c r="N51" s="33" t="str">
        <f>IFERROR(L51*M51,"")</f>
        <v/>
      </c>
      <c r="O51" s="33" t="str">
        <f t="shared" si="3"/>
        <v/>
      </c>
      <c r="P51" s="33" t="str">
        <f t="shared" si="4"/>
        <v/>
      </c>
      <c r="Q51" s="33" t="str">
        <f t="shared" si="5"/>
        <v/>
      </c>
    </row>
    <row r="52" spans="1:17" ht="21.6" customHeight="1" x14ac:dyDescent="0.3">
      <c r="B52" s="6"/>
      <c r="C52" s="40"/>
      <c r="D52" s="40"/>
      <c r="E52" s="40"/>
    </row>
    <row r="53" spans="1:17" ht="21.6" customHeight="1" x14ac:dyDescent="0.3">
      <c r="B53" s="6"/>
      <c r="C53" s="40"/>
      <c r="D53" s="40"/>
      <c r="E53" s="40"/>
    </row>
    <row r="54" spans="1:17" ht="21.6" customHeight="1" x14ac:dyDescent="0.3">
      <c r="B54" s="6"/>
      <c r="C54" s="40"/>
      <c r="D54" s="40"/>
      <c r="E54" s="40"/>
    </row>
    <row r="55" spans="1:17" ht="21.6" customHeight="1" x14ac:dyDescent="0.3">
      <c r="B55" s="6"/>
      <c r="C55" s="40"/>
      <c r="D55" s="40"/>
      <c r="E55" s="40"/>
    </row>
    <row r="56" spans="1:17" ht="21.6" customHeight="1" x14ac:dyDescent="0.3">
      <c r="B56" s="6"/>
      <c r="C56" s="40"/>
      <c r="D56" s="40"/>
      <c r="E56" s="40"/>
    </row>
    <row r="57" spans="1:17" ht="27" customHeight="1" x14ac:dyDescent="0.3">
      <c r="A57" s="156" t="s">
        <v>171</v>
      </c>
      <c r="B57" s="156"/>
      <c r="C57" s="156"/>
      <c r="D57" s="156"/>
      <c r="E57" s="156"/>
      <c r="F57" s="156"/>
      <c r="G57" s="156"/>
      <c r="H57" s="156"/>
      <c r="I57" s="156"/>
      <c r="J57" s="156"/>
    </row>
    <row r="58" spans="1:17" ht="21.6" customHeight="1" x14ac:dyDescent="0.3">
      <c r="B58" s="6"/>
      <c r="C58" s="40"/>
      <c r="D58" s="40"/>
      <c r="E58" s="40"/>
      <c r="F58" s="40"/>
      <c r="G58" s="40"/>
      <c r="H58" s="40"/>
      <c r="I58" s="40"/>
      <c r="J58" s="40"/>
    </row>
    <row r="59" spans="1:17" ht="21.6" customHeight="1" x14ac:dyDescent="0.3">
      <c r="B59" s="6"/>
      <c r="C59" s="40"/>
      <c r="D59" s="40"/>
      <c r="E59" s="40"/>
      <c r="F59" s="40"/>
      <c r="G59" s="40"/>
      <c r="H59" s="40"/>
      <c r="I59" s="40"/>
      <c r="J59" s="40"/>
    </row>
    <row r="60" spans="1:17" ht="21.6" customHeight="1" x14ac:dyDescent="0.3">
      <c r="B60" s="6"/>
      <c r="C60" s="40"/>
      <c r="D60" s="40"/>
      <c r="E60" s="40"/>
      <c r="F60" s="40"/>
      <c r="G60" s="40"/>
      <c r="H60" s="40"/>
      <c r="I60" s="40"/>
      <c r="J60" s="40"/>
    </row>
    <row r="61" spans="1:17" ht="21.6" customHeight="1" x14ac:dyDescent="0.3">
      <c r="B61" s="6"/>
      <c r="C61" s="40"/>
      <c r="D61" s="40"/>
      <c r="E61" s="40"/>
      <c r="F61" s="40"/>
      <c r="G61" s="40"/>
      <c r="H61" s="40"/>
      <c r="I61" s="40"/>
      <c r="J61" s="40"/>
    </row>
    <row r="62" spans="1:17" ht="21.6" customHeight="1" x14ac:dyDescent="0.3">
      <c r="B62" s="6"/>
      <c r="C62" s="40"/>
      <c r="D62" s="40"/>
      <c r="E62" s="40"/>
      <c r="F62" s="40"/>
      <c r="G62" s="40"/>
      <c r="H62" s="40"/>
      <c r="I62" s="40"/>
      <c r="J62" s="40"/>
    </row>
    <row r="63" spans="1:17" ht="21.6" customHeight="1" x14ac:dyDescent="0.3">
      <c r="B63" s="6"/>
      <c r="C63" s="40"/>
      <c r="D63" s="40"/>
      <c r="E63" s="40"/>
      <c r="F63" s="40"/>
      <c r="G63" s="40"/>
      <c r="H63" s="40"/>
      <c r="I63" s="40"/>
      <c r="J63" s="40"/>
    </row>
    <row r="64" spans="1:17" ht="21.6" customHeight="1" x14ac:dyDescent="0.3">
      <c r="B64" s="6"/>
      <c r="C64" s="40"/>
      <c r="D64" s="40"/>
      <c r="E64" s="40"/>
      <c r="F64" s="40"/>
      <c r="G64" s="40"/>
      <c r="H64" s="40"/>
      <c r="I64" s="40"/>
      <c r="J64" s="40"/>
    </row>
    <row r="65" spans="1:10" ht="21.6" customHeight="1" x14ac:dyDescent="0.3"/>
    <row r="66" spans="1:10" s="6" customFormat="1" ht="9.6" customHeight="1" x14ac:dyDescent="0.3">
      <c r="F66" s="7"/>
      <c r="G66" s="7"/>
      <c r="H66" s="7"/>
      <c r="I66" s="40"/>
      <c r="J66" s="40"/>
    </row>
    <row r="67" spans="1:10" ht="17.399999999999999" customHeight="1" thickBot="1" x14ac:dyDescent="0.35">
      <c r="A67" s="2" t="s">
        <v>38</v>
      </c>
      <c r="B67" s="122" t="s">
        <v>64</v>
      </c>
      <c r="C67" s="122"/>
      <c r="D67" s="122"/>
      <c r="E67" s="122"/>
      <c r="F67" s="122"/>
      <c r="G67" s="122"/>
      <c r="H67" s="122"/>
      <c r="I67" s="122"/>
      <c r="J67" s="122"/>
    </row>
    <row r="68" spans="1:10" ht="26.25" customHeight="1" thickTop="1" x14ac:dyDescent="0.3">
      <c r="A68" s="1" t="s">
        <v>26</v>
      </c>
      <c r="B68" s="138" t="s">
        <v>184</v>
      </c>
      <c r="C68" s="139"/>
      <c r="D68" s="140"/>
      <c r="E68" s="28"/>
      <c r="F68" s="4"/>
      <c r="G68" s="119" t="s">
        <v>75</v>
      </c>
      <c r="H68" s="120"/>
      <c r="I68" s="121"/>
      <c r="J68" s="27" t="str">
        <f>IF(E39&gt;0,E39*20,"")</f>
        <v/>
      </c>
    </row>
    <row r="69" spans="1:10" ht="11.25" customHeight="1" x14ac:dyDescent="0.3">
      <c r="B69" s="45"/>
      <c r="C69" s="45"/>
      <c r="D69" s="45"/>
      <c r="E69" s="45"/>
      <c r="F69" s="45"/>
      <c r="G69" s="45"/>
      <c r="H69" s="45"/>
      <c r="I69" s="45"/>
      <c r="J69" s="45"/>
    </row>
    <row r="70" spans="1:10" ht="15.6" customHeight="1" x14ac:dyDescent="0.3">
      <c r="A70" s="1" t="s">
        <v>27</v>
      </c>
      <c r="B70" s="4" t="s">
        <v>39</v>
      </c>
      <c r="C70" s="4"/>
      <c r="D70" s="4"/>
      <c r="E70" s="4"/>
      <c r="F70" s="4"/>
      <c r="G70" s="4"/>
      <c r="H70" s="4"/>
      <c r="I70" s="4"/>
      <c r="J70" s="4"/>
    </row>
    <row r="71" spans="1:10" x14ac:dyDescent="0.3">
      <c r="B71" s="3"/>
      <c r="C71" s="36" t="s">
        <v>0</v>
      </c>
      <c r="D71" s="36" t="s">
        <v>1</v>
      </c>
      <c r="E71" s="36" t="s">
        <v>2</v>
      </c>
      <c r="F71" s="36" t="s">
        <v>3</v>
      </c>
      <c r="G71" s="36" t="s">
        <v>4</v>
      </c>
      <c r="H71" s="36" t="s">
        <v>5</v>
      </c>
      <c r="I71" s="36" t="s">
        <v>14</v>
      </c>
      <c r="J71" s="36" t="s">
        <v>15</v>
      </c>
    </row>
    <row r="72" spans="1:10" ht="37.950000000000003" customHeight="1" x14ac:dyDescent="0.3">
      <c r="B72" s="10" t="s">
        <v>89</v>
      </c>
      <c r="C72" s="36"/>
      <c r="D72" s="36"/>
      <c r="E72" s="36"/>
      <c r="F72" s="36"/>
      <c r="G72" s="36"/>
      <c r="H72" s="36"/>
      <c r="I72" s="36"/>
      <c r="J72" s="36"/>
    </row>
    <row r="73" spans="1:10" ht="37.950000000000003" customHeight="1" x14ac:dyDescent="0.3">
      <c r="B73" s="10" t="s">
        <v>90</v>
      </c>
      <c r="C73" s="36"/>
      <c r="D73" s="36"/>
      <c r="E73" s="36"/>
      <c r="F73" s="36"/>
      <c r="G73" s="36"/>
      <c r="H73" s="36"/>
      <c r="I73" s="36"/>
      <c r="J73" s="36"/>
    </row>
    <row r="74" spans="1:10" ht="37.950000000000003" customHeight="1" x14ac:dyDescent="0.3">
      <c r="B74" s="3" t="s">
        <v>40</v>
      </c>
      <c r="C74" s="46"/>
      <c r="D74" s="46"/>
      <c r="E74" s="46"/>
      <c r="F74" s="46"/>
      <c r="G74" s="46"/>
      <c r="H74" s="46"/>
      <c r="I74" s="46"/>
      <c r="J74" s="46"/>
    </row>
    <row r="75" spans="1:10" ht="37.950000000000003" customHeight="1" x14ac:dyDescent="0.3">
      <c r="B75" s="3" t="s">
        <v>60</v>
      </c>
      <c r="C75" s="46"/>
      <c r="D75" s="46"/>
      <c r="E75" s="46"/>
      <c r="F75" s="46"/>
      <c r="G75" s="46"/>
      <c r="H75" s="46"/>
      <c r="I75" s="46"/>
      <c r="J75" s="46"/>
    </row>
    <row r="76" spans="1:10" s="47" customFormat="1" ht="37.950000000000003" customHeight="1" x14ac:dyDescent="0.3">
      <c r="A76" s="1"/>
      <c r="B76" s="10" t="s">
        <v>31</v>
      </c>
      <c r="C76" s="46"/>
      <c r="D76" s="46"/>
      <c r="E76" s="46"/>
      <c r="F76" s="46"/>
      <c r="G76" s="46"/>
      <c r="H76" s="46"/>
      <c r="I76" s="46"/>
      <c r="J76" s="46"/>
    </row>
    <row r="77" spans="1:10" ht="37.950000000000003" customHeight="1" x14ac:dyDescent="0.3">
      <c r="B77" s="10" t="s">
        <v>119</v>
      </c>
      <c r="C77" s="46"/>
      <c r="D77" s="46"/>
      <c r="E77" s="46"/>
      <c r="F77" s="46"/>
      <c r="G77" s="46"/>
      <c r="H77" s="46"/>
      <c r="I77" s="46"/>
      <c r="J77" s="46"/>
    </row>
    <row r="78" spans="1:10" ht="37.950000000000003" customHeight="1" x14ac:dyDescent="0.3">
      <c r="B78" s="10" t="s">
        <v>70</v>
      </c>
      <c r="C78" s="46"/>
      <c r="D78" s="46"/>
      <c r="E78" s="46"/>
      <c r="F78" s="46"/>
      <c r="G78" s="46"/>
      <c r="H78" s="46"/>
      <c r="I78" s="46"/>
      <c r="J78" s="46"/>
    </row>
    <row r="79" spans="1:10" ht="37.950000000000003" customHeight="1" x14ac:dyDescent="0.3">
      <c r="B79" s="10" t="s">
        <v>190</v>
      </c>
      <c r="C79" s="48" t="str">
        <f t="shared" ref="C79:J79" si="8">IF(OR(C72="",C73=""),"",C73-C72)</f>
        <v/>
      </c>
      <c r="D79" s="48" t="str">
        <f t="shared" si="8"/>
        <v/>
      </c>
      <c r="E79" s="48" t="str">
        <f t="shared" si="8"/>
        <v/>
      </c>
      <c r="F79" s="48" t="str">
        <f t="shared" si="8"/>
        <v/>
      </c>
      <c r="G79" s="48" t="str">
        <f t="shared" si="8"/>
        <v/>
      </c>
      <c r="H79" s="48" t="str">
        <f t="shared" si="8"/>
        <v/>
      </c>
      <c r="I79" s="48" t="str">
        <f t="shared" si="8"/>
        <v/>
      </c>
      <c r="J79" s="48" t="str">
        <f t="shared" si="8"/>
        <v/>
      </c>
    </row>
    <row r="80" spans="1:10" ht="37.950000000000003" customHeight="1" x14ac:dyDescent="0.3">
      <c r="B80" s="10" t="s">
        <v>179</v>
      </c>
      <c r="C80" s="27" t="str">
        <f t="shared" ref="C80:J80" si="9">IFERROR(C74/C75,"")</f>
        <v/>
      </c>
      <c r="D80" s="27" t="str">
        <f t="shared" si="9"/>
        <v/>
      </c>
      <c r="E80" s="27" t="str">
        <f t="shared" si="9"/>
        <v/>
      </c>
      <c r="F80" s="27" t="str">
        <f t="shared" si="9"/>
        <v/>
      </c>
      <c r="G80" s="27" t="str">
        <f t="shared" si="9"/>
        <v/>
      </c>
      <c r="H80" s="27" t="str">
        <f t="shared" si="9"/>
        <v/>
      </c>
      <c r="I80" s="27" t="str">
        <f t="shared" si="9"/>
        <v/>
      </c>
      <c r="J80" s="27" t="str">
        <f t="shared" si="9"/>
        <v/>
      </c>
    </row>
    <row r="81" spans="1:10" ht="37.950000000000003" customHeight="1" x14ac:dyDescent="0.3">
      <c r="B81" s="5" t="s">
        <v>41</v>
      </c>
      <c r="C81" s="27" t="str">
        <f t="shared" ref="C81:J81" si="10">IFERROR(C80*C79,"")</f>
        <v/>
      </c>
      <c r="D81" s="27" t="str">
        <f t="shared" si="10"/>
        <v/>
      </c>
      <c r="E81" s="27" t="str">
        <f t="shared" si="10"/>
        <v/>
      </c>
      <c r="F81" s="27" t="str">
        <f t="shared" si="10"/>
        <v/>
      </c>
      <c r="G81" s="27" t="str">
        <f t="shared" si="10"/>
        <v/>
      </c>
      <c r="H81" s="27" t="str">
        <f t="shared" si="10"/>
        <v/>
      </c>
      <c r="I81" s="27" t="str">
        <f t="shared" si="10"/>
        <v/>
      </c>
      <c r="J81" s="27" t="str">
        <f t="shared" si="10"/>
        <v/>
      </c>
    </row>
    <row r="82" spans="1:10" ht="37.950000000000003" customHeight="1" x14ac:dyDescent="0.3">
      <c r="B82" s="10" t="s">
        <v>66</v>
      </c>
      <c r="C82" s="27" t="str">
        <f t="shared" ref="C82:J82" si="11">IFERROR(C77/C76,"")</f>
        <v/>
      </c>
      <c r="D82" s="27" t="str">
        <f t="shared" si="11"/>
        <v/>
      </c>
      <c r="E82" s="27" t="str">
        <f t="shared" si="11"/>
        <v/>
      </c>
      <c r="F82" s="27" t="str">
        <f t="shared" si="11"/>
        <v/>
      </c>
      <c r="G82" s="27" t="str">
        <f t="shared" si="11"/>
        <v/>
      </c>
      <c r="H82" s="27" t="str">
        <f t="shared" si="11"/>
        <v/>
      </c>
      <c r="I82" s="27" t="str">
        <f t="shared" si="11"/>
        <v/>
      </c>
      <c r="J82" s="27" t="str">
        <f t="shared" si="11"/>
        <v/>
      </c>
    </row>
    <row r="83" spans="1:10" ht="37.950000000000003" customHeight="1" x14ac:dyDescent="0.3">
      <c r="B83" s="5" t="s">
        <v>67</v>
      </c>
      <c r="C83" s="27" t="str">
        <f>IFERROR(C82*C79,"")</f>
        <v/>
      </c>
      <c r="D83" s="27" t="str">
        <f t="shared" ref="D83:J83" si="12">IFERROR(D82*D79,"")</f>
        <v/>
      </c>
      <c r="E83" s="27" t="str">
        <f t="shared" si="12"/>
        <v/>
      </c>
      <c r="F83" s="27" t="str">
        <f t="shared" si="12"/>
        <v/>
      </c>
      <c r="G83" s="27" t="str">
        <f t="shared" si="12"/>
        <v/>
      </c>
      <c r="H83" s="27" t="str">
        <f t="shared" si="12"/>
        <v/>
      </c>
      <c r="I83" s="27" t="str">
        <f t="shared" si="12"/>
        <v/>
      </c>
      <c r="J83" s="27" t="str">
        <f t="shared" si="12"/>
        <v/>
      </c>
    </row>
    <row r="84" spans="1:10" ht="37.950000000000003" customHeight="1" x14ac:dyDescent="0.3">
      <c r="B84" s="10" t="s">
        <v>180</v>
      </c>
      <c r="C84" s="27" t="str">
        <f t="shared" ref="C84:J84" si="13">IFERROR(C76/C78,"")</f>
        <v/>
      </c>
      <c r="D84" s="27" t="str">
        <f t="shared" si="13"/>
        <v/>
      </c>
      <c r="E84" s="27" t="str">
        <f t="shared" si="13"/>
        <v/>
      </c>
      <c r="F84" s="27" t="str">
        <f t="shared" si="13"/>
        <v/>
      </c>
      <c r="G84" s="27" t="str">
        <f t="shared" si="13"/>
        <v/>
      </c>
      <c r="H84" s="27" t="str">
        <f t="shared" si="13"/>
        <v/>
      </c>
      <c r="I84" s="27" t="str">
        <f t="shared" si="13"/>
        <v/>
      </c>
      <c r="J84" s="27" t="str">
        <f t="shared" si="13"/>
        <v/>
      </c>
    </row>
    <row r="85" spans="1:10" ht="17.399999999999999" customHeight="1" x14ac:dyDescent="0.3">
      <c r="A85" s="51"/>
      <c r="B85" s="155"/>
      <c r="C85" s="155"/>
      <c r="D85" s="155"/>
      <c r="E85" s="155"/>
      <c r="F85" s="155"/>
      <c r="G85" s="155"/>
      <c r="H85" s="155"/>
      <c r="I85" s="155"/>
      <c r="J85" s="155"/>
    </row>
    <row r="86" spans="1:10" ht="17.399999999999999" customHeight="1" thickBot="1" x14ac:dyDescent="0.35">
      <c r="A86" s="2" t="s">
        <v>38</v>
      </c>
      <c r="B86" s="122" t="s">
        <v>108</v>
      </c>
      <c r="C86" s="122"/>
      <c r="D86" s="122"/>
      <c r="E86" s="122"/>
      <c r="F86" s="122"/>
      <c r="G86" s="122"/>
      <c r="H86" s="122"/>
      <c r="I86" s="122"/>
      <c r="J86" s="122"/>
    </row>
    <row r="87" spans="1:10" ht="28.95" customHeight="1" thickTop="1" x14ac:dyDescent="0.3">
      <c r="A87" s="1" t="s">
        <v>28</v>
      </c>
      <c r="B87" s="131" t="s">
        <v>182</v>
      </c>
      <c r="C87" s="132"/>
      <c r="D87" s="132"/>
      <c r="E87" s="27" t="str">
        <f>IF(SUM(C79:J79)=0,"",SUM(C79:J79))</f>
        <v/>
      </c>
      <c r="F87" s="49"/>
      <c r="G87" s="49"/>
      <c r="H87" s="49"/>
      <c r="I87" s="49"/>
      <c r="J87" s="49"/>
    </row>
    <row r="88" spans="1:10" ht="17.399999999999999" customHeight="1" x14ac:dyDescent="0.3">
      <c r="A88" s="1" t="s">
        <v>29</v>
      </c>
      <c r="B88" s="133" t="s">
        <v>6</v>
      </c>
      <c r="C88" s="134"/>
      <c r="D88" s="134"/>
      <c r="E88" s="135" t="str">
        <f>IFERROR(SUM(C81:J81)/E87,"")</f>
        <v/>
      </c>
    </row>
    <row r="89" spans="1:10" ht="28.5" customHeight="1" x14ac:dyDescent="0.3">
      <c r="B89" s="123"/>
      <c r="C89" s="124"/>
      <c r="D89" s="124"/>
      <c r="E89" s="136"/>
    </row>
    <row r="90" spans="1:10" ht="28.95" customHeight="1" x14ac:dyDescent="0.3">
      <c r="A90" s="1" t="s">
        <v>30</v>
      </c>
      <c r="B90" s="184" t="s">
        <v>68</v>
      </c>
      <c r="C90" s="184"/>
      <c r="D90" s="184"/>
      <c r="E90" s="27" t="str">
        <f>IFERROR(SUM(C83:J83)/E87,"")</f>
        <v/>
      </c>
    </row>
    <row r="91" spans="1:10" ht="28.95" customHeight="1" x14ac:dyDescent="0.3">
      <c r="A91" s="6" t="s">
        <v>34</v>
      </c>
      <c r="B91" s="125" t="s">
        <v>71</v>
      </c>
      <c r="C91" s="126"/>
      <c r="D91" s="127"/>
      <c r="E91" s="27" t="str">
        <f>IF(MAX(C84:J84)=0,"",MAX(C84:J84))</f>
        <v/>
      </c>
      <c r="F91" s="6"/>
      <c r="G91" s="6"/>
      <c r="H91" s="6"/>
      <c r="I91" s="6"/>
      <c r="J91" s="6"/>
    </row>
    <row r="92" spans="1:10" ht="28.95" customHeight="1" x14ac:dyDescent="0.3">
      <c r="A92" s="1" t="s">
        <v>35</v>
      </c>
      <c r="B92" s="181" t="s">
        <v>65</v>
      </c>
      <c r="C92" s="182"/>
      <c r="D92" s="183"/>
      <c r="E92" s="50" t="str">
        <f>IFERROR(E87/E68,"")</f>
        <v/>
      </c>
      <c r="G92" s="6"/>
    </row>
    <row r="93" spans="1:10" ht="8.4" customHeight="1" x14ac:dyDescent="0.3"/>
    <row r="94" spans="1:10" ht="17.399999999999999" customHeight="1" thickBot="1" x14ac:dyDescent="0.35">
      <c r="A94" s="2" t="s">
        <v>47</v>
      </c>
      <c r="B94" s="122" t="s">
        <v>92</v>
      </c>
      <c r="C94" s="122"/>
      <c r="D94" s="122"/>
      <c r="E94" s="122"/>
      <c r="F94" s="122"/>
      <c r="G94" s="122"/>
      <c r="H94" s="122"/>
      <c r="I94" s="122"/>
      <c r="J94" s="122"/>
    </row>
    <row r="95" spans="1:10" ht="15.6" customHeight="1" thickTop="1" x14ac:dyDescent="0.3">
      <c r="A95" s="1" t="s">
        <v>26</v>
      </c>
      <c r="B95" s="4"/>
      <c r="C95" s="31" t="s">
        <v>93</v>
      </c>
      <c r="D95" s="31" t="s">
        <v>94</v>
      </c>
      <c r="E95" s="128" t="s">
        <v>95</v>
      </c>
      <c r="F95" s="128"/>
      <c r="G95" s="128" t="s">
        <v>98</v>
      </c>
      <c r="H95" s="128"/>
    </row>
    <row r="96" spans="1:10" ht="32.4" customHeight="1" x14ac:dyDescent="0.3">
      <c r="B96" s="3" t="s">
        <v>96</v>
      </c>
      <c r="C96" s="36"/>
      <c r="D96" s="36"/>
      <c r="E96" s="129" t="str">
        <f>IF(ABS(D96-C96)&gt;0,ABS(D96-C96),"")</f>
        <v/>
      </c>
      <c r="F96" s="129"/>
      <c r="G96" s="130" t="str">
        <f>IFERROR(E97/E96,"")</f>
        <v/>
      </c>
      <c r="H96" s="130"/>
    </row>
    <row r="97" spans="1:12" ht="32.4" customHeight="1" x14ac:dyDescent="0.3">
      <c r="B97" s="3" t="s">
        <v>97</v>
      </c>
      <c r="C97" s="36"/>
      <c r="D97" s="36"/>
      <c r="E97" s="129" t="str">
        <f>IF(ABS(D97-C97)&gt;0,ABS(D97-C97),"")</f>
        <v/>
      </c>
      <c r="F97" s="129"/>
      <c r="G97" s="4"/>
      <c r="H97" s="4"/>
    </row>
    <row r="98" spans="1:12" ht="8.4" customHeight="1" x14ac:dyDescent="0.3"/>
    <row r="99" spans="1:12" ht="17.399999999999999" customHeight="1" thickBot="1" x14ac:dyDescent="0.35">
      <c r="A99" s="2" t="s">
        <v>48</v>
      </c>
      <c r="B99" s="104" t="s">
        <v>107</v>
      </c>
      <c r="C99" s="104"/>
      <c r="D99" s="104"/>
      <c r="E99" s="104"/>
      <c r="F99" s="104"/>
      <c r="G99" s="104"/>
      <c r="H99" s="104"/>
      <c r="I99" s="104"/>
      <c r="J99" s="104"/>
    </row>
    <row r="100" spans="1:12" ht="13.95" customHeight="1" thickTop="1" x14ac:dyDescent="0.3">
      <c r="A100" s="51"/>
      <c r="B100" s="15"/>
      <c r="C100" s="15"/>
      <c r="D100" s="15"/>
      <c r="E100" s="186" t="s">
        <v>183</v>
      </c>
      <c r="F100" s="187"/>
      <c r="G100" s="188"/>
      <c r="H100" s="52"/>
    </row>
    <row r="101" spans="1:12" ht="22.95" customHeight="1" x14ac:dyDescent="0.3">
      <c r="A101" s="1" t="s">
        <v>26</v>
      </c>
      <c r="B101" s="159" t="s">
        <v>110</v>
      </c>
      <c r="C101" s="159"/>
      <c r="D101" s="159"/>
      <c r="E101" s="107"/>
      <c r="F101" s="108"/>
      <c r="G101" s="109"/>
    </row>
    <row r="102" spans="1:12" ht="22.95" customHeight="1" x14ac:dyDescent="0.3">
      <c r="A102" s="1" t="s">
        <v>27</v>
      </c>
      <c r="B102" s="159" t="s">
        <v>109</v>
      </c>
      <c r="C102" s="159"/>
      <c r="D102" s="159"/>
      <c r="E102" s="107"/>
      <c r="F102" s="108"/>
      <c r="G102" s="109"/>
    </row>
    <row r="103" spans="1:12" ht="22.95" customHeight="1" x14ac:dyDescent="0.3">
      <c r="A103" s="1" t="s">
        <v>28</v>
      </c>
      <c r="B103" s="106" t="s">
        <v>100</v>
      </c>
      <c r="C103" s="106"/>
      <c r="D103" s="106"/>
      <c r="E103" s="107"/>
      <c r="F103" s="108"/>
      <c r="G103" s="109"/>
    </row>
    <row r="104" spans="1:12" ht="22.95" customHeight="1" x14ac:dyDescent="0.3">
      <c r="A104" s="1" t="s">
        <v>29</v>
      </c>
      <c r="B104" s="106" t="s">
        <v>120</v>
      </c>
      <c r="C104" s="106"/>
      <c r="D104" s="106"/>
      <c r="E104" s="165"/>
      <c r="F104" s="166"/>
      <c r="G104" s="167"/>
    </row>
    <row r="105" spans="1:12" ht="8.4" customHeight="1" x14ac:dyDescent="0.3">
      <c r="A105" s="53"/>
      <c r="B105" s="54"/>
      <c r="C105" s="54"/>
      <c r="D105" s="55"/>
      <c r="E105" s="52"/>
      <c r="F105" s="52"/>
      <c r="G105" s="52"/>
      <c r="H105" s="56"/>
      <c r="I105" s="56"/>
      <c r="J105" s="56"/>
    </row>
    <row r="106" spans="1:12" ht="17.399999999999999" customHeight="1" thickBot="1" x14ac:dyDescent="0.35">
      <c r="A106" s="2" t="s">
        <v>49</v>
      </c>
      <c r="B106" s="122" t="s">
        <v>69</v>
      </c>
      <c r="C106" s="122"/>
      <c r="D106" s="122"/>
      <c r="E106" s="122"/>
      <c r="F106" s="122"/>
      <c r="G106" s="122"/>
      <c r="H106" s="122"/>
      <c r="I106" s="122"/>
      <c r="J106" s="122"/>
    </row>
    <row r="107" spans="1:12" ht="16.2" thickTop="1" x14ac:dyDescent="0.3">
      <c r="A107" s="185" t="s">
        <v>26</v>
      </c>
      <c r="B107" s="3"/>
      <c r="C107" s="36" t="s">
        <v>7</v>
      </c>
      <c r="D107" s="36" t="s">
        <v>8</v>
      </c>
      <c r="E107" s="36" t="s">
        <v>9</v>
      </c>
      <c r="F107" s="36" t="s">
        <v>10</v>
      </c>
      <c r="G107" s="36" t="s">
        <v>11</v>
      </c>
      <c r="H107" s="36" t="s">
        <v>12</v>
      </c>
      <c r="I107" s="36" t="s">
        <v>16</v>
      </c>
      <c r="J107" s="36" t="s">
        <v>17</v>
      </c>
    </row>
    <row r="108" spans="1:12" x14ac:dyDescent="0.35">
      <c r="A108" s="185"/>
      <c r="B108" s="57" t="s">
        <v>113</v>
      </c>
      <c r="C108" s="36"/>
      <c r="D108" s="36"/>
      <c r="E108" s="36"/>
      <c r="F108" s="36"/>
      <c r="G108" s="36"/>
      <c r="H108" s="36"/>
      <c r="I108" s="36"/>
      <c r="J108" s="36"/>
      <c r="L108" s="58" t="s">
        <v>111</v>
      </c>
    </row>
    <row r="109" spans="1:12" ht="30" customHeight="1" x14ac:dyDescent="0.35">
      <c r="A109" s="185"/>
      <c r="B109" s="10" t="s">
        <v>121</v>
      </c>
      <c r="C109" s="21"/>
      <c r="D109" s="21"/>
      <c r="E109" s="21"/>
      <c r="F109" s="21"/>
      <c r="G109" s="21"/>
      <c r="H109" s="59"/>
      <c r="I109" s="59"/>
      <c r="J109" s="21"/>
      <c r="L109" s="60" t="s">
        <v>112</v>
      </c>
    </row>
    <row r="110" spans="1:12" ht="30" hidden="1" customHeight="1" x14ac:dyDescent="0.3">
      <c r="A110" s="185"/>
      <c r="B110" s="3"/>
      <c r="C110" s="27" t="str">
        <f>IF(C109="","",IF(C108="G",C109,0))</f>
        <v/>
      </c>
      <c r="D110" s="27" t="str">
        <f>IF(D109="","",IF(D108="G",D109,C110))</f>
        <v/>
      </c>
      <c r="E110" s="27" t="str">
        <f t="shared" ref="E110:J110" si="14">IF(E109="","",IF(E108="G",E109,D110))</f>
        <v/>
      </c>
      <c r="F110" s="27" t="str">
        <f t="shared" si="14"/>
        <v/>
      </c>
      <c r="G110" s="27" t="str">
        <f t="shared" si="14"/>
        <v/>
      </c>
      <c r="H110" s="27" t="str">
        <f t="shared" si="14"/>
        <v/>
      </c>
      <c r="I110" s="27" t="str">
        <f t="shared" si="14"/>
        <v/>
      </c>
      <c r="J110" s="27" t="str">
        <f t="shared" si="14"/>
        <v/>
      </c>
    </row>
    <row r="111" spans="1:12" ht="30" customHeight="1" x14ac:dyDescent="0.3">
      <c r="A111" s="185"/>
      <c r="B111" s="3" t="s">
        <v>43</v>
      </c>
      <c r="C111" s="27" t="s">
        <v>42</v>
      </c>
      <c r="D111" s="27" t="str">
        <f>IFERROR(IF(OR(C110=0,D110-C110&lt;=0),"",D110-C110),"")</f>
        <v/>
      </c>
      <c r="E111" s="27" t="str">
        <f t="shared" ref="E111:J111" si="15">IFERROR(IF(OR(D110=0,E110-D110&lt;=0),"",E110-D110),"")</f>
        <v/>
      </c>
      <c r="F111" s="27" t="str">
        <f t="shared" si="15"/>
        <v/>
      </c>
      <c r="G111" s="27" t="str">
        <f t="shared" si="15"/>
        <v/>
      </c>
      <c r="H111" s="27" t="str">
        <f t="shared" si="15"/>
        <v/>
      </c>
      <c r="I111" s="27" t="str">
        <f t="shared" si="15"/>
        <v/>
      </c>
      <c r="J111" s="27" t="str">
        <f t="shared" si="15"/>
        <v/>
      </c>
    </row>
    <row r="112" spans="1:12" ht="30" customHeight="1" x14ac:dyDescent="0.3">
      <c r="A112" s="185"/>
      <c r="B112" s="10" t="s">
        <v>44</v>
      </c>
      <c r="C112" s="27" t="s">
        <v>42</v>
      </c>
      <c r="D112" s="27" t="str">
        <f>IFERROR(D111/$E$39,"")</f>
        <v/>
      </c>
      <c r="E112" s="27" t="str">
        <f>IFERROR(E111/$E$39,"")</f>
        <v/>
      </c>
      <c r="F112" s="27" t="str">
        <f t="shared" ref="F112:J112" si="16">IFERROR(F111/$E$39,"")</f>
        <v/>
      </c>
      <c r="G112" s="27" t="str">
        <f t="shared" si="16"/>
        <v/>
      </c>
      <c r="H112" s="27" t="str">
        <f t="shared" si="16"/>
        <v/>
      </c>
      <c r="I112" s="27" t="str">
        <f t="shared" si="16"/>
        <v/>
      </c>
      <c r="J112" s="27" t="str">
        <f t="shared" si="16"/>
        <v/>
      </c>
    </row>
    <row r="113" spans="1:10" ht="30" customHeight="1" x14ac:dyDescent="0.3">
      <c r="A113" s="185"/>
      <c r="B113" s="10" t="s">
        <v>45</v>
      </c>
      <c r="C113" s="21"/>
      <c r="D113" s="21"/>
      <c r="E113" s="21"/>
      <c r="F113" s="21"/>
      <c r="G113" s="21"/>
      <c r="H113" s="59"/>
      <c r="I113" s="59"/>
      <c r="J113" s="21"/>
    </row>
    <row r="114" spans="1:10" ht="30" customHeight="1" x14ac:dyDescent="0.3">
      <c r="A114" s="185"/>
      <c r="B114" s="10" t="s">
        <v>188</v>
      </c>
      <c r="C114" s="27" t="str">
        <f>IF(C113&gt;0,IFERROR(C113/$E$40,""),"")</f>
        <v/>
      </c>
      <c r="D114" s="27" t="str">
        <f t="shared" ref="D114:J114" si="17">IF(D113&gt;0,IFERROR(D113/$E$40,""),"")</f>
        <v/>
      </c>
      <c r="E114" s="27" t="str">
        <f t="shared" si="17"/>
        <v/>
      </c>
      <c r="F114" s="27" t="str">
        <f t="shared" si="17"/>
        <v/>
      </c>
      <c r="G114" s="27" t="str">
        <f t="shared" si="17"/>
        <v/>
      </c>
      <c r="H114" s="27" t="str">
        <f t="shared" si="17"/>
        <v/>
      </c>
      <c r="I114" s="27" t="str">
        <f t="shared" si="17"/>
        <v/>
      </c>
      <c r="J114" s="27" t="str">
        <f t="shared" si="17"/>
        <v/>
      </c>
    </row>
    <row r="115" spans="1:10" ht="8.4" customHeight="1" x14ac:dyDescent="0.3"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22.2" customHeight="1" x14ac:dyDescent="0.3">
      <c r="A116" s="1" t="s">
        <v>27</v>
      </c>
      <c r="B116" s="3" t="s">
        <v>72</v>
      </c>
      <c r="C116" s="27" t="str">
        <f>IFERROR(AVERAGE(C114:J114),"")</f>
        <v/>
      </c>
      <c r="D116" s="61" t="s">
        <v>28</v>
      </c>
      <c r="E116" s="192" t="s">
        <v>79</v>
      </c>
      <c r="F116" s="193"/>
      <c r="G116" s="193"/>
      <c r="H116" s="194"/>
      <c r="I116" s="27" t="str">
        <f>IFERROR(MEDIAN(D112:J112),"")</f>
        <v/>
      </c>
      <c r="J116" s="4"/>
    </row>
    <row r="117" spans="1:10" ht="12" customHeight="1" x14ac:dyDescent="0.3"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8" thickBot="1" x14ac:dyDescent="0.35">
      <c r="A118" s="2" t="s">
        <v>51</v>
      </c>
      <c r="B118" s="122" t="s">
        <v>46</v>
      </c>
      <c r="C118" s="122"/>
      <c r="D118" s="122"/>
      <c r="E118" s="122"/>
      <c r="F118" s="122"/>
      <c r="G118" s="122"/>
      <c r="H118" s="122"/>
      <c r="I118" s="122"/>
      <c r="J118" s="122"/>
    </row>
    <row r="119" spans="1:10" ht="27.6" customHeight="1" thickTop="1" x14ac:dyDescent="0.3">
      <c r="A119" s="1" t="s">
        <v>26</v>
      </c>
      <c r="B119" s="191" t="s">
        <v>50</v>
      </c>
      <c r="C119" s="191"/>
      <c r="D119" s="195"/>
      <c r="E119" s="195"/>
      <c r="F119" s="195"/>
      <c r="G119" s="195"/>
      <c r="H119" s="195"/>
      <c r="I119" s="195"/>
      <c r="J119" s="195"/>
    </row>
    <row r="120" spans="1:10" ht="10.199999999999999" customHeight="1" x14ac:dyDescent="0.3"/>
    <row r="121" spans="1:10" ht="17.399999999999999" customHeight="1" thickBot="1" x14ac:dyDescent="0.35">
      <c r="A121" s="8" t="s">
        <v>78</v>
      </c>
      <c r="B121" s="104" t="s">
        <v>185</v>
      </c>
      <c r="C121" s="104"/>
      <c r="D121" s="104"/>
      <c r="E121" s="104"/>
      <c r="F121" s="104"/>
      <c r="G121" s="104"/>
      <c r="H121" s="104"/>
      <c r="I121" s="104"/>
      <c r="J121" s="104"/>
    </row>
    <row r="122" spans="1:10" ht="16.2" thickTop="1" x14ac:dyDescent="0.3">
      <c r="A122" s="1" t="s">
        <v>26</v>
      </c>
      <c r="B122" s="62" t="s">
        <v>52</v>
      </c>
      <c r="C122" s="62"/>
      <c r="D122" s="14"/>
      <c r="E122" s="4"/>
      <c r="F122" s="4"/>
      <c r="G122" s="4"/>
      <c r="H122" s="4"/>
      <c r="I122" s="4"/>
      <c r="J122" s="4"/>
    </row>
    <row r="123" spans="1:10" x14ac:dyDescent="0.3">
      <c r="B123" s="36" t="s">
        <v>53</v>
      </c>
      <c r="C123" s="154" t="s">
        <v>54</v>
      </c>
      <c r="D123" s="190"/>
      <c r="E123" s="118" t="s">
        <v>53</v>
      </c>
      <c r="F123" s="154"/>
      <c r="G123" s="154"/>
      <c r="H123" s="154"/>
      <c r="I123" s="154" t="s">
        <v>54</v>
      </c>
      <c r="J123" s="154"/>
    </row>
    <row r="124" spans="1:10" ht="27" customHeight="1" x14ac:dyDescent="0.3">
      <c r="B124" s="36"/>
      <c r="C124" s="116"/>
      <c r="D124" s="178"/>
      <c r="E124" s="105"/>
      <c r="F124" s="106"/>
      <c r="G124" s="106"/>
      <c r="H124" s="106"/>
      <c r="I124" s="116"/>
      <c r="J124" s="118"/>
    </row>
    <row r="125" spans="1:10" ht="27" customHeight="1" x14ac:dyDescent="0.3">
      <c r="B125" s="36"/>
      <c r="C125" s="116"/>
      <c r="D125" s="178"/>
      <c r="E125" s="105"/>
      <c r="F125" s="106"/>
      <c r="G125" s="106"/>
      <c r="H125" s="106"/>
      <c r="I125" s="116"/>
      <c r="J125" s="118"/>
    </row>
    <row r="126" spans="1:10" ht="27" customHeight="1" x14ac:dyDescent="0.3">
      <c r="B126" s="36"/>
      <c r="C126" s="116"/>
      <c r="D126" s="178"/>
      <c r="E126" s="105"/>
      <c r="F126" s="106"/>
      <c r="G126" s="106"/>
      <c r="H126" s="106"/>
      <c r="I126" s="116"/>
      <c r="J126" s="118"/>
    </row>
    <row r="127" spans="1:10" ht="27" customHeight="1" x14ac:dyDescent="0.3">
      <c r="B127" s="36"/>
      <c r="C127" s="116"/>
      <c r="D127" s="178"/>
      <c r="E127" s="105"/>
      <c r="F127" s="106"/>
      <c r="G127" s="106"/>
      <c r="H127" s="106"/>
      <c r="I127" s="116"/>
      <c r="J127" s="118"/>
    </row>
    <row r="128" spans="1:10" ht="27" customHeight="1" x14ac:dyDescent="0.3">
      <c r="B128" s="36"/>
      <c r="C128" s="116"/>
      <c r="D128" s="178"/>
      <c r="E128" s="105"/>
      <c r="F128" s="106"/>
      <c r="G128" s="106"/>
      <c r="H128" s="106"/>
      <c r="I128" s="116"/>
      <c r="J128" s="118"/>
    </row>
    <row r="129" spans="1:10" ht="27" customHeight="1" x14ac:dyDescent="0.3">
      <c r="B129" s="36"/>
      <c r="C129" s="116"/>
      <c r="D129" s="178"/>
      <c r="E129" s="105"/>
      <c r="F129" s="106"/>
      <c r="G129" s="106"/>
      <c r="H129" s="106"/>
      <c r="I129" s="116"/>
      <c r="J129" s="118"/>
    </row>
    <row r="130" spans="1:10" ht="10.199999999999999" customHeight="1" x14ac:dyDescent="0.3">
      <c r="B130" s="62"/>
      <c r="C130" s="62"/>
      <c r="D130" s="63"/>
      <c r="E130" s="4"/>
      <c r="F130" s="4"/>
      <c r="G130" s="4"/>
      <c r="H130" s="4"/>
      <c r="I130" s="4"/>
      <c r="J130" s="4"/>
    </row>
    <row r="131" spans="1:10" ht="24" customHeight="1" x14ac:dyDescent="0.3">
      <c r="A131" s="1" t="s">
        <v>27</v>
      </c>
      <c r="B131" s="106" t="s">
        <v>57</v>
      </c>
      <c r="C131" s="106"/>
      <c r="D131" s="106"/>
      <c r="E131" s="64"/>
      <c r="F131" s="4"/>
      <c r="G131" s="4"/>
      <c r="H131" s="4"/>
      <c r="I131" s="4"/>
      <c r="J131" s="4"/>
    </row>
    <row r="132" spans="1:10" ht="24" customHeight="1" x14ac:dyDescent="0.3">
      <c r="A132" s="1" t="s">
        <v>28</v>
      </c>
      <c r="B132" s="106" t="s">
        <v>55</v>
      </c>
      <c r="C132" s="106"/>
      <c r="D132" s="106"/>
      <c r="E132" s="65"/>
      <c r="F132" s="4"/>
      <c r="G132" s="4"/>
      <c r="H132" s="4"/>
      <c r="I132" s="4"/>
      <c r="J132" s="4"/>
    </row>
    <row r="133" spans="1:10" ht="24" customHeight="1" x14ac:dyDescent="0.3">
      <c r="A133" s="1" t="s">
        <v>29</v>
      </c>
      <c r="B133" s="106" t="s">
        <v>56</v>
      </c>
      <c r="C133" s="106"/>
      <c r="D133" s="106"/>
      <c r="E133" s="27" t="str">
        <f>IF(E68&gt;0, E68*2,"")</f>
        <v/>
      </c>
      <c r="F133" s="4"/>
      <c r="G133" s="4"/>
      <c r="H133" s="4"/>
      <c r="I133" s="4"/>
      <c r="J133" s="4"/>
    </row>
    <row r="134" spans="1:10" ht="27.6" customHeight="1" x14ac:dyDescent="0.3">
      <c r="A134" s="1" t="s">
        <v>30</v>
      </c>
      <c r="B134" s="189" t="s">
        <v>186</v>
      </c>
      <c r="C134" s="189"/>
      <c r="D134" s="189"/>
      <c r="E134" s="50" t="str">
        <f>IFERROR(E132/E133,"")</f>
        <v/>
      </c>
      <c r="F134" s="4"/>
      <c r="G134" s="4"/>
      <c r="H134" s="4"/>
      <c r="I134" s="4"/>
      <c r="J134" s="4"/>
    </row>
    <row r="135" spans="1:10" ht="9.6" customHeight="1" x14ac:dyDescent="0.3"/>
    <row r="136" spans="1:10" ht="18" thickBot="1" x14ac:dyDescent="0.35">
      <c r="A136" s="8" t="s">
        <v>84</v>
      </c>
      <c r="B136" s="104" t="s">
        <v>172</v>
      </c>
      <c r="C136" s="104"/>
      <c r="D136" s="104"/>
      <c r="E136" s="104"/>
      <c r="F136" s="104"/>
      <c r="G136" s="104"/>
      <c r="H136" s="104"/>
      <c r="I136" s="104"/>
      <c r="J136" s="104"/>
    </row>
    <row r="137" spans="1:10" ht="9" customHeight="1" thickTop="1" x14ac:dyDescent="0.3">
      <c r="B137" s="6"/>
      <c r="C137" s="7"/>
      <c r="D137" s="7"/>
      <c r="E137" s="7"/>
      <c r="F137" s="7"/>
      <c r="G137" s="7"/>
      <c r="H137" s="7"/>
      <c r="I137" s="7"/>
      <c r="J137" s="7"/>
    </row>
    <row r="138" spans="1:10" ht="26.4" customHeight="1" x14ac:dyDescent="0.3">
      <c r="A138" s="66" t="s">
        <v>26</v>
      </c>
      <c r="B138" s="157" t="s">
        <v>173</v>
      </c>
      <c r="C138" s="116" t="s">
        <v>174</v>
      </c>
      <c r="D138" s="117"/>
      <c r="E138" s="117"/>
      <c r="F138" s="117"/>
      <c r="G138" s="117"/>
      <c r="H138" s="117"/>
      <c r="I138" s="118"/>
      <c r="J138" s="157" t="s">
        <v>175</v>
      </c>
    </row>
    <row r="139" spans="1:10" x14ac:dyDescent="0.3">
      <c r="A139" s="66"/>
      <c r="B139" s="128"/>
      <c r="C139" s="31">
        <v>1</v>
      </c>
      <c r="D139" s="31">
        <v>2</v>
      </c>
      <c r="E139" s="31">
        <v>3</v>
      </c>
      <c r="F139" s="31">
        <v>4</v>
      </c>
      <c r="G139" s="31">
        <v>5</v>
      </c>
      <c r="H139" s="31">
        <v>6</v>
      </c>
      <c r="I139" s="31">
        <v>7</v>
      </c>
      <c r="J139" s="128"/>
    </row>
    <row r="140" spans="1:10" ht="24" customHeight="1" x14ac:dyDescent="0.3">
      <c r="A140" s="66"/>
      <c r="B140" s="3" t="s">
        <v>176</v>
      </c>
      <c r="C140" s="21"/>
      <c r="D140" s="21"/>
      <c r="E140" s="21"/>
      <c r="F140" s="21"/>
      <c r="G140" s="21"/>
      <c r="H140" s="21"/>
      <c r="I140" s="21"/>
      <c r="J140" s="27" t="str">
        <f>IFERROR(AVERAGE(C140:I140),"")</f>
        <v/>
      </c>
    </row>
    <row r="141" spans="1:10" ht="23.4" customHeight="1" x14ac:dyDescent="0.3">
      <c r="A141" s="66"/>
      <c r="B141" s="3" t="s">
        <v>177</v>
      </c>
      <c r="C141" s="21"/>
      <c r="D141" s="21"/>
      <c r="E141" s="21"/>
      <c r="F141" s="21"/>
      <c r="G141" s="21"/>
      <c r="H141" s="21"/>
      <c r="I141" s="21"/>
      <c r="J141" s="27" t="str">
        <f>IFERROR(AVERAGE(C141:I141),"")</f>
        <v/>
      </c>
    </row>
    <row r="142" spans="1:10" ht="9.6" customHeight="1" x14ac:dyDescent="0.3"/>
    <row r="143" spans="1:10" ht="18" thickBot="1" x14ac:dyDescent="0.35">
      <c r="A143" s="2" t="s">
        <v>101</v>
      </c>
      <c r="B143" s="122" t="s">
        <v>85</v>
      </c>
      <c r="C143" s="122"/>
      <c r="D143" s="122"/>
      <c r="E143" s="122"/>
      <c r="F143" s="122"/>
      <c r="G143" s="122"/>
      <c r="H143" s="122"/>
      <c r="I143" s="122"/>
      <c r="J143" s="122"/>
    </row>
    <row r="144" spans="1:10" ht="16.2" thickTop="1" x14ac:dyDescent="0.3"/>
    <row r="145" spans="1:13" ht="24" customHeight="1" x14ac:dyDescent="0.3">
      <c r="A145" s="1" t="s">
        <v>26</v>
      </c>
      <c r="B145" s="3" t="s">
        <v>87</v>
      </c>
      <c r="C145" s="116"/>
      <c r="D145" s="118"/>
    </row>
    <row r="146" spans="1:13" ht="24" customHeight="1" x14ac:dyDescent="0.3">
      <c r="A146" s="1" t="s">
        <v>27</v>
      </c>
      <c r="B146" s="3" t="s">
        <v>86</v>
      </c>
      <c r="C146" s="116"/>
      <c r="D146" s="118"/>
    </row>
    <row r="147" spans="1:13" ht="24" customHeight="1" x14ac:dyDescent="0.3">
      <c r="A147" s="1" t="s">
        <v>28</v>
      </c>
      <c r="B147" s="3" t="s">
        <v>85</v>
      </c>
      <c r="C147" s="179" t="str">
        <f>IFERROR(ROUND(C145/C146,2),"")</f>
        <v/>
      </c>
      <c r="D147" s="180"/>
    </row>
    <row r="148" spans="1:13" ht="10.199999999999999" customHeight="1" x14ac:dyDescent="0.3">
      <c r="M148" s="67" t="s">
        <v>99</v>
      </c>
    </row>
    <row r="149" spans="1:13" ht="18" thickBot="1" x14ac:dyDescent="0.35">
      <c r="A149" s="2" t="s">
        <v>178</v>
      </c>
      <c r="B149" s="122" t="s">
        <v>102</v>
      </c>
      <c r="C149" s="122"/>
      <c r="D149" s="122"/>
      <c r="E149" s="122"/>
      <c r="F149" s="122"/>
      <c r="G149" s="122"/>
      <c r="H149" s="122"/>
      <c r="I149" s="122"/>
      <c r="J149" s="122"/>
      <c r="M149" s="1">
        <v>0</v>
      </c>
    </row>
    <row r="150" spans="1:13" ht="27" thickTop="1" x14ac:dyDescent="0.3">
      <c r="A150" s="185" t="s">
        <v>26</v>
      </c>
      <c r="B150" s="10" t="s">
        <v>103</v>
      </c>
      <c r="C150" s="36"/>
      <c r="M150" s="1">
        <v>1</v>
      </c>
    </row>
    <row r="151" spans="1:13" ht="26.4" x14ac:dyDescent="0.3">
      <c r="A151" s="185"/>
      <c r="B151" s="10" t="s">
        <v>104</v>
      </c>
      <c r="C151" s="36"/>
      <c r="M151" s="1">
        <v>2</v>
      </c>
    </row>
    <row r="152" spans="1:13" x14ac:dyDescent="0.3">
      <c r="M152" s="1">
        <v>3</v>
      </c>
    </row>
    <row r="153" spans="1:13" x14ac:dyDescent="0.3">
      <c r="M153" s="1">
        <v>4</v>
      </c>
    </row>
    <row r="154" spans="1:13" x14ac:dyDescent="0.3">
      <c r="M154" s="1">
        <v>5</v>
      </c>
    </row>
    <row r="155" spans="1:13" x14ac:dyDescent="0.3">
      <c r="D155" s="68"/>
      <c r="M155" s="1">
        <v>6</v>
      </c>
    </row>
    <row r="156" spans="1:13" x14ac:dyDescent="0.3">
      <c r="D156" s="68"/>
      <c r="M156" s="1">
        <v>7</v>
      </c>
    </row>
    <row r="157" spans="1:13" x14ac:dyDescent="0.3">
      <c r="M157" s="1">
        <v>8</v>
      </c>
    </row>
    <row r="158" spans="1:13" x14ac:dyDescent="0.3">
      <c r="M158" s="1">
        <v>9</v>
      </c>
    </row>
    <row r="159" spans="1:13" x14ac:dyDescent="0.3">
      <c r="M159" s="1">
        <v>10</v>
      </c>
    </row>
    <row r="160" spans="1:13" x14ac:dyDescent="0.3">
      <c r="M160" s="1">
        <v>11</v>
      </c>
    </row>
    <row r="161" spans="2:13" x14ac:dyDescent="0.3">
      <c r="M161" s="1">
        <v>12</v>
      </c>
    </row>
    <row r="162" spans="2:13" x14ac:dyDescent="0.3">
      <c r="D162" s="69" t="s">
        <v>105</v>
      </c>
    </row>
    <row r="163" spans="2:13" ht="10.5" customHeight="1" x14ac:dyDescent="0.3"/>
    <row r="164" spans="2:13" ht="10.5" customHeight="1" x14ac:dyDescent="0.3"/>
    <row r="165" spans="2:13" x14ac:dyDescent="0.3">
      <c r="B165" s="70" t="s">
        <v>106</v>
      </c>
    </row>
    <row r="173" spans="2:13" x14ac:dyDescent="0.3">
      <c r="H173" s="68"/>
    </row>
    <row r="175" spans="2:13" x14ac:dyDescent="0.35">
      <c r="J175" s="71"/>
    </row>
    <row r="186" spans="1:9" ht="9.6" customHeight="1" x14ac:dyDescent="0.3"/>
    <row r="187" spans="1:9" ht="25.2" customHeight="1" x14ac:dyDescent="0.3">
      <c r="A187" s="61">
        <v>1</v>
      </c>
      <c r="B187" s="175" t="s">
        <v>191</v>
      </c>
      <c r="C187" s="175"/>
      <c r="D187" s="175"/>
      <c r="E187" s="175"/>
      <c r="F187" s="175"/>
      <c r="G187" s="175"/>
      <c r="H187" s="175"/>
      <c r="I187" s="175"/>
    </row>
    <row r="188" spans="1:9" ht="25.2" customHeight="1" x14ac:dyDescent="0.3">
      <c r="A188" s="61">
        <v>2</v>
      </c>
      <c r="B188" s="176" t="s">
        <v>192</v>
      </c>
      <c r="C188" s="177"/>
      <c r="D188" s="177"/>
      <c r="E188" s="177"/>
      <c r="F188" s="177"/>
      <c r="G188" s="177"/>
      <c r="H188" s="177"/>
      <c r="I188" s="177"/>
    </row>
  </sheetData>
  <mergeCells count="125">
    <mergeCell ref="B86:J86"/>
    <mergeCell ref="B92:D92"/>
    <mergeCell ref="B90:D90"/>
    <mergeCell ref="A150:A151"/>
    <mergeCell ref="E100:G100"/>
    <mergeCell ref="A107:A114"/>
    <mergeCell ref="B131:D131"/>
    <mergeCell ref="B134:D134"/>
    <mergeCell ref="I128:J128"/>
    <mergeCell ref="I129:J129"/>
    <mergeCell ref="C129:D129"/>
    <mergeCell ref="C127:D127"/>
    <mergeCell ref="C123:D123"/>
    <mergeCell ref="B106:J106"/>
    <mergeCell ref="B118:J118"/>
    <mergeCell ref="B119:C119"/>
    <mergeCell ref="B121:J121"/>
    <mergeCell ref="E116:H116"/>
    <mergeCell ref="D119:J119"/>
    <mergeCell ref="I123:J123"/>
    <mergeCell ref="I124:J124"/>
    <mergeCell ref="C125:D125"/>
    <mergeCell ref="E101:G101"/>
    <mergeCell ref="E104:G104"/>
    <mergeCell ref="B143:J143"/>
    <mergeCell ref="C145:D145"/>
    <mergeCell ref="C146:D146"/>
    <mergeCell ref="B187:I187"/>
    <mergeCell ref="B188:I188"/>
    <mergeCell ref="B99:J99"/>
    <mergeCell ref="B102:D102"/>
    <mergeCell ref="B101:D101"/>
    <mergeCell ref="B103:D103"/>
    <mergeCell ref="B104:D104"/>
    <mergeCell ref="B149:J149"/>
    <mergeCell ref="I125:J125"/>
    <mergeCell ref="I126:J126"/>
    <mergeCell ref="I127:J127"/>
    <mergeCell ref="C126:D126"/>
    <mergeCell ref="C128:D128"/>
    <mergeCell ref="B132:D132"/>
    <mergeCell ref="B133:D133"/>
    <mergeCell ref="C124:D124"/>
    <mergeCell ref="C147:D147"/>
    <mergeCell ref="E123:H123"/>
    <mergeCell ref="E124:H124"/>
    <mergeCell ref="B138:B139"/>
    <mergeCell ref="C138:I138"/>
    <mergeCell ref="J138:J139"/>
    <mergeCell ref="B2:J2"/>
    <mergeCell ref="B37:J37"/>
    <mergeCell ref="B42:D42"/>
    <mergeCell ref="B43:D43"/>
    <mergeCell ref="B44:D44"/>
    <mergeCell ref="I3:J3"/>
    <mergeCell ref="B15:J15"/>
    <mergeCell ref="G38:J38"/>
    <mergeCell ref="C3:E3"/>
    <mergeCell ref="C4:E4"/>
    <mergeCell ref="C5:E5"/>
    <mergeCell ref="C6:E6"/>
    <mergeCell ref="C7:E7"/>
    <mergeCell ref="C12:E12"/>
    <mergeCell ref="B38:D38"/>
    <mergeCell ref="B39:D39"/>
    <mergeCell ref="B40:D40"/>
    <mergeCell ref="B41:D41"/>
    <mergeCell ref="C8:E8"/>
    <mergeCell ref="C13:E13"/>
    <mergeCell ref="I4:J4"/>
    <mergeCell ref="C9:E9"/>
    <mergeCell ref="I5:J5"/>
    <mergeCell ref="A16:A18"/>
    <mergeCell ref="B16:D16"/>
    <mergeCell ref="C17:D17"/>
    <mergeCell ref="C18:D18"/>
    <mergeCell ref="C47:E47"/>
    <mergeCell ref="B85:J85"/>
    <mergeCell ref="C27:J27"/>
    <mergeCell ref="C33:J33"/>
    <mergeCell ref="C34:J34"/>
    <mergeCell ref="A57:J57"/>
    <mergeCell ref="I6:J6"/>
    <mergeCell ref="C11:E11"/>
    <mergeCell ref="C45:E45"/>
    <mergeCell ref="B68:D68"/>
    <mergeCell ref="C20:J20"/>
    <mergeCell ref="C21:J21"/>
    <mergeCell ref="C22:J22"/>
    <mergeCell ref="C23:J23"/>
    <mergeCell ref="C28:J28"/>
    <mergeCell ref="C29:J29"/>
    <mergeCell ref="C30:J30"/>
    <mergeCell ref="C31:J31"/>
    <mergeCell ref="C32:J32"/>
    <mergeCell ref="C35:J35"/>
    <mergeCell ref="C36:J36"/>
    <mergeCell ref="C24:J24"/>
    <mergeCell ref="C25:J25"/>
    <mergeCell ref="C26:J26"/>
    <mergeCell ref="C10:E10"/>
    <mergeCell ref="B136:J136"/>
    <mergeCell ref="E125:H125"/>
    <mergeCell ref="E126:H126"/>
    <mergeCell ref="E128:H128"/>
    <mergeCell ref="E129:H129"/>
    <mergeCell ref="E103:G103"/>
    <mergeCell ref="C48:E48"/>
    <mergeCell ref="C49:E49"/>
    <mergeCell ref="C50:E50"/>
    <mergeCell ref="G68:I68"/>
    <mergeCell ref="B67:J67"/>
    <mergeCell ref="B89:D89"/>
    <mergeCell ref="B91:D91"/>
    <mergeCell ref="E102:G102"/>
    <mergeCell ref="E127:H127"/>
    <mergeCell ref="B94:J94"/>
    <mergeCell ref="E95:F95"/>
    <mergeCell ref="E96:F96"/>
    <mergeCell ref="E97:F97"/>
    <mergeCell ref="G95:H95"/>
    <mergeCell ref="G96:H96"/>
    <mergeCell ref="B87:D87"/>
    <mergeCell ref="B88:D88"/>
    <mergeCell ref="E88:E89"/>
  </mergeCells>
  <dataValidations count="3">
    <dataValidation type="list" allowBlank="1" showInputMessage="1" showErrorMessage="1" sqref="C108:J108" xr:uid="{00000000-0002-0000-0000-000002000000}">
      <formula1>$L$109</formula1>
    </dataValidation>
    <dataValidation type="list" allowBlank="1" showInputMessage="1" showErrorMessage="1" sqref="C151" xr:uid="{00000000-0002-0000-0000-000000000000}">
      <formula1>$M$149:$M$157</formula1>
    </dataValidation>
    <dataValidation type="list" allowBlank="1" showErrorMessage="1" sqref="C150" xr:uid="{00000000-0002-0000-0000-000001000000}">
      <formula1>$M$150:$M$161</formula1>
    </dataValidation>
  </dataValidations>
  <pageMargins left="0.7" right="0.7" top="0.75" bottom="0.75" header="0.3" footer="0.3"/>
  <pageSetup orientation="portrait" r:id="rId1"/>
  <headerFooter>
    <oddHeader xml:space="preserve">&amp;L&amp;"Open Sans,Regular"&amp;10Date:
Investigators:&amp;C&amp;"Open Sans,Bold"&amp;14&amp;K04+000                              TN SQT  and Debit Tool Rapid Assessment Form 
               &amp;10&amp;K01+000        &amp;"Open Sans,Regular"&amp;K04-019Version 1.2  January 2020&amp;R&amp;U
</oddHeader>
    <oddFooter>&amp;C&amp;"Open Sans,Regular"&amp;10Page &amp;P&amp;  of 6</oddFooter>
  </headerFooter>
  <rowBreaks count="5" manualBreakCount="5">
    <brk id="36" max="16383" man="1"/>
    <brk id="65" max="9" man="1"/>
    <brk id="84" max="9" man="1"/>
    <brk id="116" max="16383" man="1"/>
    <brk id="14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view="pageLayout" zoomScaleNormal="100" workbookViewId="0">
      <selection activeCell="D4" sqref="D4:K4"/>
    </sheetView>
  </sheetViews>
  <sheetFormatPr defaultColWidth="8.88671875" defaultRowHeight="15.6" x14ac:dyDescent="0.35"/>
  <cols>
    <col min="1" max="1" width="7.88671875" style="77" customWidth="1"/>
    <col min="2" max="6" width="7.6640625" style="77" customWidth="1"/>
    <col min="7" max="8" width="10.5546875" style="77" customWidth="1"/>
    <col min="9" max="9" width="11.109375" style="77" customWidth="1"/>
    <col min="10" max="10" width="12.109375" style="77" customWidth="1"/>
    <col min="11" max="11" width="10.33203125" style="77" customWidth="1"/>
    <col min="12" max="12" width="8.88671875" style="77"/>
    <col min="13" max="13" width="23.109375" style="77" customWidth="1"/>
    <col min="14" max="16384" width="8.88671875" style="77"/>
  </cols>
  <sheetData>
    <row r="1" spans="1:13" s="75" customFormat="1" ht="16.5" customHeight="1" x14ac:dyDescent="0.35">
      <c r="A1" s="72" t="s">
        <v>19</v>
      </c>
      <c r="B1" s="73"/>
      <c r="C1" s="73"/>
      <c r="D1" s="73"/>
      <c r="E1" s="73"/>
      <c r="F1" s="73"/>
      <c r="G1" s="73"/>
      <c r="H1" s="73"/>
      <c r="I1" s="73"/>
      <c r="J1" s="74"/>
      <c r="K1" s="73"/>
      <c r="L1" s="73"/>
    </row>
    <row r="2" spans="1:13" s="75" customFormat="1" x14ac:dyDescent="0.35">
      <c r="A2" s="72" t="s">
        <v>88</v>
      </c>
      <c r="B2" s="76"/>
      <c r="C2" s="76"/>
      <c r="D2" s="76"/>
      <c r="E2" s="76"/>
      <c r="F2" s="73"/>
      <c r="G2" s="73"/>
      <c r="H2" s="73"/>
      <c r="I2" s="73"/>
      <c r="J2" s="73"/>
      <c r="K2" s="73"/>
      <c r="L2" s="73"/>
    </row>
    <row r="3" spans="1:13" s="75" customFormat="1" x14ac:dyDescent="0.35">
      <c r="A3" s="72" t="s">
        <v>122</v>
      </c>
      <c r="B3" s="76"/>
      <c r="C3" s="76"/>
      <c r="D3" s="76"/>
      <c r="E3" s="76"/>
      <c r="F3" s="73"/>
      <c r="G3" s="73"/>
      <c r="H3" s="73"/>
      <c r="I3" s="73"/>
      <c r="J3" s="73"/>
      <c r="K3" s="73"/>
      <c r="L3" s="73"/>
    </row>
    <row r="4" spans="1:13" s="75" customFormat="1" x14ac:dyDescent="0.35">
      <c r="A4" s="77"/>
      <c r="B4" s="77"/>
      <c r="C4" s="77"/>
      <c r="D4" s="196" t="s">
        <v>136</v>
      </c>
      <c r="E4" s="196"/>
      <c r="F4" s="196"/>
      <c r="G4" s="196"/>
      <c r="H4" s="196"/>
      <c r="I4" s="196"/>
      <c r="J4" s="196"/>
      <c r="K4" s="196"/>
      <c r="L4" s="77"/>
    </row>
    <row r="5" spans="1:13" s="75" customFormat="1" ht="52.8" x14ac:dyDescent="0.3">
      <c r="A5" s="78" t="s">
        <v>123</v>
      </c>
      <c r="B5" s="78" t="s">
        <v>124</v>
      </c>
      <c r="C5" s="78" t="s">
        <v>125</v>
      </c>
      <c r="D5" s="78" t="s">
        <v>126</v>
      </c>
      <c r="E5" s="78" t="s">
        <v>127</v>
      </c>
      <c r="F5" s="78" t="s">
        <v>128</v>
      </c>
      <c r="G5" s="78" t="s">
        <v>129</v>
      </c>
      <c r="H5" s="78" t="s">
        <v>130</v>
      </c>
      <c r="I5" s="78" t="s">
        <v>131</v>
      </c>
      <c r="J5" s="78" t="s">
        <v>132</v>
      </c>
      <c r="K5" s="78" t="s">
        <v>133</v>
      </c>
      <c r="L5" s="78" t="s">
        <v>134</v>
      </c>
      <c r="M5" s="78" t="s">
        <v>135</v>
      </c>
    </row>
    <row r="6" spans="1:13" s="75" customFormat="1" ht="21" customHeight="1" x14ac:dyDescent="0.35">
      <c r="A6" s="79"/>
      <c r="B6" s="79"/>
      <c r="C6" s="80"/>
      <c r="D6" s="80"/>
      <c r="E6" s="80"/>
      <c r="F6" s="80"/>
      <c r="G6" s="80"/>
      <c r="H6" s="80"/>
      <c r="I6" s="80"/>
      <c r="J6" s="80"/>
      <c r="K6" s="79"/>
      <c r="L6" s="81"/>
      <c r="M6" s="82"/>
    </row>
    <row r="7" spans="1:13" s="75" customFormat="1" ht="21" customHeight="1" x14ac:dyDescent="0.3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1"/>
      <c r="M7" s="82"/>
    </row>
    <row r="8" spans="1:13" s="75" customFormat="1" ht="21" customHeight="1" x14ac:dyDescent="0.3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1"/>
      <c r="M8" s="82"/>
    </row>
    <row r="9" spans="1:13" s="75" customFormat="1" ht="21" customHeight="1" x14ac:dyDescent="0.3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1"/>
      <c r="M9" s="82"/>
    </row>
    <row r="10" spans="1:13" s="75" customFormat="1" ht="21" customHeight="1" x14ac:dyDescent="0.3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1"/>
      <c r="M10" s="82"/>
    </row>
    <row r="11" spans="1:13" s="75" customFormat="1" ht="21" customHeight="1" x14ac:dyDescent="0.3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82"/>
    </row>
    <row r="12" spans="1:13" s="75" customFormat="1" ht="21" customHeight="1" x14ac:dyDescent="0.3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1"/>
      <c r="M12" s="82"/>
    </row>
    <row r="13" spans="1:13" s="75" customFormat="1" ht="21" customHeight="1" x14ac:dyDescent="0.3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1"/>
      <c r="M13" s="82"/>
    </row>
    <row r="14" spans="1:13" s="75" customFormat="1" ht="21" customHeight="1" x14ac:dyDescent="0.3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1"/>
      <c r="M14" s="82"/>
    </row>
    <row r="15" spans="1:13" s="75" customFormat="1" ht="21" customHeight="1" x14ac:dyDescent="0.3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1"/>
      <c r="M15" s="82"/>
    </row>
    <row r="16" spans="1:13" s="75" customFormat="1" ht="21" customHeight="1" x14ac:dyDescent="0.3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1"/>
      <c r="M16" s="82"/>
    </row>
    <row r="17" spans="1:13" ht="21" customHeight="1" x14ac:dyDescent="0.3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1"/>
      <c r="M17" s="80"/>
    </row>
    <row r="18" spans="1:13" ht="21" customHeight="1" x14ac:dyDescent="0.3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1"/>
      <c r="M18" s="80"/>
    </row>
    <row r="19" spans="1:13" ht="21" customHeight="1" x14ac:dyDescent="0.3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80"/>
    </row>
    <row r="20" spans="1:13" ht="21" customHeight="1" x14ac:dyDescent="0.3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  <c r="M20" s="80"/>
    </row>
    <row r="21" spans="1:13" ht="21" customHeight="1" x14ac:dyDescent="0.3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80"/>
    </row>
    <row r="22" spans="1:13" ht="21" customHeight="1" x14ac:dyDescent="0.3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80"/>
    </row>
    <row r="23" spans="1:13" ht="21" customHeight="1" x14ac:dyDescent="0.3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1"/>
      <c r="M23" s="80"/>
    </row>
  </sheetData>
  <mergeCells count="1">
    <mergeCell ref="D4:K4"/>
  </mergeCells>
  <pageMargins left="0.25" right="0.25" top="0.75" bottom="0.75" header="0.3" footer="0.3"/>
  <pageSetup orientation="landscape" r:id="rId1"/>
  <headerFooter>
    <oddHeader>&amp;L&amp;"Open Sans,Regular"&amp;10Date:
Investigators:&amp;C&amp;"Open Sans,Bold"&amp;14&amp;K04-019TN SQT  and Debit Tool
BEHI/NBS Field Form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3"/>
  <sheetViews>
    <sheetView view="pageLayout" zoomScaleNormal="100" workbookViewId="0">
      <selection activeCell="I3" sqref="I3"/>
    </sheetView>
  </sheetViews>
  <sheetFormatPr defaultColWidth="8.88671875" defaultRowHeight="13.2" x14ac:dyDescent="0.3"/>
  <cols>
    <col min="1" max="1" width="8.88671875" style="83"/>
    <col min="2" max="2" width="13.109375" style="83" customWidth="1"/>
    <col min="3" max="3" width="10.6640625" style="83" customWidth="1"/>
    <col min="4" max="4" width="8.5546875" style="83" customWidth="1"/>
    <col min="5" max="5" width="8.88671875" style="83" customWidth="1"/>
    <col min="6" max="6" width="8.6640625" style="83" customWidth="1"/>
    <col min="7" max="7" width="8.88671875" style="83" customWidth="1"/>
    <col min="8" max="14" width="9.33203125" style="83" customWidth="1"/>
    <col min="15" max="16384" width="8.88671875" style="90"/>
  </cols>
  <sheetData>
    <row r="1" spans="1:23" s="83" customFormat="1" ht="9.6" customHeight="1" x14ac:dyDescent="0.3"/>
    <row r="2" spans="1:23" s="83" customFormat="1" x14ac:dyDescent="0.3">
      <c r="A2" s="197" t="s">
        <v>137</v>
      </c>
      <c r="B2" s="199" t="s">
        <v>152</v>
      </c>
      <c r="C2" s="199"/>
      <c r="D2" s="199" t="s">
        <v>138</v>
      </c>
      <c r="E2" s="199"/>
      <c r="F2" s="199" t="s">
        <v>141</v>
      </c>
      <c r="G2" s="199"/>
      <c r="H2" s="199"/>
      <c r="I2" s="199"/>
      <c r="J2" s="199"/>
      <c r="K2" s="199"/>
      <c r="L2" s="199"/>
      <c r="M2" s="199"/>
      <c r="N2" s="199"/>
    </row>
    <row r="3" spans="1:23" ht="27" thickBot="1" x14ac:dyDescent="0.35">
      <c r="A3" s="198"/>
      <c r="B3" s="84" t="s">
        <v>153</v>
      </c>
      <c r="C3" s="85" t="s">
        <v>154</v>
      </c>
      <c r="D3" s="86" t="s">
        <v>139</v>
      </c>
      <c r="E3" s="87" t="s">
        <v>140</v>
      </c>
      <c r="F3" s="87" t="s">
        <v>142</v>
      </c>
      <c r="G3" s="87" t="s">
        <v>143</v>
      </c>
      <c r="H3" s="88" t="s">
        <v>144</v>
      </c>
      <c r="I3" s="89" t="s">
        <v>198</v>
      </c>
      <c r="J3" s="89" t="s">
        <v>145</v>
      </c>
      <c r="K3" s="89" t="s">
        <v>146</v>
      </c>
      <c r="L3" s="89" t="s">
        <v>147</v>
      </c>
      <c r="M3" s="89" t="s">
        <v>148</v>
      </c>
      <c r="N3" s="89" t="s">
        <v>187</v>
      </c>
      <c r="O3" s="197" t="s">
        <v>137</v>
      </c>
      <c r="W3" s="197" t="s">
        <v>137</v>
      </c>
    </row>
    <row r="4" spans="1:23" ht="36" customHeight="1" thickTop="1" thickBot="1" x14ac:dyDescent="0.35">
      <c r="A4" s="91"/>
      <c r="B4" s="92"/>
      <c r="C4" s="93"/>
      <c r="D4" s="94"/>
      <c r="E4" s="93"/>
      <c r="F4" s="93"/>
      <c r="G4" s="93"/>
      <c r="H4" s="93"/>
      <c r="I4" s="93"/>
      <c r="J4" s="93"/>
      <c r="K4" s="93"/>
      <c r="L4" s="93"/>
      <c r="M4" s="93"/>
      <c r="N4" s="93"/>
      <c r="O4" s="198"/>
      <c r="W4" s="198"/>
    </row>
    <row r="5" spans="1:23" ht="36" customHeight="1" thickTop="1" thickBot="1" x14ac:dyDescent="0.35">
      <c r="A5" s="95" t="s">
        <v>155</v>
      </c>
      <c r="B5" s="200"/>
      <c r="C5" s="200"/>
      <c r="D5" s="96" t="s">
        <v>156</v>
      </c>
      <c r="E5" s="201"/>
      <c r="F5" s="201"/>
      <c r="G5" s="201"/>
      <c r="H5" s="201"/>
      <c r="I5" s="201"/>
      <c r="J5" s="201"/>
      <c r="K5" s="201"/>
      <c r="L5" s="201"/>
      <c r="M5" s="201"/>
      <c r="N5" s="202"/>
    </row>
    <row r="6" spans="1:23" ht="36" customHeight="1" thickTop="1" thickBot="1" x14ac:dyDescent="0.35">
      <c r="A6" s="91"/>
      <c r="B6" s="92"/>
      <c r="C6" s="93"/>
      <c r="D6" s="97"/>
      <c r="E6" s="93"/>
      <c r="F6" s="93"/>
      <c r="G6" s="93"/>
      <c r="H6" s="93"/>
      <c r="I6" s="93"/>
      <c r="J6" s="93"/>
      <c r="K6" s="93"/>
      <c r="L6" s="93"/>
      <c r="M6" s="93"/>
      <c r="N6" s="100"/>
      <c r="O6" s="101"/>
      <c r="W6" s="101"/>
    </row>
    <row r="7" spans="1:23" ht="36" customHeight="1" thickBot="1" x14ac:dyDescent="0.35">
      <c r="A7" s="95" t="s">
        <v>155</v>
      </c>
      <c r="B7" s="200"/>
      <c r="C7" s="200"/>
      <c r="D7" s="96" t="s">
        <v>156</v>
      </c>
      <c r="E7" s="201"/>
      <c r="F7" s="201"/>
      <c r="G7" s="201"/>
      <c r="H7" s="201"/>
      <c r="I7" s="201"/>
      <c r="J7" s="201"/>
      <c r="K7" s="201"/>
      <c r="L7" s="201"/>
      <c r="M7" s="201"/>
      <c r="N7" s="202"/>
    </row>
    <row r="8" spans="1:23" ht="36" customHeight="1" thickTop="1" x14ac:dyDescent="0.3">
      <c r="A8" s="91"/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1:23" ht="36" customHeight="1" thickBot="1" x14ac:dyDescent="0.35">
      <c r="A9" s="95" t="s">
        <v>155</v>
      </c>
      <c r="B9" s="200"/>
      <c r="C9" s="200"/>
      <c r="D9" s="96" t="s">
        <v>156</v>
      </c>
      <c r="E9" s="201"/>
      <c r="F9" s="201"/>
      <c r="G9" s="201"/>
      <c r="H9" s="201"/>
      <c r="I9" s="201"/>
      <c r="J9" s="201"/>
      <c r="K9" s="201"/>
      <c r="L9" s="201"/>
      <c r="M9" s="201"/>
      <c r="N9" s="202"/>
    </row>
    <row r="10" spans="1:23" ht="36" customHeight="1" thickTop="1" thickBot="1" x14ac:dyDescent="0.35">
      <c r="A10" s="91"/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23" ht="36" customHeight="1" thickBot="1" x14ac:dyDescent="0.35">
      <c r="A11" s="95" t="s">
        <v>155</v>
      </c>
      <c r="B11" s="200"/>
      <c r="C11" s="200"/>
      <c r="D11" s="96" t="s">
        <v>156</v>
      </c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101"/>
      <c r="W11" s="101"/>
    </row>
    <row r="12" spans="1:23" ht="13.8" thickTop="1" x14ac:dyDescent="0.3"/>
    <row r="14" spans="1:23" x14ac:dyDescent="0.3">
      <c r="A14" s="98" t="s">
        <v>157</v>
      </c>
      <c r="B14" s="197" t="s">
        <v>158</v>
      </c>
      <c r="C14" s="197"/>
      <c r="D14" s="203" t="s">
        <v>159</v>
      </c>
      <c r="E14" s="203"/>
      <c r="F14" s="203"/>
      <c r="G14" s="203"/>
      <c r="H14" s="203"/>
    </row>
    <row r="15" spans="1:23" x14ac:dyDescent="0.3">
      <c r="A15" s="99" t="s">
        <v>161</v>
      </c>
      <c r="B15" s="206" t="s">
        <v>196</v>
      </c>
      <c r="C15" s="207"/>
      <c r="D15" s="208" t="s">
        <v>195</v>
      </c>
      <c r="E15" s="208"/>
      <c r="F15" s="208"/>
      <c r="G15" s="208"/>
      <c r="H15" s="208"/>
    </row>
    <row r="16" spans="1:23" x14ac:dyDescent="0.3">
      <c r="A16" s="99" t="s">
        <v>160</v>
      </c>
      <c r="B16" s="204" t="s">
        <v>197</v>
      </c>
      <c r="C16" s="205"/>
      <c r="D16" s="208" t="s">
        <v>194</v>
      </c>
      <c r="E16" s="208"/>
      <c r="F16" s="208"/>
      <c r="G16" s="208"/>
      <c r="H16" s="208"/>
    </row>
    <row r="23" spans="1:1" x14ac:dyDescent="0.3">
      <c r="A23" s="102" t="s">
        <v>193</v>
      </c>
    </row>
  </sheetData>
  <mergeCells count="20">
    <mergeCell ref="O3:O4"/>
    <mergeCell ref="W3:W4"/>
    <mergeCell ref="D14:H14"/>
    <mergeCell ref="B14:C14"/>
    <mergeCell ref="B16:C16"/>
    <mergeCell ref="B15:C15"/>
    <mergeCell ref="D15:H15"/>
    <mergeCell ref="D16:H16"/>
    <mergeCell ref="B7:C7"/>
    <mergeCell ref="E7:N7"/>
    <mergeCell ref="B9:C9"/>
    <mergeCell ref="E9:N9"/>
    <mergeCell ref="B11:C11"/>
    <mergeCell ref="E11:N11"/>
    <mergeCell ref="A2:A3"/>
    <mergeCell ref="D2:E2"/>
    <mergeCell ref="F2:N2"/>
    <mergeCell ref="B2:C2"/>
    <mergeCell ref="B5:C5"/>
    <mergeCell ref="E5:N5"/>
  </mergeCells>
  <pageMargins left="0.25" right="0.25" top="0.75" bottom="0.75" header="0.3" footer="0.3"/>
  <pageSetup orientation="landscape" r:id="rId1"/>
  <headerFooter>
    <oddHeader xml:space="preserve">&amp;L&amp;"Open Sans,Regular"&amp;8Date:
Investigators:
Project Name:&amp;C&amp;"Open Sans,Bold"&amp;14&amp;K04-014TN SQT  and Debit Tool
Riparian Vegetation Rapid Plots
</oddHeader>
    <oddFooter>&amp;L&amp;"Open Sans,Italic"&amp;10Data forms and protocol are modified from the Carolina Vegetation Survey (CVS) protocol (Lee et al. 2008)
Plot IDs must correspond to plots indentified on a map of the project area.&amp;RPage # ____of____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Field Form</vt:lpstr>
      <vt:lpstr>BEHI</vt:lpstr>
      <vt:lpstr>Riparian Veg</vt:lpstr>
      <vt:lpstr>'Field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RWMc</cp:lastModifiedBy>
  <cp:lastPrinted>2018-11-05T12:47:31Z</cp:lastPrinted>
  <dcterms:created xsi:type="dcterms:W3CDTF">2016-10-21T17:33:11Z</dcterms:created>
  <dcterms:modified xsi:type="dcterms:W3CDTF">2020-08-28T21:38:10Z</dcterms:modified>
</cp:coreProperties>
</file>