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N Placemakers\TN Placemakers Website\"/>
    </mc:Choice>
  </mc:AlternateContent>
  <xr:revisionPtr revIDLastSave="0" documentId="13_ncr:1_{D628E193-129E-4482-A8C2-C512DDE9951A}" xr6:coauthVersionLast="46" xr6:coauthVersionMax="46" xr10:uidLastSave="{00000000-0000-0000-0000-000000000000}"/>
  <bookViews>
    <workbookView xWindow="-28800" yWindow="0" windowWidth="29040" windowHeight="15600" xr2:uid="{00000000-000D-0000-FFFF-FFFF00000000}"/>
  </bookViews>
  <sheets>
    <sheet name="Budget Template" sheetId="11" r:id="rId1"/>
  </sheets>
  <definedNames>
    <definedName name="Anderson">#REF!</definedName>
    <definedName name="ATPRates2016">#REF!</definedName>
    <definedName name="Bedford">#REF!</definedName>
    <definedName name="Benton">#REF!</definedName>
    <definedName name="Bledsoe">#REF!</definedName>
    <definedName name="Blount">#REF!</definedName>
    <definedName name="Bradley">#REF!</definedName>
    <definedName name="Campbell">#REF!</definedName>
    <definedName name="Cannon">#REF!</definedName>
    <definedName name="Carroll">#REF!</definedName>
    <definedName name="Carter">#REF!</definedName>
    <definedName name="Cheatham">#REF!</definedName>
    <definedName name="Chester">#REF!</definedName>
    <definedName name="Claiborne">#REF!</definedName>
    <definedName name="Clay">#REF!</definedName>
    <definedName name="Cocke">#REF!</definedName>
    <definedName name="Coffee">#REF!</definedName>
    <definedName name="Counties">#REF!</definedName>
    <definedName name="CountyTier18">#REF!</definedName>
    <definedName name="Crockett">#REF!</definedName>
    <definedName name="Cumberland">#REF!</definedName>
    <definedName name="Davidson">#REF!</definedName>
    <definedName name="Decatur">#REF!</definedName>
    <definedName name="DeKalb">#REF!</definedName>
    <definedName name="Dickson">#REF!</definedName>
    <definedName name="Dyer">#REF!</definedName>
    <definedName name="Fayette">#REF!</definedName>
    <definedName name="Fentress">#REF!</definedName>
    <definedName name="Franklin">#REF!</definedName>
    <definedName name="Gibson">#REF!</definedName>
    <definedName name="Giles">#REF!</definedName>
    <definedName name="Grainger">#REF!</definedName>
    <definedName name="Greene">#REF!</definedName>
    <definedName name="Grundy">#REF!</definedName>
    <definedName name="Hamblen">#REF!</definedName>
    <definedName name="Hamilton">#REF!</definedName>
    <definedName name="Hancock">#REF!</definedName>
    <definedName name="Hardeman">#REF!</definedName>
    <definedName name="Hardin">#REF!</definedName>
    <definedName name="Hawkins">#REF!</definedName>
    <definedName name="Haywood">#REF!</definedName>
    <definedName name="Henderson">#REF!</definedName>
    <definedName name="Henry">#REF!</definedName>
    <definedName name="Hickman">#REF!</definedName>
    <definedName name="Houston">#REF!</definedName>
    <definedName name="Humphreys">#REF!</definedName>
    <definedName name="Jackson">#REF!</definedName>
    <definedName name="Jefferson">#REF!</definedName>
    <definedName name="Johnson">#REF!</definedName>
    <definedName name="Knox">#REF!</definedName>
    <definedName name="Lake">#REF!</definedName>
    <definedName name="Lauderdale">#REF!</definedName>
    <definedName name="Lawrence">#REF!</definedName>
    <definedName name="Lewis">#REF!</definedName>
    <definedName name="Lincoln">#REF!</definedName>
    <definedName name="Loudon">#REF!</definedName>
    <definedName name="Macon">#REF!</definedName>
    <definedName name="Madison">#REF!</definedName>
    <definedName name="Marion">#REF!</definedName>
    <definedName name="Marshall">#REF!</definedName>
    <definedName name="Maury">#REF!</definedName>
    <definedName name="McMinn">#REF!</definedName>
    <definedName name="McNairy">#REF!</definedName>
    <definedName name="Meigs">#REF!</definedName>
    <definedName name="Monroe">#REF!</definedName>
    <definedName name="Montgomery">#REF!</definedName>
    <definedName name="Moore">#REF!</definedName>
    <definedName name="Morgan">#REF!</definedName>
    <definedName name="Obion">#REF!</definedName>
    <definedName name="Overton">#REF!</definedName>
    <definedName name="Perry">#REF!</definedName>
    <definedName name="Pickett">#REF!</definedName>
    <definedName name="Polk">#REF!</definedName>
    <definedName name="_xlnm.Print_Area" localSheetId="0">'Budget Template'!$A$1:$Y$64</definedName>
    <definedName name="Putnam">#REF!</definedName>
    <definedName name="Rhea">#REF!</definedName>
    <definedName name="Roane">#REF!</definedName>
    <definedName name="Robertson">#REF!</definedName>
    <definedName name="Rutherford">#REF!</definedName>
    <definedName name="Scott">#REF!</definedName>
    <definedName name="Sequatchie">#REF!</definedName>
    <definedName name="Sevier">#REF!</definedName>
    <definedName name="Shelby">#REF!</definedName>
    <definedName name="Smith">#REF!</definedName>
    <definedName name="Stewart">#REF!</definedName>
    <definedName name="Sullivan">#REF!</definedName>
    <definedName name="Sumner">#REF!</definedName>
    <definedName name="Tipton">#REF!</definedName>
    <definedName name="Trousdale">#REF!</definedName>
    <definedName name="Unicoi">#REF!</definedName>
    <definedName name="Union">#REF!</definedName>
    <definedName name="Van_Buren">#REF!</definedName>
    <definedName name="Warren">#REF!</definedName>
    <definedName name="Washington">#REF!</definedName>
    <definedName name="Wayne">#REF!</definedName>
    <definedName name="Weakley">#REF!</definedName>
    <definedName name="White">#REF!</definedName>
    <definedName name="Williamson">#REF!</definedName>
    <definedName name="Wils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7" i="11" l="1"/>
  <c r="AA37" i="11"/>
  <c r="AB37" i="11"/>
  <c r="Z38" i="11"/>
  <c r="AA38" i="11"/>
  <c r="AB38" i="11"/>
  <c r="I38" i="11" s="1"/>
  <c r="Z39" i="11"/>
  <c r="AA39" i="11"/>
  <c r="AB39" i="11"/>
  <c r="Z40" i="11"/>
  <c r="AA40" i="11"/>
  <c r="AB40" i="11"/>
  <c r="Z41" i="11"/>
  <c r="AA41" i="11"/>
  <c r="I41" i="11" s="1"/>
  <c r="AB41" i="11"/>
  <c r="Z42" i="11"/>
  <c r="AA42" i="11"/>
  <c r="AB42" i="11"/>
  <c r="Z43" i="11"/>
  <c r="AA43" i="11"/>
  <c r="AB43" i="11"/>
  <c r="Z44" i="11"/>
  <c r="I44" i="11" s="1"/>
  <c r="AA44" i="11"/>
  <c r="AB44" i="11"/>
  <c r="Z45" i="11"/>
  <c r="AA45" i="11"/>
  <c r="AB45" i="11"/>
  <c r="Z46" i="11"/>
  <c r="AA46" i="11"/>
  <c r="AB46" i="11"/>
  <c r="I46" i="11" s="1"/>
  <c r="Z47" i="11"/>
  <c r="AA47" i="11"/>
  <c r="AB47" i="11"/>
  <c r="Z48" i="11"/>
  <c r="AA48" i="11"/>
  <c r="AB48" i="11"/>
  <c r="AA36" i="11"/>
  <c r="AB36" i="11"/>
  <c r="Z36" i="11"/>
  <c r="I39" i="11"/>
  <c r="I40" i="11"/>
  <c r="I42" i="11"/>
  <c r="I43" i="11"/>
  <c r="I45" i="11"/>
  <c r="I47" i="11"/>
  <c r="I48" i="11"/>
  <c r="I37" i="11"/>
  <c r="C3" i="11" l="1"/>
  <c r="G35" i="11" l="1"/>
  <c r="F35" i="11"/>
  <c r="E35" i="11"/>
  <c r="F52" i="11"/>
  <c r="G52" i="11"/>
  <c r="E52" i="11"/>
  <c r="D50" i="11"/>
  <c r="I50" i="11" s="1"/>
  <c r="D37" i="11"/>
  <c r="V37" i="11" s="1"/>
  <c r="D38" i="11"/>
  <c r="D39" i="11"/>
  <c r="D40" i="11"/>
  <c r="D41" i="11"/>
  <c r="V41" i="11" s="1"/>
  <c r="D42" i="11"/>
  <c r="D43" i="11"/>
  <c r="D44" i="11"/>
  <c r="D45" i="11"/>
  <c r="V45" i="11" s="1"/>
  <c r="D46" i="11"/>
  <c r="D47" i="11"/>
  <c r="D48" i="11"/>
  <c r="W50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M36" i="11"/>
  <c r="S36" i="11"/>
  <c r="M37" i="11"/>
  <c r="S37" i="11"/>
  <c r="M38" i="11"/>
  <c r="S38" i="11"/>
  <c r="M39" i="11"/>
  <c r="S39" i="11"/>
  <c r="M40" i="11"/>
  <c r="S40" i="11"/>
  <c r="M41" i="11"/>
  <c r="S41" i="11"/>
  <c r="M42" i="11"/>
  <c r="S42" i="11"/>
  <c r="M43" i="11"/>
  <c r="S43" i="11"/>
  <c r="M44" i="11"/>
  <c r="S44" i="11"/>
  <c r="M45" i="11"/>
  <c r="S45" i="11"/>
  <c r="M46" i="11"/>
  <c r="S46" i="11"/>
  <c r="M47" i="11"/>
  <c r="S47" i="11"/>
  <c r="M48" i="11"/>
  <c r="S48" i="11"/>
  <c r="M50" i="11"/>
  <c r="S50" i="11"/>
  <c r="L52" i="11"/>
  <c r="O52" i="11"/>
  <c r="R52" i="11"/>
  <c r="I36" i="11" l="1"/>
  <c r="V46" i="11"/>
  <c r="V47" i="11"/>
  <c r="V42" i="11"/>
  <c r="V38" i="11"/>
  <c r="C61" i="11"/>
  <c r="J61" i="11"/>
  <c r="J60" i="11"/>
  <c r="C62" i="11"/>
  <c r="J62" i="11"/>
  <c r="C60" i="11"/>
  <c r="V40" i="11"/>
  <c r="V44" i="11"/>
  <c r="V39" i="11"/>
  <c r="V48" i="11"/>
  <c r="V43" i="11"/>
  <c r="V50" i="11"/>
  <c r="M52" i="11"/>
  <c r="D36" i="11" l="1"/>
  <c r="C44" i="11"/>
  <c r="P44" i="11" s="1"/>
  <c r="C45" i="11"/>
  <c r="P45" i="11" s="1"/>
  <c r="C46" i="11"/>
  <c r="P46" i="11" s="1"/>
  <c r="C47" i="11"/>
  <c r="P47" i="11" s="1"/>
  <c r="C48" i="11"/>
  <c r="P48" i="11" s="1"/>
  <c r="C50" i="11"/>
  <c r="P50" i="11" s="1"/>
  <c r="C37" i="11"/>
  <c r="P37" i="11" s="1"/>
  <c r="C38" i="11"/>
  <c r="P38" i="11" s="1"/>
  <c r="C39" i="11"/>
  <c r="P39" i="11" s="1"/>
  <c r="C40" i="11"/>
  <c r="P40" i="11" s="1"/>
  <c r="C41" i="11"/>
  <c r="P41" i="11" s="1"/>
  <c r="C42" i="11"/>
  <c r="P42" i="11" s="1"/>
  <c r="C43" i="11"/>
  <c r="P43" i="11" s="1"/>
  <c r="C23" i="11" l="1"/>
  <c r="J56" i="11" s="1"/>
  <c r="W36" i="11"/>
  <c r="V36" i="11"/>
  <c r="C36" i="11"/>
  <c r="C56" i="11" l="1"/>
  <c r="P36" i="11"/>
  <c r="P52" i="11" s="1"/>
  <c r="C14" i="11" l="1"/>
  <c r="C13" i="11" s="1"/>
  <c r="J52" i="11" l="1"/>
  <c r="D52" i="11" l="1"/>
  <c r="C55" i="11" s="1"/>
  <c r="I52" i="11"/>
  <c r="C57" i="11" s="1"/>
  <c r="C29" i="11" l="1"/>
  <c r="V52" i="11"/>
  <c r="W52" i="11"/>
  <c r="C52" i="11"/>
  <c r="J55" i="11"/>
  <c r="C27" i="11"/>
  <c r="C30" i="11" s="1"/>
  <c r="C58" i="11" l="1"/>
  <c r="S52" i="11"/>
  <c r="C59" i="11"/>
  <c r="J59" i="11" s="1"/>
  <c r="D27" i="11"/>
  <c r="Y37" i="11"/>
  <c r="Y43" i="11"/>
  <c r="Y50" i="11"/>
  <c r="Y40" i="11"/>
  <c r="Y46" i="11"/>
  <c r="Y45" i="11"/>
  <c r="Y44" i="11"/>
  <c r="Y41" i="11"/>
  <c r="Y36" i="11"/>
  <c r="Y38" i="11"/>
  <c r="Y42" i="11"/>
  <c r="Y39" i="11"/>
  <c r="Y47" i="11"/>
  <c r="C26" i="11"/>
  <c r="C28" i="11" s="1"/>
  <c r="D28" i="11" s="1"/>
  <c r="Y48" i="11"/>
  <c r="Y52" i="11" l="1"/>
</calcChain>
</file>

<file path=xl/sharedStrings.xml><?xml version="1.0" encoding="utf-8"?>
<sst xmlns="http://schemas.openxmlformats.org/spreadsheetml/2006/main" count="91" uniqueCount="73">
  <si>
    <t>Grantee:</t>
  </si>
  <si>
    <t>Total Project Amount</t>
  </si>
  <si>
    <t>Revision 9</t>
  </si>
  <si>
    <t>Revision 10</t>
  </si>
  <si>
    <t>%</t>
  </si>
  <si>
    <t>Total</t>
  </si>
  <si>
    <t>Approved</t>
  </si>
  <si>
    <t xml:space="preserve">Other Grant </t>
  </si>
  <si>
    <t>% Local</t>
  </si>
  <si>
    <t>Grant</t>
  </si>
  <si>
    <t>Project</t>
  </si>
  <si>
    <t>Grantee</t>
  </si>
  <si>
    <t>Budget Line-Item</t>
  </si>
  <si>
    <t>Funds</t>
  </si>
  <si>
    <t>Match</t>
  </si>
  <si>
    <t>Budget</t>
  </si>
  <si>
    <t>Warnings (see below):</t>
  </si>
  <si>
    <t>% Grantee Administration</t>
  </si>
  <si>
    <t>Grant Budget Summary:</t>
  </si>
  <si>
    <t>Line-Item</t>
  </si>
  <si>
    <t>% of</t>
  </si>
  <si>
    <t>Maximum Non-Administration Amount</t>
  </si>
  <si>
    <t>Grantee Match</t>
  </si>
  <si>
    <t>Minimum Grantee Match on Maximum Grant Amount</t>
  </si>
  <si>
    <t>Minimum Grantee Match Funds</t>
  </si>
  <si>
    <t>Minimum</t>
  </si>
  <si>
    <t>Additional</t>
  </si>
  <si>
    <t>Required</t>
  </si>
  <si>
    <t>Salaries and Wages</t>
  </si>
  <si>
    <t>Employee Benefits &amp; Payroll Taxes</t>
  </si>
  <si>
    <t>Professional Fees</t>
  </si>
  <si>
    <t>Supplies</t>
  </si>
  <si>
    <t>Telephone</t>
  </si>
  <si>
    <t>Postage/Shipping</t>
  </si>
  <si>
    <t>Occupancy</t>
  </si>
  <si>
    <t>Equipment Rental &amp; Maintenance</t>
  </si>
  <si>
    <t>Printing and Publications</t>
  </si>
  <si>
    <t>Travel</t>
  </si>
  <si>
    <t>Conference and Meetings</t>
  </si>
  <si>
    <t>Grants and Awards</t>
  </si>
  <si>
    <t>Specific Assistance to Individuals</t>
  </si>
  <si>
    <t>Activity 1</t>
  </si>
  <si>
    <t>Activity 2</t>
  </si>
  <si>
    <t>Activity 3</t>
  </si>
  <si>
    <t>Grant Administration</t>
  </si>
  <si>
    <t>Grant Activity Summary:</t>
  </si>
  <si>
    <t>Activities</t>
  </si>
  <si>
    <t>Activity Type</t>
  </si>
  <si>
    <t>Activity Name</t>
  </si>
  <si>
    <t>Activity 1:</t>
  </si>
  <si>
    <t>Activity 2:</t>
  </si>
  <si>
    <t>Activity 3:</t>
  </si>
  <si>
    <t>Grant Match Rate</t>
  </si>
  <si>
    <t>Grant Administration Criteria:</t>
  </si>
  <si>
    <t>Maximum Grant Funds Amount</t>
  </si>
  <si>
    <t>Maximum Grant Amounts:</t>
  </si>
  <si>
    <t>Maximum Administration Amount (8% of maximum grant)</t>
  </si>
  <si>
    <t xml:space="preserve">Maximum % of Grant Funds for Administration </t>
  </si>
  <si>
    <t>Maximum allowable grant administration with funds</t>
  </si>
  <si>
    <t>Grant Funds</t>
  </si>
  <si>
    <t>Grant % of Total Project Amount</t>
  </si>
  <si>
    <t>% Grant</t>
  </si>
  <si>
    <t>% Match</t>
  </si>
  <si>
    <t>Maximum Grant per Activity Type:</t>
  </si>
  <si>
    <t>Notes/Comments</t>
  </si>
  <si>
    <t>Line</t>
  </si>
  <si>
    <t>Item</t>
  </si>
  <si>
    <t>Ref</t>
  </si>
  <si>
    <t>BUDGET TEMPLATE FOR TN PLACEMAKERS ENTREPRENUERSHIP FUND APPLICATION - PIVOT AND RECOVER</t>
  </si>
  <si>
    <t>TA, Technology, Operating Exp.</t>
  </si>
  <si>
    <t>Microgrant Program</t>
  </si>
  <si>
    <t>Minimum Grantee Match Rate (TA, Technology, Operating Exp.)</t>
  </si>
  <si>
    <t>Minimum Grantee Match Rate (Microgrant Program)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</si>
</sst>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u/>
      <sz val="12"/>
      <name val="Arial"/>
      <family val="2"/>
    </font>
    <font>
      <sz val="10"/>
      <name val="Arial"/>
    </font>
    <font>
      <b/>
      <u/>
      <sz val="12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4">
    <xf numFmtId="0" fontId="0" fillId="0" borderId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14" fillId="0" borderId="0"/>
    <xf numFmtId="9" fontId="1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6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</cellStyleXfs>
  <cellXfs count="125">
    <xf numFmtId="0" fontId="0" fillId="0" borderId="0" xfId="0"/>
    <xf numFmtId="7" fontId="5" fillId="0" borderId="4" xfId="0" applyNumberFormat="1" applyFont="1" applyFill="1" applyBorder="1" applyProtection="1"/>
    <xf numFmtId="0" fontId="11" fillId="0" borderId="0" xfId="0" applyFont="1" applyProtection="1"/>
    <xf numFmtId="0" fontId="5" fillId="0" borderId="0" xfId="0" applyFont="1" applyProtection="1"/>
    <xf numFmtId="0" fontId="0" fillId="0" borderId="0" xfId="0" applyProtection="1"/>
    <xf numFmtId="0" fontId="7" fillId="0" borderId="13" xfId="0" applyNumberFormat="1" applyFont="1" applyFill="1" applyBorder="1" applyAlignment="1" applyProtection="1"/>
    <xf numFmtId="0" fontId="5" fillId="0" borderId="0" xfId="0" applyFont="1" applyFill="1" applyProtection="1"/>
    <xf numFmtId="9" fontId="5" fillId="0" borderId="0" xfId="0" applyNumberFormat="1" applyFont="1" applyAlignment="1" applyProtection="1">
      <alignment horizontal="center"/>
    </xf>
    <xf numFmtId="0" fontId="10" fillId="0" borderId="0" xfId="0" applyFont="1" applyProtection="1"/>
    <xf numFmtId="0" fontId="5" fillId="0" borderId="4" xfId="0" applyFont="1" applyBorder="1" applyProtection="1"/>
    <xf numFmtId="0" fontId="5" fillId="0" borderId="0" xfId="0" applyFont="1" applyFill="1" applyBorder="1" applyProtection="1"/>
    <xf numFmtId="0" fontId="0" fillId="0" borderId="0" xfId="0" applyFill="1" applyBorder="1" applyProtection="1"/>
    <xf numFmtId="0" fontId="7" fillId="0" borderId="0" xfId="0" applyFont="1" applyProtection="1"/>
    <xf numFmtId="8" fontId="7" fillId="0" borderId="0" xfId="0" applyNumberFormat="1" applyFont="1" applyProtection="1"/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40" fontId="5" fillId="0" borderId="2" xfId="0" applyNumberFormat="1" applyFont="1" applyBorder="1" applyAlignment="1" applyProtection="1">
      <alignment horizontal="center"/>
    </xf>
    <xf numFmtId="40" fontId="10" fillId="0" borderId="2" xfId="0" applyNumberFormat="1" applyFont="1" applyBorder="1" applyAlignment="1" applyProtection="1">
      <alignment horizontal="center"/>
    </xf>
    <xf numFmtId="40" fontId="5" fillId="0" borderId="3" xfId="0" applyNumberFormat="1" applyFont="1" applyBorder="1" applyAlignment="1" applyProtection="1">
      <alignment horizontal="center"/>
    </xf>
    <xf numFmtId="40" fontId="5" fillId="0" borderId="4" xfId="0" applyNumberFormat="1" applyFont="1" applyFill="1" applyBorder="1" applyAlignment="1" applyProtection="1">
      <alignment wrapText="1"/>
    </xf>
    <xf numFmtId="7" fontId="5" fillId="3" borderId="4" xfId="0" applyNumberFormat="1" applyFont="1" applyFill="1" applyBorder="1" applyProtection="1"/>
    <xf numFmtId="7" fontId="5" fillId="2" borderId="4" xfId="0" applyNumberFormat="1" applyFont="1" applyFill="1" applyBorder="1" applyProtection="1"/>
    <xf numFmtId="7" fontId="5" fillId="0" borderId="4" xfId="0" applyNumberFormat="1" applyFont="1" applyBorder="1" applyProtection="1"/>
    <xf numFmtId="10" fontId="5" fillId="0" borderId="4" xfId="0" applyNumberFormat="1" applyFont="1" applyBorder="1" applyProtection="1"/>
    <xf numFmtId="40" fontId="5" fillId="0" borderId="4" xfId="0" applyNumberFormat="1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4" xfId="0" applyFont="1" applyFill="1" applyBorder="1" applyAlignment="1" applyProtection="1">
      <alignment wrapText="1"/>
    </xf>
    <xf numFmtId="40" fontId="5" fillId="0" borderId="1" xfId="0" applyNumberFormat="1" applyFont="1" applyBorder="1" applyAlignment="1" applyProtection="1">
      <alignment wrapText="1"/>
    </xf>
    <xf numFmtId="7" fontId="5" fillId="0" borderId="1" xfId="0" applyNumberFormat="1" applyFont="1" applyBorder="1" applyProtection="1"/>
    <xf numFmtId="40" fontId="5" fillId="0" borderId="5" xfId="0" applyNumberFormat="1" applyFont="1" applyBorder="1" applyAlignment="1" applyProtection="1">
      <alignment horizontal="center" wrapText="1"/>
    </xf>
    <xf numFmtId="7" fontId="5" fillId="0" borderId="5" xfId="0" applyNumberFormat="1" applyFont="1" applyBorder="1" applyProtection="1"/>
    <xf numFmtId="10" fontId="5" fillId="0" borderId="5" xfId="0" applyNumberFormat="1" applyFont="1" applyBorder="1" applyProtection="1"/>
    <xf numFmtId="0" fontId="8" fillId="0" borderId="0" xfId="0" applyFont="1" applyProtection="1"/>
    <xf numFmtId="7" fontId="5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15" fillId="0" borderId="0" xfId="0" applyFont="1" applyProtection="1"/>
    <xf numFmtId="0" fontId="5" fillId="0" borderId="0" xfId="0" applyFont="1" applyBorder="1" applyProtection="1"/>
    <xf numFmtId="7" fontId="5" fillId="0" borderId="0" xfId="0" applyNumberFormat="1" applyFont="1" applyBorder="1" applyAlignment="1" applyProtection="1">
      <alignment horizontal="right"/>
    </xf>
    <xf numFmtId="7" fontId="5" fillId="4" borderId="4" xfId="0" applyNumberFormat="1" applyFont="1" applyFill="1" applyBorder="1" applyProtection="1">
      <protection locked="0"/>
    </xf>
    <xf numFmtId="0" fontId="11" fillId="4" borderId="4" xfId="15" applyNumberFormat="1" applyFont="1" applyFill="1" applyBorder="1" applyAlignment="1" applyProtection="1">
      <protection locked="0"/>
    </xf>
    <xf numFmtId="7" fontId="5" fillId="6" borderId="1" xfId="0" applyNumberFormat="1" applyFont="1" applyFill="1" applyBorder="1" applyProtection="1"/>
    <xf numFmtId="7" fontId="5" fillId="6" borderId="5" xfId="0" applyNumberFormat="1" applyFont="1" applyFill="1" applyBorder="1" applyProtection="1"/>
    <xf numFmtId="0" fontId="5" fillId="0" borderId="10" xfId="0" applyFont="1" applyBorder="1" applyAlignment="1" applyProtection="1"/>
    <xf numFmtId="0" fontId="5" fillId="0" borderId="11" xfId="0" applyFont="1" applyBorder="1" applyAlignment="1" applyProtection="1"/>
    <xf numFmtId="0" fontId="5" fillId="0" borderId="6" xfId="0" applyFont="1" applyBorder="1" applyAlignment="1" applyProtection="1">
      <alignment horizontal="center"/>
    </xf>
    <xf numFmtId="40" fontId="5" fillId="0" borderId="13" xfId="0" applyNumberFormat="1" applyFont="1" applyBorder="1" applyAlignment="1" applyProtection="1">
      <alignment horizontal="center"/>
    </xf>
    <xf numFmtId="40" fontId="5" fillId="0" borderId="16" xfId="0" applyNumberFormat="1" applyFont="1" applyBorder="1" applyAlignment="1" applyProtection="1">
      <alignment horizontal="center"/>
    </xf>
    <xf numFmtId="7" fontId="5" fillId="0" borderId="6" xfId="0" applyNumberFormat="1" applyFont="1" applyBorder="1" applyProtection="1"/>
    <xf numFmtId="10" fontId="5" fillId="0" borderId="9" xfId="0" applyNumberFormat="1" applyFont="1" applyBorder="1" applyProtection="1"/>
    <xf numFmtId="10" fontId="5" fillId="0" borderId="15" xfId="0" applyNumberFormat="1" applyFont="1" applyBorder="1" applyProtection="1"/>
    <xf numFmtId="7" fontId="5" fillId="0" borderId="17" xfId="0" applyNumberFormat="1" applyFont="1" applyBorder="1" applyProtection="1"/>
    <xf numFmtId="40" fontId="5" fillId="6" borderId="0" xfId="0" applyNumberFormat="1" applyFont="1" applyFill="1" applyBorder="1" applyAlignment="1" applyProtection="1">
      <alignment horizontal="center"/>
    </xf>
    <xf numFmtId="7" fontId="5" fillId="6" borderId="0" xfId="0" applyNumberFormat="1" applyFont="1" applyFill="1" applyBorder="1" applyProtection="1"/>
    <xf numFmtId="40" fontId="5" fillId="6" borderId="14" xfId="0" applyNumberFormat="1" applyFont="1" applyFill="1" applyBorder="1" applyAlignment="1" applyProtection="1">
      <alignment horizontal="center"/>
    </xf>
    <xf numFmtId="40" fontId="5" fillId="6" borderId="18" xfId="0" applyNumberFormat="1" applyFont="1" applyFill="1" applyBorder="1" applyAlignment="1" applyProtection="1">
      <alignment horizontal="center"/>
    </xf>
    <xf numFmtId="10" fontId="5" fillId="6" borderId="0" xfId="0" applyNumberFormat="1" applyFont="1" applyFill="1" applyBorder="1" applyProtection="1"/>
    <xf numFmtId="10" fontId="5" fillId="0" borderId="1" xfId="0" applyNumberFormat="1" applyFont="1" applyBorder="1" applyProtection="1"/>
    <xf numFmtId="9" fontId="5" fillId="6" borderId="0" xfId="43" applyFont="1" applyFill="1" applyBorder="1" applyProtection="1"/>
    <xf numFmtId="0" fontId="5" fillId="6" borderId="7" xfId="0" applyFont="1" applyFill="1" applyBorder="1" applyAlignment="1" applyProtection="1">
      <alignment horizontal="center"/>
    </xf>
    <xf numFmtId="40" fontId="5" fillId="6" borderId="13" xfId="0" applyNumberFormat="1" applyFont="1" applyFill="1" applyBorder="1" applyAlignment="1" applyProtection="1">
      <alignment wrapText="1"/>
    </xf>
    <xf numFmtId="10" fontId="5" fillId="6" borderId="14" xfId="0" applyNumberFormat="1" applyFont="1" applyFill="1" applyBorder="1" applyProtection="1"/>
    <xf numFmtId="7" fontId="5" fillId="6" borderId="12" xfId="0" applyNumberFormat="1" applyFont="1" applyFill="1" applyBorder="1" applyProtection="1"/>
    <xf numFmtId="7" fontId="5" fillId="0" borderId="14" xfId="0" applyNumberFormat="1" applyFont="1" applyBorder="1" applyProtection="1"/>
    <xf numFmtId="7" fontId="5" fillId="0" borderId="2" xfId="0" applyNumberFormat="1" applyFont="1" applyBorder="1" applyProtection="1"/>
    <xf numFmtId="40" fontId="5" fillId="0" borderId="1" xfId="0" applyNumberFormat="1" applyFont="1" applyFill="1" applyBorder="1" applyAlignment="1" applyProtection="1">
      <alignment horizontal="center"/>
    </xf>
    <xf numFmtId="40" fontId="5" fillId="0" borderId="5" xfId="0" applyNumberFormat="1" applyFont="1" applyBorder="1" applyAlignment="1" applyProtection="1">
      <alignment horizontal="center"/>
    </xf>
    <xf numFmtId="0" fontId="0" fillId="0" borderId="1" xfId="0" applyBorder="1" applyProtection="1"/>
    <xf numFmtId="0" fontId="5" fillId="0" borderId="4" xfId="0" applyFont="1" applyBorder="1" applyAlignment="1" applyProtection="1">
      <alignment horizontal="center"/>
    </xf>
    <xf numFmtId="0" fontId="5" fillId="5" borderId="6" xfId="0" applyFont="1" applyFill="1" applyBorder="1" applyAlignment="1" applyProtection="1">
      <alignment horizontal="center"/>
    </xf>
    <xf numFmtId="40" fontId="11" fillId="5" borderId="2" xfId="0" applyNumberFormat="1" applyFont="1" applyFill="1" applyBorder="1" applyAlignment="1" applyProtection="1">
      <alignment horizontal="center"/>
    </xf>
    <xf numFmtId="40" fontId="11" fillId="5" borderId="13" xfId="0" applyNumberFormat="1" applyFont="1" applyFill="1" applyBorder="1" applyAlignment="1" applyProtection="1">
      <alignment horizontal="center"/>
    </xf>
    <xf numFmtId="40" fontId="11" fillId="5" borderId="5" xfId="0" applyNumberFormat="1" applyFont="1" applyFill="1" applyBorder="1" applyAlignment="1" applyProtection="1">
      <alignment horizontal="center"/>
    </xf>
    <xf numFmtId="0" fontId="11" fillId="5" borderId="4" xfId="0" applyFont="1" applyFill="1" applyBorder="1" applyAlignment="1" applyProtection="1">
      <alignment horizontal="center"/>
    </xf>
    <xf numFmtId="0" fontId="11" fillId="5" borderId="0" xfId="0" applyFont="1" applyFill="1" applyProtection="1"/>
    <xf numFmtId="0" fontId="17" fillId="0" borderId="0" xfId="0" applyFont="1" applyProtection="1"/>
    <xf numFmtId="0" fontId="18" fillId="0" borderId="0" xfId="0" applyNumberFormat="1" applyFont="1" applyFill="1" applyBorder="1" applyAlignment="1" applyProtection="1"/>
    <xf numFmtId="0" fontId="19" fillId="0" borderId="0" xfId="0" applyFont="1" applyProtection="1"/>
    <xf numFmtId="0" fontId="19" fillId="0" borderId="4" xfId="0" applyFont="1" applyBorder="1" applyProtection="1"/>
    <xf numFmtId="7" fontId="19" fillId="0" borderId="4" xfId="0" applyNumberFormat="1" applyFont="1" applyFill="1" applyBorder="1" applyAlignment="1" applyProtection="1"/>
    <xf numFmtId="5" fontId="19" fillId="0" borderId="4" xfId="0" applyNumberFormat="1" applyFont="1" applyFill="1" applyBorder="1" applyAlignment="1" applyProtection="1"/>
    <xf numFmtId="7" fontId="19" fillId="0" borderId="4" xfId="0" applyNumberFormat="1" applyFont="1" applyBorder="1" applyAlignment="1" applyProtection="1">
      <alignment horizontal="right"/>
    </xf>
    <xf numFmtId="7" fontId="19" fillId="0" borderId="0" xfId="0" applyNumberFormat="1" applyFont="1" applyAlignment="1" applyProtection="1">
      <alignment horizontal="center"/>
    </xf>
    <xf numFmtId="9" fontId="19" fillId="0" borderId="4" xfId="0" applyNumberFormat="1" applyFont="1" applyBorder="1" applyAlignment="1" applyProtection="1">
      <alignment horizontal="center"/>
    </xf>
    <xf numFmtId="0" fontId="17" fillId="0" borderId="12" xfId="0" applyFont="1" applyBorder="1" applyAlignment="1" applyProtection="1">
      <alignment horizontal="left"/>
    </xf>
    <xf numFmtId="9" fontId="19" fillId="0" borderId="12" xfId="0" applyNumberFormat="1" applyFont="1" applyBorder="1" applyAlignment="1" applyProtection="1">
      <alignment horizontal="center"/>
    </xf>
    <xf numFmtId="0" fontId="19" fillId="0" borderId="0" xfId="0" applyFont="1" applyFill="1" applyProtection="1"/>
    <xf numFmtId="0" fontId="19" fillId="0" borderId="0" xfId="0" applyFont="1" applyFill="1" applyBorder="1" applyProtection="1"/>
    <xf numFmtId="7" fontId="19" fillId="0" borderId="4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18" fillId="0" borderId="0" xfId="0" applyFont="1" applyProtection="1"/>
    <xf numFmtId="0" fontId="19" fillId="0" borderId="4" xfId="0" applyFont="1" applyBorder="1" applyAlignment="1" applyProtection="1">
      <alignment horizontal="left"/>
    </xf>
    <xf numFmtId="10" fontId="19" fillId="0" borderId="4" xfId="0" applyNumberFormat="1" applyFont="1" applyBorder="1" applyAlignment="1" applyProtection="1">
      <alignment horizontal="center"/>
    </xf>
    <xf numFmtId="0" fontId="21" fillId="0" borderId="0" xfId="0" applyFont="1" applyProtection="1"/>
    <xf numFmtId="7" fontId="19" fillId="0" borderId="4" xfId="0" applyNumberFormat="1" applyFont="1" applyBorder="1" applyAlignment="1" applyProtection="1">
      <alignment horizontal="center"/>
    </xf>
    <xf numFmtId="0" fontId="0" fillId="0" borderId="8" xfId="0" applyBorder="1" applyProtection="1"/>
    <xf numFmtId="40" fontId="5" fillId="0" borderId="14" xfId="0" applyNumberFormat="1" applyFont="1" applyBorder="1" applyAlignment="1" applyProtection="1">
      <alignment horizontal="center"/>
    </xf>
    <xf numFmtId="40" fontId="5" fillId="0" borderId="17" xfId="0" applyNumberFormat="1" applyFont="1" applyBorder="1" applyAlignment="1" applyProtection="1">
      <alignment horizontal="center"/>
    </xf>
    <xf numFmtId="0" fontId="18" fillId="5" borderId="1" xfId="0" applyFont="1" applyFill="1" applyBorder="1" applyAlignment="1" applyProtection="1">
      <alignment horizontal="center"/>
    </xf>
    <xf numFmtId="0" fontId="0" fillId="5" borderId="2" xfId="0" applyFill="1" applyBorder="1" applyProtection="1"/>
    <xf numFmtId="0" fontId="0" fillId="5" borderId="5" xfId="0" applyFill="1" applyBorder="1" applyProtection="1"/>
    <xf numFmtId="7" fontId="5" fillId="6" borderId="11" xfId="0" applyNumberFormat="1" applyFont="1" applyFill="1" applyBorder="1" applyProtection="1"/>
    <xf numFmtId="7" fontId="5" fillId="5" borderId="4" xfId="0" applyNumberFormat="1" applyFont="1" applyFill="1" applyBorder="1" applyProtection="1"/>
    <xf numFmtId="0" fontId="0" fillId="0" borderId="5" xfId="0" applyBorder="1" applyProtection="1"/>
    <xf numFmtId="0" fontId="0" fillId="4" borderId="4" xfId="0" applyFill="1" applyBorder="1" applyProtection="1">
      <protection locked="0"/>
    </xf>
    <xf numFmtId="0" fontId="11" fillId="0" borderId="2" xfId="0" applyFont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5" xfId="0" applyFont="1" applyBorder="1" applyProtection="1"/>
    <xf numFmtId="9" fontId="5" fillId="0" borderId="11" xfId="43" applyFont="1" applyBorder="1" applyProtection="1"/>
    <xf numFmtId="9" fontId="5" fillId="0" borderId="8" xfId="43" applyFont="1" applyBorder="1" applyProtection="1"/>
    <xf numFmtId="9" fontId="5" fillId="0" borderId="17" xfId="43" applyFont="1" applyBorder="1" applyProtection="1"/>
    <xf numFmtId="0" fontId="5" fillId="0" borderId="13" xfId="0" applyFont="1" applyBorder="1" applyAlignment="1" applyProtection="1">
      <alignment horizontal="center"/>
    </xf>
    <xf numFmtId="0" fontId="0" fillId="6" borderId="14" xfId="0" applyFill="1" applyBorder="1" applyProtection="1"/>
    <xf numFmtId="0" fontId="9" fillId="5" borderId="2" xfId="0" applyNumberFormat="1" applyFont="1" applyFill="1" applyBorder="1" applyAlignment="1" applyProtection="1">
      <alignment horizontal="center"/>
    </xf>
    <xf numFmtId="0" fontId="9" fillId="5" borderId="13" xfId="0" applyNumberFormat="1" applyFont="1" applyFill="1" applyBorder="1" applyAlignment="1" applyProtection="1">
      <alignment horizontal="center"/>
    </xf>
    <xf numFmtId="164" fontId="0" fillId="0" borderId="0" xfId="0" applyNumberFormat="1" applyProtection="1"/>
    <xf numFmtId="0" fontId="5" fillId="0" borderId="1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1" fillId="5" borderId="4" xfId="0" applyFont="1" applyFill="1" applyBorder="1" applyAlignment="1" applyProtection="1">
      <alignment horizontal="center"/>
    </xf>
    <xf numFmtId="7" fontId="5" fillId="4" borderId="9" xfId="0" applyNumberFormat="1" applyFont="1" applyFill="1" applyBorder="1" applyAlignment="1" applyProtection="1">
      <alignment horizontal="center"/>
      <protection locked="0"/>
    </xf>
    <xf numFmtId="7" fontId="5" fillId="4" borderId="10" xfId="0" applyNumberFormat="1" applyFont="1" applyFill="1" applyBorder="1" applyAlignment="1" applyProtection="1">
      <alignment horizontal="center"/>
      <protection locked="0"/>
    </xf>
    <xf numFmtId="7" fontId="5" fillId="4" borderId="11" xfId="0" applyNumberFormat="1" applyFont="1" applyFill="1" applyBorder="1" applyAlignment="1" applyProtection="1">
      <alignment horizontal="center"/>
      <protection locked="0"/>
    </xf>
    <xf numFmtId="7" fontId="5" fillId="4" borderId="4" xfId="0" applyNumberFormat="1" applyFont="1" applyFill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left"/>
    </xf>
    <xf numFmtId="0" fontId="19" fillId="0" borderId="11" xfId="0" applyFont="1" applyBorder="1" applyAlignment="1" applyProtection="1">
      <alignment horizontal="left"/>
    </xf>
  </cellXfs>
  <cellStyles count="44">
    <cellStyle name="Comma 2" xfId="6" xr:uid="{00000000-0005-0000-0000-000001000000}"/>
    <cellStyle name="Comma 2 2" xfId="7" xr:uid="{00000000-0005-0000-0000-000002000000}"/>
    <cellStyle name="Comma 2 2 2" xfId="3" xr:uid="{00000000-0005-0000-0000-000003000000}"/>
    <cellStyle name="Comma 2 2 2 2" xfId="29" xr:uid="{00000000-0005-0000-0000-000004000000}"/>
    <cellStyle name="Comma 2 2 3" xfId="8" xr:uid="{00000000-0005-0000-0000-000005000000}"/>
    <cellStyle name="Comma 3" xfId="9" xr:uid="{00000000-0005-0000-0000-000006000000}"/>
    <cellStyle name="Comma 4" xfId="24" xr:uid="{00000000-0005-0000-0000-000007000000}"/>
    <cellStyle name="Currency 2" xfId="16" xr:uid="{00000000-0005-0000-0000-000009000000}"/>
    <cellStyle name="Currency 3" xfId="37" xr:uid="{00000000-0005-0000-0000-00000A000000}"/>
    <cellStyle name="Normal" xfId="0" builtinId="0"/>
    <cellStyle name="Normal 2" xfId="1" xr:uid="{00000000-0005-0000-0000-00000C000000}"/>
    <cellStyle name="Normal 2 2" xfId="10" xr:uid="{00000000-0005-0000-0000-00000D000000}"/>
    <cellStyle name="Normal 2 2 2" xfId="15" xr:uid="{00000000-0005-0000-0000-00000E000000}"/>
    <cellStyle name="Normal 2 3" xfId="18" xr:uid="{00000000-0005-0000-0000-00000F000000}"/>
    <cellStyle name="Normal 2 3 2" xfId="21" xr:uid="{00000000-0005-0000-0000-000010000000}"/>
    <cellStyle name="Normal 2 3 2 2" xfId="40" xr:uid="{00000000-0005-0000-0000-000011000000}"/>
    <cellStyle name="Normal 2 3 3" xfId="36" xr:uid="{00000000-0005-0000-0000-000012000000}"/>
    <cellStyle name="Normal 2 3 4" xfId="27" xr:uid="{00000000-0005-0000-0000-000013000000}"/>
    <cellStyle name="Normal 2 4" xfId="20" xr:uid="{00000000-0005-0000-0000-000014000000}"/>
    <cellStyle name="Normal 2 4 2" xfId="39" xr:uid="{00000000-0005-0000-0000-000015000000}"/>
    <cellStyle name="Normal 2 5" xfId="19" xr:uid="{00000000-0005-0000-0000-000016000000}"/>
    <cellStyle name="Normal 2 5 2" xfId="38" xr:uid="{00000000-0005-0000-0000-000017000000}"/>
    <cellStyle name="Normal 2 6" xfId="26" xr:uid="{00000000-0005-0000-0000-000018000000}"/>
    <cellStyle name="Normal 2 7" xfId="22" xr:uid="{00000000-0005-0000-0000-000019000000}"/>
    <cellStyle name="Normal 3" xfId="2" xr:uid="{00000000-0005-0000-0000-00001A000000}"/>
    <cellStyle name="Normal 3 2" xfId="11" xr:uid="{00000000-0005-0000-0000-00001B000000}"/>
    <cellStyle name="Normal 3 2 2" xfId="4" xr:uid="{00000000-0005-0000-0000-00001C000000}"/>
    <cellStyle name="Normal 3 2 2 2" xfId="30" xr:uid="{00000000-0005-0000-0000-00001D000000}"/>
    <cellStyle name="Normal 3 2 3" xfId="12" xr:uid="{00000000-0005-0000-0000-00001E000000}"/>
    <cellStyle name="Normal 4" xfId="5" xr:uid="{00000000-0005-0000-0000-00001F000000}"/>
    <cellStyle name="Normal 4 2" xfId="25" xr:uid="{00000000-0005-0000-0000-000020000000}"/>
    <cellStyle name="Normal 5" xfId="13" xr:uid="{00000000-0005-0000-0000-000021000000}"/>
    <cellStyle name="Normal 5 2" xfId="33" xr:uid="{00000000-0005-0000-0000-000022000000}"/>
    <cellStyle name="Normal 5 3" xfId="23" xr:uid="{00000000-0005-0000-0000-000023000000}"/>
    <cellStyle name="Normal 6" xfId="42" xr:uid="{00000000-0005-0000-0000-000024000000}"/>
    <cellStyle name="Normal 9" xfId="32" xr:uid="{00000000-0005-0000-0000-000025000000}"/>
    <cellStyle name="Percent" xfId="43" builtinId="5"/>
    <cellStyle name="Percent 2" xfId="14" xr:uid="{00000000-0005-0000-0000-000026000000}"/>
    <cellStyle name="Percent 2 2" xfId="34" xr:uid="{00000000-0005-0000-0000-000027000000}"/>
    <cellStyle name="Percent 2 3" xfId="31" xr:uid="{00000000-0005-0000-0000-000028000000}"/>
    <cellStyle name="Percent 3" xfId="17" xr:uid="{00000000-0005-0000-0000-000029000000}"/>
    <cellStyle name="Percent 3 2" xfId="35" xr:uid="{00000000-0005-0000-0000-00002A000000}"/>
    <cellStyle name="Percent 3 3" xfId="28" xr:uid="{00000000-0005-0000-0000-00002B000000}"/>
    <cellStyle name="Percent 4" xfId="41" xr:uid="{00000000-0005-0000-0000-00002C000000}"/>
  </cellStyles>
  <dxfs count="9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E1FFFF"/>
      <color rgb="FFCCFFFF"/>
      <color rgb="FF00F26D"/>
      <color rgb="FF37F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  <pageSetUpPr fitToPage="1"/>
  </sheetPr>
  <dimension ref="A1:AB62"/>
  <sheetViews>
    <sheetView tabSelected="1" zoomScale="80" zoomScaleNormal="80" workbookViewId="0">
      <selection activeCell="C7" sqref="C7"/>
    </sheetView>
  </sheetViews>
  <sheetFormatPr defaultColWidth="8.85546875" defaultRowHeight="15" x14ac:dyDescent="0.2"/>
  <cols>
    <col min="1" max="1" width="11.7109375" style="3" customWidth="1"/>
    <col min="2" max="2" width="56.85546875" style="3" customWidth="1"/>
    <col min="3" max="3" width="18.7109375" style="3" customWidth="1"/>
    <col min="4" max="4" width="17.7109375" style="3" customWidth="1"/>
    <col min="5" max="7" width="18.28515625" style="3" customWidth="1"/>
    <col min="8" max="8" width="1" style="3" customWidth="1"/>
    <col min="9" max="10" width="17.7109375" style="3" customWidth="1"/>
    <col min="11" max="13" width="13.7109375" style="3" hidden="1" customWidth="1"/>
    <col min="14" max="14" width="1.7109375" style="3" hidden="1" customWidth="1"/>
    <col min="15" max="15" width="13.7109375" style="3" hidden="1" customWidth="1"/>
    <col min="16" max="16" width="8.28515625" style="3" hidden="1" customWidth="1"/>
    <col min="17" max="17" width="1.7109375" style="3" hidden="1" customWidth="1"/>
    <col min="18" max="18" width="13.7109375" style="3" hidden="1" customWidth="1"/>
    <col min="19" max="19" width="8.28515625" style="3" hidden="1" customWidth="1"/>
    <col min="20" max="20" width="1.140625" style="3" customWidth="1"/>
    <col min="21" max="21" width="55.28515625" style="4" customWidth="1"/>
    <col min="22" max="23" width="11.7109375" style="3" customWidth="1"/>
    <col min="24" max="24" width="1.140625" style="3" customWidth="1"/>
    <col min="25" max="25" width="12.5703125" style="4" customWidth="1"/>
    <col min="26" max="28" width="8.85546875" style="4"/>
    <col min="29" max="29" width="45.5703125" style="4" customWidth="1"/>
    <col min="30" max="16384" width="8.85546875" style="4"/>
  </cols>
  <sheetData>
    <row r="1" spans="1:24" ht="15.75" x14ac:dyDescent="0.25">
      <c r="A1" s="2" t="s">
        <v>68</v>
      </c>
    </row>
    <row r="3" spans="1:24" ht="15.75" x14ac:dyDescent="0.25">
      <c r="A3" s="74" t="s">
        <v>0</v>
      </c>
      <c r="B3" s="40"/>
      <c r="C3" s="5" t="str">
        <f>IF(B3=""," &lt;&lt; Enter legal name of grant applicant","")</f>
        <v xml:space="preserve"> &lt;&lt; Enter legal name of grant applicant</v>
      </c>
    </row>
    <row r="5" spans="1:24" ht="15.75" x14ac:dyDescent="0.25">
      <c r="A5" s="2"/>
      <c r="B5" s="8" t="s">
        <v>45</v>
      </c>
      <c r="E5" s="6"/>
      <c r="F5" s="6"/>
    </row>
    <row r="6" spans="1:24" ht="15.75" x14ac:dyDescent="0.25">
      <c r="A6" s="2"/>
      <c r="B6" s="9" t="s">
        <v>46</v>
      </c>
      <c r="C6" s="73" t="s">
        <v>47</v>
      </c>
      <c r="D6" s="118" t="s">
        <v>48</v>
      </c>
      <c r="E6" s="118"/>
      <c r="F6" s="118"/>
    </row>
    <row r="7" spans="1:24" ht="15.75" x14ac:dyDescent="0.25">
      <c r="A7" s="2"/>
      <c r="B7" s="9" t="s">
        <v>49</v>
      </c>
      <c r="C7" s="39"/>
      <c r="D7" s="119"/>
      <c r="E7" s="120"/>
      <c r="F7" s="121"/>
    </row>
    <row r="8" spans="1:24" x14ac:dyDescent="0.2">
      <c r="B8" s="9" t="s">
        <v>50</v>
      </c>
      <c r="C8" s="39"/>
      <c r="D8" s="119"/>
      <c r="E8" s="120"/>
      <c r="F8" s="121"/>
    </row>
    <row r="9" spans="1:24" x14ac:dyDescent="0.2">
      <c r="B9" s="9" t="s">
        <v>51</v>
      </c>
      <c r="C9" s="39"/>
      <c r="D9" s="122"/>
      <c r="E9" s="122"/>
      <c r="F9" s="122"/>
    </row>
    <row r="10" spans="1:24" ht="15.75" x14ac:dyDescent="0.25">
      <c r="B10" s="8"/>
      <c r="C10" s="7"/>
    </row>
    <row r="11" spans="1:24" ht="15.75" x14ac:dyDescent="0.25">
      <c r="B11" s="75" t="s">
        <v>55</v>
      </c>
      <c r="C11" s="76"/>
      <c r="D11" s="77"/>
      <c r="E11" s="75" t="s">
        <v>63</v>
      </c>
      <c r="F11" s="77"/>
      <c r="G11" s="77"/>
      <c r="H11" s="6"/>
      <c r="V11" s="4"/>
      <c r="W11" s="4"/>
      <c r="X11" s="4"/>
    </row>
    <row r="12" spans="1:24" x14ac:dyDescent="0.2">
      <c r="B12" s="78" t="s">
        <v>54</v>
      </c>
      <c r="C12" s="79">
        <v>150000</v>
      </c>
      <c r="D12" s="77"/>
      <c r="E12" s="123" t="s">
        <v>69</v>
      </c>
      <c r="F12" s="124"/>
      <c r="G12" s="80">
        <v>100000</v>
      </c>
      <c r="V12" s="4"/>
      <c r="W12" s="4"/>
      <c r="X12" s="4"/>
    </row>
    <row r="13" spans="1:24" x14ac:dyDescent="0.2">
      <c r="B13" s="78" t="s">
        <v>21</v>
      </c>
      <c r="C13" s="81">
        <f>IF(B11="","",C12-C14)</f>
        <v>138000</v>
      </c>
      <c r="D13" s="77"/>
      <c r="E13" s="123" t="s">
        <v>70</v>
      </c>
      <c r="F13" s="124"/>
      <c r="G13" s="80">
        <v>50000</v>
      </c>
      <c r="V13" s="4"/>
      <c r="W13" s="4"/>
      <c r="X13" s="4"/>
    </row>
    <row r="14" spans="1:24" x14ac:dyDescent="0.2">
      <c r="B14" s="78" t="s">
        <v>56</v>
      </c>
      <c r="C14" s="81">
        <f>IF(C12="","",ROUND(C12*C22,2))</f>
        <v>12000</v>
      </c>
      <c r="D14" s="77"/>
      <c r="E14" s="77"/>
      <c r="S14" s="4"/>
      <c r="T14" s="4"/>
      <c r="V14" s="4"/>
      <c r="W14" s="4"/>
      <c r="X14" s="4"/>
    </row>
    <row r="15" spans="1:24" x14ac:dyDescent="0.2">
      <c r="B15" s="78" t="s">
        <v>23</v>
      </c>
      <c r="C15" s="81">
        <v>10000</v>
      </c>
      <c r="D15" s="77"/>
      <c r="E15" s="77"/>
      <c r="F15" s="77"/>
      <c r="G15" s="77"/>
    </row>
    <row r="16" spans="1:24" x14ac:dyDescent="0.2">
      <c r="B16" s="77"/>
      <c r="C16" s="82"/>
      <c r="D16" s="77"/>
      <c r="E16" s="77"/>
      <c r="F16" s="77"/>
      <c r="G16" s="77"/>
    </row>
    <row r="17" spans="1:25" ht="15.75" x14ac:dyDescent="0.25">
      <c r="B17" s="75" t="s">
        <v>52</v>
      </c>
      <c r="C17" s="82"/>
      <c r="D17" s="77"/>
      <c r="E17" s="75"/>
      <c r="F17" s="77"/>
      <c r="G17" s="77"/>
    </row>
    <row r="18" spans="1:25" x14ac:dyDescent="0.2">
      <c r="B18" s="78" t="s">
        <v>71</v>
      </c>
      <c r="C18" s="83">
        <v>0</v>
      </c>
      <c r="D18" s="77"/>
      <c r="E18" s="77"/>
      <c r="F18" s="77"/>
      <c r="G18" s="77"/>
    </row>
    <row r="19" spans="1:25" x14ac:dyDescent="0.2">
      <c r="B19" s="78" t="s">
        <v>72</v>
      </c>
      <c r="C19" s="83">
        <v>0.5</v>
      </c>
      <c r="D19" s="77"/>
      <c r="E19" s="77"/>
      <c r="F19" s="77"/>
      <c r="G19" s="77"/>
    </row>
    <row r="20" spans="1:25" x14ac:dyDescent="0.2">
      <c r="B20" s="77"/>
      <c r="C20" s="77"/>
      <c r="D20" s="77"/>
      <c r="E20" s="77"/>
      <c r="F20" s="77"/>
      <c r="G20" s="77"/>
    </row>
    <row r="21" spans="1:25" ht="15.75" x14ac:dyDescent="0.25">
      <c r="B21" s="84" t="s">
        <v>53</v>
      </c>
      <c r="C21" s="85"/>
      <c r="D21" s="77"/>
      <c r="E21" s="77"/>
      <c r="F21" s="77"/>
      <c r="G21" s="77"/>
      <c r="S21" s="4"/>
      <c r="T21" s="4"/>
      <c r="V21" s="4"/>
      <c r="W21" s="4"/>
      <c r="X21" s="4"/>
    </row>
    <row r="22" spans="1:25" x14ac:dyDescent="0.2">
      <c r="B22" s="78" t="s">
        <v>57</v>
      </c>
      <c r="C22" s="83">
        <v>0.08</v>
      </c>
      <c r="D22" s="77"/>
      <c r="E22" s="86"/>
      <c r="F22" s="77"/>
      <c r="G22" s="77"/>
      <c r="S22" s="4"/>
      <c r="T22" s="4"/>
      <c r="V22" s="4"/>
      <c r="W22" s="4"/>
      <c r="X22" s="4"/>
    </row>
    <row r="23" spans="1:25" s="11" customFormat="1" x14ac:dyDescent="0.2">
      <c r="A23" s="10"/>
      <c r="B23" s="78" t="s">
        <v>58</v>
      </c>
      <c r="C23" s="81">
        <f>ROUND(SUM($D$36:$D$48)/(1-0.08)-SUM($D$36:$D$48),0)</f>
        <v>0</v>
      </c>
      <c r="D23" s="87"/>
      <c r="E23" s="87"/>
      <c r="F23" s="87"/>
      <c r="G23" s="87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U23" s="4"/>
    </row>
    <row r="24" spans="1:25" s="11" customFormat="1" x14ac:dyDescent="0.2">
      <c r="A24" s="10"/>
      <c r="B24" s="87"/>
      <c r="C24" s="87"/>
      <c r="D24" s="87"/>
      <c r="E24" s="87"/>
      <c r="F24" s="87"/>
      <c r="G24" s="87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U24" s="4"/>
    </row>
    <row r="25" spans="1:25" ht="15.75" x14ac:dyDescent="0.25">
      <c r="B25" s="75" t="s">
        <v>18</v>
      </c>
      <c r="C25" s="77"/>
      <c r="D25" s="77"/>
      <c r="E25" s="77"/>
      <c r="F25" s="77"/>
      <c r="G25" s="77"/>
      <c r="S25" s="4"/>
      <c r="T25" s="4"/>
      <c r="V25" s="4"/>
      <c r="W25" s="4"/>
      <c r="X25" s="4"/>
    </row>
    <row r="26" spans="1:25" x14ac:dyDescent="0.2">
      <c r="B26" s="78" t="s">
        <v>1</v>
      </c>
      <c r="C26" s="88">
        <f>C52</f>
        <v>0</v>
      </c>
      <c r="D26" s="77"/>
      <c r="E26" s="89"/>
      <c r="F26" s="89"/>
      <c r="G26" s="89"/>
      <c r="H26" s="4"/>
      <c r="I26" s="4"/>
      <c r="J26" s="4"/>
    </row>
    <row r="27" spans="1:25" ht="15.75" x14ac:dyDescent="0.25">
      <c r="B27" s="78" t="s">
        <v>59</v>
      </c>
      <c r="C27" s="88">
        <f>D52</f>
        <v>0</v>
      </c>
      <c r="D27" s="90" t="str">
        <f>IF(C27&gt;C12," &lt;&lt; Grant funds exceeds maximum eligible amount","")</f>
        <v/>
      </c>
      <c r="E27" s="89"/>
      <c r="F27" s="89"/>
      <c r="G27" s="89"/>
      <c r="H27" s="4"/>
      <c r="I27" s="4"/>
      <c r="J27" s="4"/>
    </row>
    <row r="28" spans="1:25" ht="15.75" x14ac:dyDescent="0.25">
      <c r="B28" s="91" t="s">
        <v>60</v>
      </c>
      <c r="C28" s="92">
        <f>IF(C26&gt;0,ROUND(C27/C26,4),0)</f>
        <v>0</v>
      </c>
      <c r="D28" s="90" t="str">
        <f>IF(C28&gt;(1-C18),"Grant % of Total Project Funds exceeds maximum eligible grant rate %","")</f>
        <v/>
      </c>
      <c r="E28" s="89"/>
      <c r="F28" s="89"/>
      <c r="G28" s="89"/>
      <c r="H28" s="4"/>
      <c r="I28" s="4"/>
      <c r="J28" s="4"/>
    </row>
    <row r="29" spans="1:25" ht="15.6" customHeight="1" x14ac:dyDescent="0.2">
      <c r="B29" s="78" t="s">
        <v>17</v>
      </c>
      <c r="C29" s="92">
        <f>IF(D44&gt;0,ROUND(D44/D52,3),0)</f>
        <v>0</v>
      </c>
      <c r="D29" s="93"/>
      <c r="E29" s="89"/>
      <c r="F29" s="89"/>
      <c r="G29" s="89"/>
      <c r="H29" s="4"/>
      <c r="I29" s="4"/>
      <c r="J29" s="4"/>
    </row>
    <row r="30" spans="1:25" x14ac:dyDescent="0.2">
      <c r="B30" s="78" t="s">
        <v>24</v>
      </c>
      <c r="C30" s="94">
        <f>IF(C27&gt;0,I52,0)</f>
        <v>0</v>
      </c>
      <c r="D30" s="77"/>
      <c r="E30" s="77"/>
      <c r="F30" s="77"/>
      <c r="G30" s="77"/>
    </row>
    <row r="31" spans="1:25" x14ac:dyDescent="0.2">
      <c r="B31" s="37"/>
      <c r="C31" s="38"/>
    </row>
    <row r="32" spans="1:25" ht="15.75" x14ac:dyDescent="0.25">
      <c r="A32" s="14"/>
      <c r="B32" s="14"/>
      <c r="C32" s="15"/>
      <c r="D32" s="15"/>
      <c r="E32" s="69"/>
      <c r="F32" s="69"/>
      <c r="G32" s="69"/>
      <c r="H32" s="59"/>
      <c r="I32" s="117" t="s">
        <v>22</v>
      </c>
      <c r="J32" s="117"/>
      <c r="K32" s="43"/>
      <c r="L32" s="43"/>
      <c r="M32" s="44"/>
      <c r="N32" s="15" t="s">
        <v>2</v>
      </c>
      <c r="O32" s="15" t="s">
        <v>3</v>
      </c>
      <c r="P32" s="15"/>
      <c r="Q32" s="15"/>
      <c r="R32" s="15"/>
      <c r="S32" s="45"/>
      <c r="T32" s="59"/>
      <c r="U32" s="98"/>
      <c r="V32" s="116" t="s">
        <v>59</v>
      </c>
      <c r="W32" s="117" t="s">
        <v>4</v>
      </c>
      <c r="X32" s="59"/>
      <c r="Y32" s="15" t="s">
        <v>19</v>
      </c>
    </row>
    <row r="33" spans="1:28" ht="15.75" x14ac:dyDescent="0.25">
      <c r="A33" s="105" t="s">
        <v>65</v>
      </c>
      <c r="B33" s="16"/>
      <c r="C33" s="16" t="s">
        <v>5</v>
      </c>
      <c r="D33" s="16" t="s">
        <v>5</v>
      </c>
      <c r="E33" s="70" t="s">
        <v>41</v>
      </c>
      <c r="F33" s="70" t="s">
        <v>42</v>
      </c>
      <c r="G33" s="71" t="s">
        <v>43</v>
      </c>
      <c r="H33" s="52"/>
      <c r="I33" s="16" t="s">
        <v>27</v>
      </c>
      <c r="J33" s="70" t="s">
        <v>11</v>
      </c>
      <c r="K33" s="54"/>
      <c r="L33" s="16" t="s">
        <v>26</v>
      </c>
      <c r="M33" s="16" t="s">
        <v>5</v>
      </c>
      <c r="N33" s="16"/>
      <c r="O33" s="16"/>
      <c r="P33" s="16" t="s">
        <v>6</v>
      </c>
      <c r="Q33" s="16"/>
      <c r="R33" s="16" t="s">
        <v>7</v>
      </c>
      <c r="S33" s="46" t="s">
        <v>8</v>
      </c>
      <c r="T33" s="52"/>
      <c r="U33" s="70" t="s">
        <v>64</v>
      </c>
      <c r="V33" s="95"/>
      <c r="W33" s="65"/>
      <c r="X33" s="52"/>
      <c r="Y33" s="16" t="s">
        <v>20</v>
      </c>
    </row>
    <row r="34" spans="1:28" ht="15.75" x14ac:dyDescent="0.25">
      <c r="A34" s="105" t="s">
        <v>66</v>
      </c>
      <c r="B34" s="17" t="s">
        <v>12</v>
      </c>
      <c r="C34" s="16" t="s">
        <v>10</v>
      </c>
      <c r="D34" s="16" t="s">
        <v>9</v>
      </c>
      <c r="E34" s="70"/>
      <c r="F34" s="70"/>
      <c r="G34" s="71"/>
      <c r="H34" s="52"/>
      <c r="I34" s="16" t="s">
        <v>25</v>
      </c>
      <c r="J34" s="70" t="s">
        <v>14</v>
      </c>
      <c r="K34" s="54"/>
      <c r="L34" s="16" t="s">
        <v>10</v>
      </c>
      <c r="M34" s="16" t="s">
        <v>11</v>
      </c>
      <c r="N34" s="16"/>
      <c r="O34" s="16"/>
      <c r="P34" s="16" t="s">
        <v>5</v>
      </c>
      <c r="Q34" s="16"/>
      <c r="R34" s="16" t="s">
        <v>13</v>
      </c>
      <c r="S34" s="46" t="s">
        <v>14</v>
      </c>
      <c r="T34" s="52"/>
      <c r="U34" s="99"/>
      <c r="V34" s="96" t="s">
        <v>61</v>
      </c>
      <c r="W34" s="16" t="s">
        <v>62</v>
      </c>
      <c r="X34" s="52"/>
      <c r="Y34" s="16" t="s">
        <v>5</v>
      </c>
    </row>
    <row r="35" spans="1:28" ht="16.5" thickBot="1" x14ac:dyDescent="0.3">
      <c r="A35" s="105" t="s">
        <v>67</v>
      </c>
      <c r="B35" s="16"/>
      <c r="C35" s="16" t="s">
        <v>15</v>
      </c>
      <c r="D35" s="16" t="s">
        <v>13</v>
      </c>
      <c r="E35" s="113" t="str">
        <f>IF(ISBLANK(C7),"",C7)</f>
        <v/>
      </c>
      <c r="F35" s="113" t="str">
        <f>IF(ISBLANK(C8),"",C8)</f>
        <v/>
      </c>
      <c r="G35" s="114" t="str">
        <f>IF(ISBLANK(C9),"",C9)</f>
        <v/>
      </c>
      <c r="H35" s="52"/>
      <c r="I35" s="66" t="s">
        <v>14</v>
      </c>
      <c r="J35" s="72" t="s">
        <v>13</v>
      </c>
      <c r="K35" s="55"/>
      <c r="L35" s="18" t="s">
        <v>13</v>
      </c>
      <c r="M35" s="18" t="s">
        <v>13</v>
      </c>
      <c r="N35" s="18"/>
      <c r="O35" s="18"/>
      <c r="P35" s="18" t="s">
        <v>10</v>
      </c>
      <c r="Q35" s="18"/>
      <c r="R35" s="18"/>
      <c r="S35" s="47"/>
      <c r="T35" s="52"/>
      <c r="U35" s="100"/>
      <c r="V35" s="97" t="s">
        <v>13</v>
      </c>
      <c r="W35" s="66" t="s">
        <v>13</v>
      </c>
      <c r="X35" s="52"/>
      <c r="Y35" s="16" t="s">
        <v>10</v>
      </c>
    </row>
    <row r="36" spans="1:28" ht="15.75" thickTop="1" x14ac:dyDescent="0.2">
      <c r="A36" s="68">
        <v>1</v>
      </c>
      <c r="B36" s="19" t="s">
        <v>28</v>
      </c>
      <c r="C36" s="1">
        <f t="shared" ref="C36:C48" si="0">D36+J36</f>
        <v>0</v>
      </c>
      <c r="D36" s="1">
        <f t="shared" ref="D36:D48" si="1">E36+F36+G36</f>
        <v>0</v>
      </c>
      <c r="E36" s="39">
        <v>0</v>
      </c>
      <c r="F36" s="39">
        <v>0</v>
      </c>
      <c r="G36" s="39">
        <v>0</v>
      </c>
      <c r="H36" s="53"/>
      <c r="I36" s="20">
        <f>SUM(Z36:AB36)</f>
        <v>0</v>
      </c>
      <c r="J36" s="39"/>
      <c r="K36" s="101"/>
      <c r="L36" s="102"/>
      <c r="M36" s="1">
        <f t="shared" ref="M36:M50" si="2">SUM(J36:L36)</f>
        <v>0</v>
      </c>
      <c r="N36" s="21"/>
      <c r="O36" s="21"/>
      <c r="P36" s="22">
        <f t="shared" ref="P36:P48" si="3">SUM(C36:O36)</f>
        <v>0</v>
      </c>
      <c r="Q36" s="22"/>
      <c r="R36" s="22"/>
      <c r="S36" s="49">
        <f t="shared" ref="S36:S50" si="4">IF(R36&gt;0,ROUND(R36/$C36,4),0)</f>
        <v>0</v>
      </c>
      <c r="T36" s="53"/>
      <c r="U36" s="104"/>
      <c r="V36" s="108">
        <f t="shared" ref="V36:V48" si="5">IF(D36&gt;0,D36/(J36+D36),0)</f>
        <v>0</v>
      </c>
      <c r="W36" s="23">
        <f>IF(J36&gt;0,J36/(J36+D36),0)</f>
        <v>0</v>
      </c>
      <c r="X36" s="53"/>
      <c r="Y36" s="23">
        <f t="shared" ref="Y36:Y48" si="6">IF(C$52=0,0,C36/C$52)</f>
        <v>0</v>
      </c>
      <c r="Z36" s="115">
        <f>IF(E36=0,0,IF(E35="Microgrant Program",ROUND(E36,0),0))</f>
        <v>0</v>
      </c>
      <c r="AA36" s="115">
        <f t="shared" ref="AA36:AB36" si="7">IF(F36=0,0,IF(F35="Microgrant Program",ROUND(F36,0),0))</f>
        <v>0</v>
      </c>
      <c r="AB36" s="115">
        <f t="shared" si="7"/>
        <v>0</v>
      </c>
    </row>
    <row r="37" spans="1:28" x14ac:dyDescent="0.2">
      <c r="A37" s="68">
        <v>2</v>
      </c>
      <c r="B37" s="24" t="s">
        <v>29</v>
      </c>
      <c r="C37" s="1">
        <f t="shared" si="0"/>
        <v>0</v>
      </c>
      <c r="D37" s="1">
        <f t="shared" si="1"/>
        <v>0</v>
      </c>
      <c r="E37" s="39">
        <v>0</v>
      </c>
      <c r="F37" s="39">
        <v>0</v>
      </c>
      <c r="G37" s="39">
        <v>0</v>
      </c>
      <c r="H37" s="53"/>
      <c r="I37" s="20">
        <f t="shared" ref="I37:I48" si="8">SUM(Z37:AB37)</f>
        <v>0</v>
      </c>
      <c r="J37" s="39"/>
      <c r="K37" s="101"/>
      <c r="L37" s="102"/>
      <c r="M37" s="1">
        <f t="shared" si="2"/>
        <v>0</v>
      </c>
      <c r="N37" s="21"/>
      <c r="O37" s="21"/>
      <c r="P37" s="22">
        <f t="shared" si="3"/>
        <v>0</v>
      </c>
      <c r="Q37" s="22"/>
      <c r="R37" s="22"/>
      <c r="S37" s="49">
        <f t="shared" si="4"/>
        <v>0</v>
      </c>
      <c r="T37" s="53"/>
      <c r="U37" s="104"/>
      <c r="V37" s="108">
        <f t="shared" si="5"/>
        <v>0</v>
      </c>
      <c r="W37" s="23">
        <f t="shared" ref="W37:W52" si="9">IF(J37&gt;0,J37/(J37+D37),0)</f>
        <v>0</v>
      </c>
      <c r="X37" s="53"/>
      <c r="Y37" s="23">
        <f t="shared" si="6"/>
        <v>0</v>
      </c>
      <c r="Z37" s="115">
        <f t="shared" ref="Z37:Z48" si="10">IF(E37=0,0,IF(E36="Microgrant Program",ROUND(E37,0),0))</f>
        <v>0</v>
      </c>
      <c r="AA37" s="115">
        <f t="shared" ref="AA37:AA48" si="11">IF(F37=0,0,IF(F36="Microgrant Program",ROUND(F37,0),0))</f>
        <v>0</v>
      </c>
      <c r="AB37" s="115">
        <f t="shared" ref="AB37:AB48" si="12">IF(G37=0,0,IF(G36="Microgrant Program",ROUND(G37,0),0))</f>
        <v>0</v>
      </c>
    </row>
    <row r="38" spans="1:28" x14ac:dyDescent="0.2">
      <c r="A38" s="68">
        <v>4</v>
      </c>
      <c r="B38" s="24" t="s">
        <v>30</v>
      </c>
      <c r="C38" s="1">
        <f t="shared" si="0"/>
        <v>0</v>
      </c>
      <c r="D38" s="1">
        <f t="shared" si="1"/>
        <v>0</v>
      </c>
      <c r="E38" s="39">
        <v>0</v>
      </c>
      <c r="F38" s="39">
        <v>0</v>
      </c>
      <c r="G38" s="39">
        <v>0</v>
      </c>
      <c r="H38" s="53"/>
      <c r="I38" s="20">
        <f t="shared" si="8"/>
        <v>0</v>
      </c>
      <c r="J38" s="39"/>
      <c r="K38" s="101"/>
      <c r="L38" s="102"/>
      <c r="M38" s="1">
        <f t="shared" si="2"/>
        <v>0</v>
      </c>
      <c r="N38" s="21"/>
      <c r="O38" s="21"/>
      <c r="P38" s="22">
        <f t="shared" si="3"/>
        <v>0</v>
      </c>
      <c r="Q38" s="22"/>
      <c r="R38" s="22"/>
      <c r="S38" s="49">
        <f t="shared" si="4"/>
        <v>0</v>
      </c>
      <c r="T38" s="53"/>
      <c r="U38" s="104"/>
      <c r="V38" s="108">
        <f t="shared" si="5"/>
        <v>0</v>
      </c>
      <c r="W38" s="23">
        <f t="shared" si="9"/>
        <v>0</v>
      </c>
      <c r="X38" s="53"/>
      <c r="Y38" s="23">
        <f t="shared" si="6"/>
        <v>0</v>
      </c>
      <c r="Z38" s="115">
        <f t="shared" si="10"/>
        <v>0</v>
      </c>
      <c r="AA38" s="115">
        <f t="shared" si="11"/>
        <v>0</v>
      </c>
      <c r="AB38" s="115">
        <f t="shared" si="12"/>
        <v>0</v>
      </c>
    </row>
    <row r="39" spans="1:28" x14ac:dyDescent="0.2">
      <c r="A39" s="68">
        <v>5</v>
      </c>
      <c r="B39" s="24" t="s">
        <v>31</v>
      </c>
      <c r="C39" s="1">
        <f t="shared" si="0"/>
        <v>0</v>
      </c>
      <c r="D39" s="1">
        <f t="shared" si="1"/>
        <v>0</v>
      </c>
      <c r="E39" s="39">
        <v>0</v>
      </c>
      <c r="F39" s="39">
        <v>0</v>
      </c>
      <c r="G39" s="39">
        <v>0</v>
      </c>
      <c r="H39" s="53"/>
      <c r="I39" s="20">
        <f t="shared" si="8"/>
        <v>0</v>
      </c>
      <c r="J39" s="39"/>
      <c r="K39" s="101"/>
      <c r="L39" s="102"/>
      <c r="M39" s="1">
        <f t="shared" si="2"/>
        <v>0</v>
      </c>
      <c r="N39" s="21"/>
      <c r="O39" s="21"/>
      <c r="P39" s="22">
        <f t="shared" si="3"/>
        <v>0</v>
      </c>
      <c r="Q39" s="22"/>
      <c r="R39" s="22"/>
      <c r="S39" s="49">
        <f t="shared" si="4"/>
        <v>0</v>
      </c>
      <c r="T39" s="53"/>
      <c r="U39" s="104"/>
      <c r="V39" s="108">
        <f t="shared" si="5"/>
        <v>0</v>
      </c>
      <c r="W39" s="23">
        <f t="shared" si="9"/>
        <v>0</v>
      </c>
      <c r="X39" s="53"/>
      <c r="Y39" s="23">
        <f t="shared" si="6"/>
        <v>0</v>
      </c>
      <c r="Z39" s="115">
        <f t="shared" si="10"/>
        <v>0</v>
      </c>
      <c r="AA39" s="115">
        <f t="shared" si="11"/>
        <v>0</v>
      </c>
      <c r="AB39" s="115">
        <f t="shared" si="12"/>
        <v>0</v>
      </c>
    </row>
    <row r="40" spans="1:28" x14ac:dyDescent="0.2">
      <c r="A40" s="68">
        <v>6</v>
      </c>
      <c r="B40" s="24" t="s">
        <v>32</v>
      </c>
      <c r="C40" s="1">
        <f t="shared" si="0"/>
        <v>0</v>
      </c>
      <c r="D40" s="1">
        <f t="shared" si="1"/>
        <v>0</v>
      </c>
      <c r="E40" s="39">
        <v>0</v>
      </c>
      <c r="F40" s="39">
        <v>0</v>
      </c>
      <c r="G40" s="39">
        <v>0</v>
      </c>
      <c r="H40" s="53"/>
      <c r="I40" s="20">
        <f t="shared" si="8"/>
        <v>0</v>
      </c>
      <c r="J40" s="39"/>
      <c r="K40" s="101"/>
      <c r="L40" s="102"/>
      <c r="M40" s="1">
        <f t="shared" si="2"/>
        <v>0</v>
      </c>
      <c r="N40" s="21"/>
      <c r="O40" s="21"/>
      <c r="P40" s="22">
        <f t="shared" si="3"/>
        <v>0</v>
      </c>
      <c r="Q40" s="22"/>
      <c r="R40" s="22"/>
      <c r="S40" s="49">
        <f t="shared" si="4"/>
        <v>0</v>
      </c>
      <c r="T40" s="53"/>
      <c r="U40" s="104"/>
      <c r="V40" s="108">
        <f t="shared" si="5"/>
        <v>0</v>
      </c>
      <c r="W40" s="23">
        <f t="shared" si="9"/>
        <v>0</v>
      </c>
      <c r="X40" s="53"/>
      <c r="Y40" s="23">
        <f t="shared" si="6"/>
        <v>0</v>
      </c>
      <c r="Z40" s="115">
        <f t="shared" si="10"/>
        <v>0</v>
      </c>
      <c r="AA40" s="115">
        <f t="shared" si="11"/>
        <v>0</v>
      </c>
      <c r="AB40" s="115">
        <f t="shared" si="12"/>
        <v>0</v>
      </c>
    </row>
    <row r="41" spans="1:28" x14ac:dyDescent="0.2">
      <c r="A41" s="68">
        <v>7</v>
      </c>
      <c r="B41" s="25" t="s">
        <v>33</v>
      </c>
      <c r="C41" s="1">
        <f t="shared" si="0"/>
        <v>0</v>
      </c>
      <c r="D41" s="1">
        <f t="shared" si="1"/>
        <v>0</v>
      </c>
      <c r="E41" s="39">
        <v>0</v>
      </c>
      <c r="F41" s="39">
        <v>0</v>
      </c>
      <c r="G41" s="39">
        <v>0</v>
      </c>
      <c r="H41" s="53"/>
      <c r="I41" s="20">
        <f t="shared" si="8"/>
        <v>0</v>
      </c>
      <c r="J41" s="39"/>
      <c r="K41" s="101"/>
      <c r="L41" s="102"/>
      <c r="M41" s="1">
        <f t="shared" si="2"/>
        <v>0</v>
      </c>
      <c r="N41" s="21"/>
      <c r="O41" s="21"/>
      <c r="P41" s="22">
        <f t="shared" si="3"/>
        <v>0</v>
      </c>
      <c r="Q41" s="22"/>
      <c r="R41" s="22"/>
      <c r="S41" s="49">
        <f t="shared" si="4"/>
        <v>0</v>
      </c>
      <c r="T41" s="53"/>
      <c r="U41" s="104"/>
      <c r="V41" s="108">
        <f t="shared" si="5"/>
        <v>0</v>
      </c>
      <c r="W41" s="23">
        <f t="shared" si="9"/>
        <v>0</v>
      </c>
      <c r="X41" s="53"/>
      <c r="Y41" s="23">
        <f t="shared" si="6"/>
        <v>0</v>
      </c>
      <c r="Z41" s="115">
        <f t="shared" si="10"/>
        <v>0</v>
      </c>
      <c r="AA41" s="115">
        <f t="shared" si="11"/>
        <v>0</v>
      </c>
      <c r="AB41" s="115">
        <f t="shared" si="12"/>
        <v>0</v>
      </c>
    </row>
    <row r="42" spans="1:28" x14ac:dyDescent="0.2">
      <c r="A42" s="68">
        <v>8</v>
      </c>
      <c r="B42" s="24" t="s">
        <v>34</v>
      </c>
      <c r="C42" s="1">
        <f t="shared" si="0"/>
        <v>0</v>
      </c>
      <c r="D42" s="1">
        <f t="shared" si="1"/>
        <v>0</v>
      </c>
      <c r="E42" s="39">
        <v>0</v>
      </c>
      <c r="F42" s="39">
        <v>0</v>
      </c>
      <c r="G42" s="39">
        <v>0</v>
      </c>
      <c r="H42" s="53"/>
      <c r="I42" s="20">
        <f t="shared" si="8"/>
        <v>0</v>
      </c>
      <c r="J42" s="39"/>
      <c r="K42" s="101"/>
      <c r="L42" s="102"/>
      <c r="M42" s="1">
        <f t="shared" si="2"/>
        <v>0</v>
      </c>
      <c r="N42" s="21"/>
      <c r="O42" s="21"/>
      <c r="P42" s="22">
        <f t="shared" si="3"/>
        <v>0</v>
      </c>
      <c r="Q42" s="22"/>
      <c r="R42" s="22"/>
      <c r="S42" s="49">
        <f t="shared" si="4"/>
        <v>0</v>
      </c>
      <c r="T42" s="53"/>
      <c r="U42" s="104"/>
      <c r="V42" s="108">
        <f t="shared" si="5"/>
        <v>0</v>
      </c>
      <c r="W42" s="23">
        <f t="shared" si="9"/>
        <v>0</v>
      </c>
      <c r="X42" s="53"/>
      <c r="Y42" s="23">
        <f t="shared" si="6"/>
        <v>0</v>
      </c>
      <c r="Z42" s="115">
        <f t="shared" si="10"/>
        <v>0</v>
      </c>
      <c r="AA42" s="115">
        <f t="shared" si="11"/>
        <v>0</v>
      </c>
      <c r="AB42" s="115">
        <f t="shared" si="12"/>
        <v>0</v>
      </c>
    </row>
    <row r="43" spans="1:28" x14ac:dyDescent="0.2">
      <c r="A43" s="68">
        <v>9</v>
      </c>
      <c r="B43" s="24" t="s">
        <v>35</v>
      </c>
      <c r="C43" s="1">
        <f t="shared" si="0"/>
        <v>0</v>
      </c>
      <c r="D43" s="1">
        <f t="shared" si="1"/>
        <v>0</v>
      </c>
      <c r="E43" s="39">
        <v>0</v>
      </c>
      <c r="F43" s="39">
        <v>0</v>
      </c>
      <c r="G43" s="39">
        <v>0</v>
      </c>
      <c r="H43" s="53"/>
      <c r="I43" s="20">
        <f t="shared" si="8"/>
        <v>0</v>
      </c>
      <c r="J43" s="39"/>
      <c r="K43" s="101"/>
      <c r="L43" s="102"/>
      <c r="M43" s="1">
        <f t="shared" si="2"/>
        <v>0</v>
      </c>
      <c r="N43" s="21"/>
      <c r="O43" s="21"/>
      <c r="P43" s="22">
        <f t="shared" si="3"/>
        <v>0</v>
      </c>
      <c r="Q43" s="22"/>
      <c r="R43" s="22"/>
      <c r="S43" s="49">
        <f t="shared" si="4"/>
        <v>0</v>
      </c>
      <c r="T43" s="53"/>
      <c r="U43" s="104"/>
      <c r="V43" s="108">
        <f t="shared" si="5"/>
        <v>0</v>
      </c>
      <c r="W43" s="23">
        <f t="shared" si="9"/>
        <v>0</v>
      </c>
      <c r="X43" s="53"/>
      <c r="Y43" s="23">
        <f t="shared" si="6"/>
        <v>0</v>
      </c>
      <c r="Z43" s="115">
        <f t="shared" si="10"/>
        <v>0</v>
      </c>
      <c r="AA43" s="115">
        <f t="shared" si="11"/>
        <v>0</v>
      </c>
      <c r="AB43" s="115">
        <f t="shared" si="12"/>
        <v>0</v>
      </c>
    </row>
    <row r="44" spans="1:28" x14ac:dyDescent="0.2">
      <c r="A44" s="68">
        <v>10</v>
      </c>
      <c r="B44" s="19" t="s">
        <v>36</v>
      </c>
      <c r="C44" s="1">
        <f t="shared" si="0"/>
        <v>0</v>
      </c>
      <c r="D44" s="1">
        <f t="shared" si="1"/>
        <v>0</v>
      </c>
      <c r="E44" s="39">
        <v>0</v>
      </c>
      <c r="F44" s="39">
        <v>0</v>
      </c>
      <c r="G44" s="39">
        <v>0</v>
      </c>
      <c r="H44" s="53"/>
      <c r="I44" s="20">
        <f t="shared" si="8"/>
        <v>0</v>
      </c>
      <c r="J44" s="39"/>
      <c r="K44" s="101"/>
      <c r="L44" s="102"/>
      <c r="M44" s="1">
        <f t="shared" si="2"/>
        <v>0</v>
      </c>
      <c r="N44" s="21"/>
      <c r="O44" s="21"/>
      <c r="P44" s="22">
        <f t="shared" si="3"/>
        <v>0</v>
      </c>
      <c r="Q44" s="22"/>
      <c r="R44" s="22"/>
      <c r="S44" s="49">
        <f t="shared" si="4"/>
        <v>0</v>
      </c>
      <c r="T44" s="53"/>
      <c r="U44" s="104"/>
      <c r="V44" s="108">
        <f t="shared" si="5"/>
        <v>0</v>
      </c>
      <c r="W44" s="23">
        <f t="shared" si="9"/>
        <v>0</v>
      </c>
      <c r="X44" s="53"/>
      <c r="Y44" s="23">
        <f t="shared" si="6"/>
        <v>0</v>
      </c>
      <c r="Z44" s="115">
        <f t="shared" si="10"/>
        <v>0</v>
      </c>
      <c r="AA44" s="115">
        <f t="shared" si="11"/>
        <v>0</v>
      </c>
      <c r="AB44" s="115">
        <f t="shared" si="12"/>
        <v>0</v>
      </c>
    </row>
    <row r="45" spans="1:28" x14ac:dyDescent="0.2">
      <c r="A45" s="68">
        <v>11</v>
      </c>
      <c r="B45" s="25" t="s">
        <v>37</v>
      </c>
      <c r="C45" s="1">
        <f t="shared" si="0"/>
        <v>0</v>
      </c>
      <c r="D45" s="1">
        <f t="shared" si="1"/>
        <v>0</v>
      </c>
      <c r="E45" s="39">
        <v>0</v>
      </c>
      <c r="F45" s="39">
        <v>0</v>
      </c>
      <c r="G45" s="39">
        <v>0</v>
      </c>
      <c r="H45" s="53"/>
      <c r="I45" s="20">
        <f t="shared" si="8"/>
        <v>0</v>
      </c>
      <c r="J45" s="39"/>
      <c r="K45" s="101"/>
      <c r="L45" s="102"/>
      <c r="M45" s="1">
        <f t="shared" si="2"/>
        <v>0</v>
      </c>
      <c r="N45" s="21"/>
      <c r="O45" s="21"/>
      <c r="P45" s="22">
        <f t="shared" si="3"/>
        <v>0</v>
      </c>
      <c r="Q45" s="22"/>
      <c r="R45" s="22"/>
      <c r="S45" s="49">
        <f t="shared" si="4"/>
        <v>0</v>
      </c>
      <c r="T45" s="53"/>
      <c r="U45" s="104"/>
      <c r="V45" s="108">
        <f t="shared" si="5"/>
        <v>0</v>
      </c>
      <c r="W45" s="23">
        <f t="shared" si="9"/>
        <v>0</v>
      </c>
      <c r="X45" s="53"/>
      <c r="Y45" s="23">
        <f t="shared" si="6"/>
        <v>0</v>
      </c>
      <c r="Z45" s="115">
        <f t="shared" si="10"/>
        <v>0</v>
      </c>
      <c r="AA45" s="115">
        <f t="shared" si="11"/>
        <v>0</v>
      </c>
      <c r="AB45" s="115">
        <f t="shared" si="12"/>
        <v>0</v>
      </c>
    </row>
    <row r="46" spans="1:28" x14ac:dyDescent="0.2">
      <c r="A46" s="68">
        <v>12</v>
      </c>
      <c r="B46" s="26" t="s">
        <v>38</v>
      </c>
      <c r="C46" s="1">
        <f t="shared" si="0"/>
        <v>0</v>
      </c>
      <c r="D46" s="1">
        <f t="shared" si="1"/>
        <v>0</v>
      </c>
      <c r="E46" s="39">
        <v>0</v>
      </c>
      <c r="F46" s="39">
        <v>0</v>
      </c>
      <c r="G46" s="39">
        <v>0</v>
      </c>
      <c r="H46" s="53"/>
      <c r="I46" s="20">
        <f t="shared" si="8"/>
        <v>0</v>
      </c>
      <c r="J46" s="39"/>
      <c r="K46" s="101"/>
      <c r="L46" s="102"/>
      <c r="M46" s="1">
        <f t="shared" si="2"/>
        <v>0</v>
      </c>
      <c r="N46" s="21"/>
      <c r="O46" s="21"/>
      <c r="P46" s="22">
        <f t="shared" si="3"/>
        <v>0</v>
      </c>
      <c r="Q46" s="22"/>
      <c r="R46" s="22"/>
      <c r="S46" s="49">
        <f t="shared" si="4"/>
        <v>0</v>
      </c>
      <c r="T46" s="53"/>
      <c r="U46" s="104"/>
      <c r="V46" s="108">
        <f t="shared" si="5"/>
        <v>0</v>
      </c>
      <c r="W46" s="23">
        <f t="shared" si="9"/>
        <v>0</v>
      </c>
      <c r="X46" s="53"/>
      <c r="Y46" s="23">
        <f t="shared" si="6"/>
        <v>0</v>
      </c>
      <c r="Z46" s="115">
        <f t="shared" si="10"/>
        <v>0</v>
      </c>
      <c r="AA46" s="115">
        <f t="shared" si="11"/>
        <v>0</v>
      </c>
      <c r="AB46" s="115">
        <f t="shared" si="12"/>
        <v>0</v>
      </c>
    </row>
    <row r="47" spans="1:28" x14ac:dyDescent="0.2">
      <c r="A47" s="68">
        <v>15</v>
      </c>
      <c r="B47" s="25" t="s">
        <v>39</v>
      </c>
      <c r="C47" s="1">
        <f t="shared" si="0"/>
        <v>0</v>
      </c>
      <c r="D47" s="1">
        <f t="shared" si="1"/>
        <v>0</v>
      </c>
      <c r="E47" s="39">
        <v>0</v>
      </c>
      <c r="F47" s="39">
        <v>0</v>
      </c>
      <c r="G47" s="39">
        <v>0</v>
      </c>
      <c r="H47" s="53"/>
      <c r="I47" s="20">
        <f t="shared" si="8"/>
        <v>0</v>
      </c>
      <c r="J47" s="39"/>
      <c r="K47" s="101"/>
      <c r="L47" s="102"/>
      <c r="M47" s="1">
        <f t="shared" si="2"/>
        <v>0</v>
      </c>
      <c r="N47" s="21"/>
      <c r="O47" s="21"/>
      <c r="P47" s="22">
        <f t="shared" si="3"/>
        <v>0</v>
      </c>
      <c r="Q47" s="22"/>
      <c r="R47" s="22"/>
      <c r="S47" s="49">
        <f t="shared" si="4"/>
        <v>0</v>
      </c>
      <c r="T47" s="53"/>
      <c r="U47" s="104"/>
      <c r="V47" s="108">
        <f t="shared" si="5"/>
        <v>0</v>
      </c>
      <c r="W47" s="23">
        <f t="shared" si="9"/>
        <v>0</v>
      </c>
      <c r="X47" s="53"/>
      <c r="Y47" s="23">
        <f t="shared" si="6"/>
        <v>0</v>
      </c>
      <c r="Z47" s="115">
        <f t="shared" si="10"/>
        <v>0</v>
      </c>
      <c r="AA47" s="115">
        <f t="shared" si="11"/>
        <v>0</v>
      </c>
      <c r="AB47" s="115">
        <f t="shared" si="12"/>
        <v>0</v>
      </c>
    </row>
    <row r="48" spans="1:28" x14ac:dyDescent="0.2">
      <c r="A48" s="68">
        <v>16</v>
      </c>
      <c r="B48" s="24" t="s">
        <v>40</v>
      </c>
      <c r="C48" s="1">
        <f t="shared" si="0"/>
        <v>0</v>
      </c>
      <c r="D48" s="1">
        <f t="shared" si="1"/>
        <v>0</v>
      </c>
      <c r="E48" s="39">
        <v>0</v>
      </c>
      <c r="F48" s="39">
        <v>0</v>
      </c>
      <c r="G48" s="39">
        <v>0</v>
      </c>
      <c r="H48" s="53"/>
      <c r="I48" s="20">
        <f t="shared" si="8"/>
        <v>0</v>
      </c>
      <c r="J48" s="39"/>
      <c r="K48" s="101"/>
      <c r="L48" s="102"/>
      <c r="M48" s="1">
        <f t="shared" si="2"/>
        <v>0</v>
      </c>
      <c r="N48" s="21"/>
      <c r="O48" s="21"/>
      <c r="P48" s="22">
        <f t="shared" si="3"/>
        <v>0</v>
      </c>
      <c r="Q48" s="22"/>
      <c r="R48" s="22"/>
      <c r="S48" s="49">
        <f t="shared" si="4"/>
        <v>0</v>
      </c>
      <c r="T48" s="53"/>
      <c r="U48" s="104"/>
      <c r="V48" s="108">
        <f t="shared" si="5"/>
        <v>0</v>
      </c>
      <c r="W48" s="23">
        <f t="shared" si="9"/>
        <v>0</v>
      </c>
      <c r="X48" s="53"/>
      <c r="Y48" s="23">
        <f t="shared" si="6"/>
        <v>0</v>
      </c>
      <c r="Z48" s="115">
        <f t="shared" si="10"/>
        <v>0</v>
      </c>
      <c r="AA48" s="115">
        <f t="shared" si="11"/>
        <v>0</v>
      </c>
      <c r="AB48" s="115">
        <f t="shared" si="12"/>
        <v>0</v>
      </c>
    </row>
    <row r="49" spans="1:25" ht="6" customHeight="1" x14ac:dyDescent="0.2">
      <c r="A49" s="111"/>
      <c r="B49" s="60"/>
      <c r="C49" s="53"/>
      <c r="D49" s="53"/>
      <c r="E49" s="53"/>
      <c r="F49" s="53"/>
      <c r="G49" s="53"/>
      <c r="H49" s="53"/>
      <c r="I49" s="53"/>
      <c r="J49" s="53"/>
      <c r="K49" s="101"/>
      <c r="L49" s="102"/>
      <c r="M49" s="1"/>
      <c r="N49" s="21"/>
      <c r="O49" s="21"/>
      <c r="P49" s="22"/>
      <c r="Q49" s="22"/>
      <c r="R49" s="22"/>
      <c r="S49" s="49"/>
      <c r="T49" s="53"/>
      <c r="U49" s="112"/>
      <c r="V49" s="58"/>
      <c r="W49" s="56"/>
      <c r="X49" s="53"/>
      <c r="Y49" s="61"/>
    </row>
    <row r="50" spans="1:25" x14ac:dyDescent="0.2">
      <c r="A50" s="68">
        <v>22</v>
      </c>
      <c r="B50" s="24" t="s">
        <v>44</v>
      </c>
      <c r="C50" s="1">
        <f>D50+J50</f>
        <v>0</v>
      </c>
      <c r="D50" s="1">
        <f>E50+F50+G50</f>
        <v>0</v>
      </c>
      <c r="E50" s="39">
        <v>0</v>
      </c>
      <c r="F50" s="39">
        <v>0</v>
      </c>
      <c r="G50" s="39">
        <v>0</v>
      </c>
      <c r="H50" s="53"/>
      <c r="I50" s="20">
        <f t="shared" ref="I50" si="13">IF(D50=0,0,ROUND((D50/(1-C$18))-D50,))</f>
        <v>0</v>
      </c>
      <c r="J50" s="39"/>
      <c r="K50" s="101"/>
      <c r="L50" s="102"/>
      <c r="M50" s="1">
        <f t="shared" si="2"/>
        <v>0</v>
      </c>
      <c r="N50" s="21"/>
      <c r="O50" s="21"/>
      <c r="P50" s="22">
        <f>SUM(C50:O50)</f>
        <v>0</v>
      </c>
      <c r="Q50" s="22"/>
      <c r="R50" s="22"/>
      <c r="S50" s="49">
        <f t="shared" si="4"/>
        <v>0</v>
      </c>
      <c r="T50" s="53"/>
      <c r="U50" s="104"/>
      <c r="V50" s="110">
        <f t="shared" ref="V50:V52" si="14">IF(D50&gt;0,D50/(J50+D50),0)</f>
        <v>0</v>
      </c>
      <c r="W50" s="31">
        <f t="shared" si="9"/>
        <v>0</v>
      </c>
      <c r="X50" s="53"/>
      <c r="Y50" s="23">
        <f>IF(C$52=0,0,C50/C$52)</f>
        <v>0</v>
      </c>
    </row>
    <row r="51" spans="1:25" x14ac:dyDescent="0.2">
      <c r="A51" s="106"/>
      <c r="B51" s="27"/>
      <c r="C51" s="28"/>
      <c r="D51" s="28"/>
      <c r="E51" s="28"/>
      <c r="F51" s="28"/>
      <c r="G51" s="48"/>
      <c r="H51" s="53"/>
      <c r="I51" s="63"/>
      <c r="J51" s="64"/>
      <c r="K51" s="41"/>
      <c r="L51" s="28"/>
      <c r="M51" s="28"/>
      <c r="N51" s="28"/>
      <c r="O51" s="28"/>
      <c r="P51" s="28"/>
      <c r="Q51" s="28"/>
      <c r="R51" s="28"/>
      <c r="S51" s="48"/>
      <c r="T51" s="53"/>
      <c r="U51" s="67"/>
      <c r="V51" s="109"/>
      <c r="W51" s="28"/>
      <c r="X51" s="53"/>
      <c r="Y51" s="57"/>
    </row>
    <row r="52" spans="1:25" x14ac:dyDescent="0.2">
      <c r="A52" s="107"/>
      <c r="B52" s="29" t="s">
        <v>5</v>
      </c>
      <c r="C52" s="30">
        <f>SUM(C36:C51)</f>
        <v>0</v>
      </c>
      <c r="D52" s="30">
        <f>SUM(D36:D51)</f>
        <v>0</v>
      </c>
      <c r="E52" s="30">
        <f>SUM(E36:E51)</f>
        <v>0</v>
      </c>
      <c r="F52" s="30">
        <f t="shared" ref="F52:G52" si="15">SUM(F36:F51)</f>
        <v>0</v>
      </c>
      <c r="G52" s="30">
        <f t="shared" si="15"/>
        <v>0</v>
      </c>
      <c r="H52" s="62"/>
      <c r="I52" s="51">
        <f>SUM(I36:I51)</f>
        <v>0</v>
      </c>
      <c r="J52" s="30">
        <f>SUM(J36:J51)</f>
        <v>0</v>
      </c>
      <c r="K52" s="42"/>
      <c r="L52" s="30">
        <f>SUM(L36:L51)</f>
        <v>0</v>
      </c>
      <c r="M52" s="30">
        <f>SUM(M36:M51)</f>
        <v>0</v>
      </c>
      <c r="N52" s="30"/>
      <c r="O52" s="30">
        <f>SUM(O36:O51)</f>
        <v>0</v>
      </c>
      <c r="P52" s="30">
        <f>SUM(P36:P51)</f>
        <v>0</v>
      </c>
      <c r="Q52" s="30"/>
      <c r="R52" s="30">
        <f>SUM(R36:R51)</f>
        <v>0</v>
      </c>
      <c r="S52" s="50">
        <f>IF(R52&gt;0,ROUND(R52/$C52,4),0)</f>
        <v>0</v>
      </c>
      <c r="T52" s="62"/>
      <c r="U52" s="103"/>
      <c r="V52" s="110">
        <f t="shared" si="14"/>
        <v>0</v>
      </c>
      <c r="W52" s="31">
        <f t="shared" si="9"/>
        <v>0</v>
      </c>
      <c r="X52" s="62"/>
      <c r="Y52" s="31">
        <f>SUM(Y36:Y51)</f>
        <v>0</v>
      </c>
    </row>
    <row r="54" spans="1:25" ht="15.75" x14ac:dyDescent="0.25">
      <c r="C54" s="32" t="s">
        <v>16</v>
      </c>
      <c r="D54" s="12"/>
      <c r="E54" s="12"/>
      <c r="F54" s="12"/>
      <c r="G54" s="12"/>
      <c r="H54" s="12"/>
      <c r="J54" s="33"/>
    </row>
    <row r="55" spans="1:25" ht="15.75" x14ac:dyDescent="0.25">
      <c r="B55" s="34"/>
      <c r="C55" s="12" t="str">
        <f>IF(D52&gt;C12,"Total grant funds exceeds maximum eligible grant amount allowed by:","")</f>
        <v/>
      </c>
      <c r="J55" s="13" t="str">
        <f>IF(D52&gt;C12,D52-C12,"")</f>
        <v/>
      </c>
    </row>
    <row r="56" spans="1:25" ht="15.75" x14ac:dyDescent="0.25">
      <c r="B56" s="34"/>
      <c r="C56" s="12" t="str">
        <f>IF(D50&gt;C23,"Admin cost attributed to grant funds exceeds maximum (8%) by:","")</f>
        <v/>
      </c>
      <c r="J56" s="13" t="str">
        <f>IF(D50&gt;C23,D50-C23,"")</f>
        <v/>
      </c>
    </row>
    <row r="57" spans="1:25" ht="15.75" x14ac:dyDescent="0.25">
      <c r="B57" s="34"/>
      <c r="C57" s="12" t="str">
        <f>IF(I52&gt;M52,"At least one line item does not meet the Minimum Grantee Match. Refer to the red cell(s) above.","")</f>
        <v/>
      </c>
      <c r="J57" s="13"/>
    </row>
    <row r="58" spans="1:25" ht="15.75" x14ac:dyDescent="0.25">
      <c r="B58" s="34"/>
      <c r="C58" s="12" t="str">
        <f>IF(D52+M52&lt;&gt;C52,"At least one line item does not contain the correct total match amount. Refer to the red cell(s) above.","")</f>
        <v/>
      </c>
      <c r="J58" s="13"/>
    </row>
    <row r="59" spans="1:25" ht="15.75" x14ac:dyDescent="0.25">
      <c r="B59" s="34"/>
      <c r="C59" s="35" t="str">
        <f>IF(OR(C30="",M52=0,M52="",(ROUND(C30,2)-ROUND(M52,2))=0),"",IF(C30-M52&gt;0,"Minimum grantee match requirement is short by:",IF(C30-M52&lt;0,"Grantee match exceeds minimum requirement by:","")))</f>
        <v/>
      </c>
      <c r="D59" s="12"/>
      <c r="J59" s="13" t="str">
        <f>IF(C59="","",IF(C30&gt;M52,C30-M52,IF(C30&lt;M52,M52-C30,"")))</f>
        <v/>
      </c>
    </row>
    <row r="60" spans="1:25" ht="15.75" x14ac:dyDescent="0.25">
      <c r="B60" s="36"/>
      <c r="C60" s="12" t="str">
        <f>IF(SUMIF(E35:G35,"Assess &amp; Plan",E52:G52)&gt;15000,"Assess &amp; Plan activities exceed the maximum grant amount by:","")</f>
        <v/>
      </c>
      <c r="J60" s="13" t="str">
        <f>IF(SUMIF(E35:G35,"Assess &amp; Plan",E52:G52)&gt;15000,SUMIF(E35:G35,"Assess &amp; Plan",E52:G52)-15000,"")</f>
        <v/>
      </c>
    </row>
    <row r="61" spans="1:25" ht="15.75" x14ac:dyDescent="0.25">
      <c r="C61" s="12" t="str">
        <f>IF(SUMIF(E35:G35,"Build &amp; Sustain",E52:G52)&gt;75000,"Build &amp; Sustain activities exceed the maximum grant amount by:","")</f>
        <v/>
      </c>
      <c r="J61" s="13" t="str">
        <f>IF(SUMIF(E35:G35,"Build &amp; Sustain",E52:G52)&gt;75000,SUMIF(E35:G35,"Build &amp; Sustain",E52:G52)-75000,"")</f>
        <v/>
      </c>
    </row>
    <row r="62" spans="1:25" ht="15.75" x14ac:dyDescent="0.25">
      <c r="C62" s="12" t="str">
        <f>IF(SUMIF(E35:G35,"Support &amp; Train",E52:G52)&gt;25000,"Support &amp; Train activities exceed the maximum grant amount by:","")</f>
        <v/>
      </c>
      <c r="J62" s="13" t="str">
        <f>IF(SUMIF(E35:G35,"Support &amp; Train",E52:G52)&gt;25000,SUMIF(E35:G35,"Support &amp; Train",E52:G52)-25000,"")</f>
        <v/>
      </c>
    </row>
  </sheetData>
  <sheetProtection algorithmName="SHA-512" hashValue="ayu3XqZpjQVrZSz/Rb9qGIlIAspl5Kz1o604cwa65neZIxsl4+swbhwnBZoA1NjbNMWpU/ieJ19MsCJkd1kxdQ==" saltValue="pxhTjxpYpNW4vIj0QQvdEA==" spinCount="100000" sheet="1" objects="1" scenarios="1"/>
  <mergeCells count="8">
    <mergeCell ref="V32:W32"/>
    <mergeCell ref="D6:F6"/>
    <mergeCell ref="D7:F7"/>
    <mergeCell ref="D8:F8"/>
    <mergeCell ref="D9:F9"/>
    <mergeCell ref="I32:J32"/>
    <mergeCell ref="E12:F12"/>
    <mergeCell ref="E13:F13"/>
  </mergeCells>
  <conditionalFormatting sqref="E12:E13">
    <cfRule type="expression" dxfId="8" priority="31">
      <formula>#REF!&lt;0</formula>
    </cfRule>
  </conditionalFormatting>
  <conditionalFormatting sqref="C36:C50">
    <cfRule type="cellIs" dxfId="7" priority="20" operator="lessThan">
      <formula>0</formula>
    </cfRule>
  </conditionalFormatting>
  <conditionalFormatting sqref="C59">
    <cfRule type="containsText" dxfId="6" priority="15" operator="containsText" text="exceeds">
      <formula>NOT(ISERROR(SEARCH("exceeds",C59)))</formula>
    </cfRule>
    <cfRule type="containsText" dxfId="5" priority="16" operator="containsText" text="short">
      <formula>NOT(ISERROR(SEARCH("short",C59)))</formula>
    </cfRule>
  </conditionalFormatting>
  <conditionalFormatting sqref="J59">
    <cfRule type="expression" dxfId="4" priority="13">
      <formula>$M$52&lt;$I$52</formula>
    </cfRule>
    <cfRule type="expression" dxfId="3" priority="14">
      <formula>$M$52&gt;$I$52</formula>
    </cfRule>
  </conditionalFormatting>
  <conditionalFormatting sqref="D52:H52">
    <cfRule type="expression" dxfId="2" priority="10">
      <formula>$D$52&gt;$C$12</formula>
    </cfRule>
  </conditionalFormatting>
  <conditionalFormatting sqref="I36:I50">
    <cfRule type="expression" dxfId="1" priority="6">
      <formula>$I36&gt;$M36</formula>
    </cfRule>
  </conditionalFormatting>
  <conditionalFormatting sqref="M36:M50">
    <cfRule type="expression" dxfId="0" priority="38">
      <formula>$M36+$D36&lt;&gt;$C36</formula>
    </cfRule>
  </conditionalFormatting>
  <dataValidations count="1">
    <dataValidation type="list" allowBlank="1" showInputMessage="1" showErrorMessage="1" sqref="C7:C9" xr:uid="{9A5EE98A-1725-41CA-8A53-768DCD81EDCF}">
      <formula1>"TA / Technology / Operating Exp.,Microgrant Program"</formula1>
    </dataValidation>
  </dataValidations>
  <pageMargins left="0.5" right="0.5" top="0.5" bottom="0.75" header="0.5" footer="0.5"/>
  <pageSetup scale="43" orientation="landscape" verticalDpi="597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VanderMeer</dc:creator>
  <cp:lastModifiedBy>Kent Archer</cp:lastModifiedBy>
  <cp:lastPrinted>2017-12-06T15:25:36Z</cp:lastPrinted>
  <dcterms:created xsi:type="dcterms:W3CDTF">2017-01-18T13:44:10Z</dcterms:created>
  <dcterms:modified xsi:type="dcterms:W3CDTF">2021-10-19T19:17:11Z</dcterms:modified>
</cp:coreProperties>
</file>